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1760" activeTab="4"/>
  </bookViews>
  <sheets>
    <sheet name="Voorblad" sheetId="1" r:id="rId1"/>
    <sheet name="SEH 2013" sheetId="2" r:id="rId2"/>
    <sheet name="AV 2013" sheetId="3" r:id="rId3"/>
    <sheet name="Bestuursverklaring" sheetId="4" r:id="rId4"/>
    <sheet name="Toelichting" sheetId="5" r:id="rId5"/>
  </sheets>
  <definedNames>
    <definedName name="_xlnm.Print_Area" localSheetId="2">'AV 2013'!$A$2:$I$60</definedName>
    <definedName name="_xlnm.Print_Area" localSheetId="3">'Bestuursverklaring'!$A$1:$O$31</definedName>
    <definedName name="_xlnm.Print_Area" localSheetId="1">'SEH 2013'!$A$1:$G$40</definedName>
    <definedName name="_xlnm.Print_Area" localSheetId="4">'Toelichting'!$A$1:$I$45</definedName>
    <definedName name="_xlnm.Print_Area" localSheetId="0">'Voorblad'!$A$1:$N$40</definedName>
    <definedName name="_xlnm.Print_Titles" localSheetId="2">'AV 2013'!$2:$5</definedName>
    <definedName name="_xlnm.Print_Titles" localSheetId="1">'SEH 2013'!$1:$5</definedName>
    <definedName name="_xlnm.Print_Titles" localSheetId="0">'Voorblad'!$1:$11</definedName>
    <definedName name="Onderdeel_uit_convenant" localSheetId="2">'AV 2013'!#REF!</definedName>
    <definedName name="Onderdeel_uit_convenant">'SEH 2013'!#REF!</definedName>
  </definedNames>
  <calcPr fullCalcOnLoad="1"/>
</workbook>
</file>

<file path=xl/comments2.xml><?xml version="1.0" encoding="utf-8"?>
<comments xmlns="http://schemas.openxmlformats.org/spreadsheetml/2006/main">
  <authors>
    <author>Brouwer,Kirsten de</author>
  </authors>
  <commentList>
    <comment ref="D30" authorId="0">
      <text>
        <r>
          <rPr>
            <sz val="9"/>
            <rFont val="Tahoma"/>
            <family val="2"/>
          </rPr>
          <t xml:space="preserve">Lees het werkblad 'Toelichting'
</t>
        </r>
      </text>
    </comment>
    <comment ref="D13" authorId="0">
      <text>
        <r>
          <rPr>
            <sz val="9"/>
            <rFont val="Tahoma"/>
            <family val="2"/>
          </rPr>
          <t xml:space="preserve">Lees het werkblad 'Toelichting'
</t>
        </r>
      </text>
    </comment>
  </commentList>
</comments>
</file>

<file path=xl/comments3.xml><?xml version="1.0" encoding="utf-8"?>
<comments xmlns="http://schemas.openxmlformats.org/spreadsheetml/2006/main">
  <authors>
    <author>Brouwer,Kirsten de</author>
  </authors>
  <commentList>
    <comment ref="E15" authorId="0">
      <text>
        <r>
          <rPr>
            <sz val="9"/>
            <rFont val="Tahoma"/>
            <family val="2"/>
          </rPr>
          <t xml:space="preserve">Lees het werkblad 'Toelichting'
</t>
        </r>
      </text>
    </comment>
    <comment ref="D13" authorId="0">
      <text>
        <r>
          <rPr>
            <sz val="9"/>
            <rFont val="Tahoma"/>
            <family val="2"/>
          </rPr>
          <t xml:space="preserve">Lees het werkblad 'Toelichting'
</t>
        </r>
      </text>
    </comment>
    <comment ref="E9" authorId="0">
      <text>
        <r>
          <rPr>
            <sz val="9"/>
            <rFont val="Tahoma"/>
            <family val="2"/>
          </rPr>
          <t xml:space="preserve">Lees het werkblad 'Toelichting'
</t>
        </r>
      </text>
    </comment>
  </commentList>
</comments>
</file>

<file path=xl/sharedStrings.xml><?xml version="1.0" encoding="utf-8"?>
<sst xmlns="http://schemas.openxmlformats.org/spreadsheetml/2006/main" count="136" uniqueCount="103">
  <si>
    <t>Niet invullen</t>
  </si>
  <si>
    <t>cat.</t>
  </si>
  <si>
    <t>nr.</t>
  </si>
  <si>
    <t>Datum</t>
  </si>
  <si>
    <t xml:space="preserve">Instelling </t>
  </si>
  <si>
    <t>Plaats</t>
  </si>
  <si>
    <t>Contactpersoon</t>
  </si>
  <si>
    <t>Telefoon</t>
  </si>
  <si>
    <t>E-mail</t>
  </si>
  <si>
    <t>(handtekening)</t>
  </si>
  <si>
    <t>(datum)</t>
  </si>
  <si>
    <t>(naam)</t>
  </si>
  <si>
    <t>U dient het NZa-nummer in te vullen</t>
  </si>
  <si>
    <t>Registratienummer NZa</t>
  </si>
  <si>
    <t>Versie</t>
  </si>
  <si>
    <t>Toelichting bij het electronische formulier:</t>
  </si>
  <si>
    <t>(functie)</t>
  </si>
  <si>
    <t>Nummer KvK</t>
  </si>
  <si>
    <t>Functie</t>
  </si>
  <si>
    <t>Ondertekening namens de Raad van Bestuur van de instelling:</t>
  </si>
  <si>
    <t>Alle in te vullen velden zijn gearceerd. Dit kunt u hier aan- en uitschakelen. Voor het maken van een duidelijke afdruk van het aanvraagformulier wordt aanbevolen eerst de arcering van de velden uit te zetten</t>
  </si>
  <si>
    <t>bedrag</t>
  </si>
  <si>
    <t>Totaal</t>
  </si>
  <si>
    <t>1. Kosten personeel</t>
  </si>
  <si>
    <t>SEH-arts</t>
  </si>
  <si>
    <t>SEH-verpleegkundigen</t>
  </si>
  <si>
    <t>Normaantal FTE</t>
  </si>
  <si>
    <t>Normbedrag</t>
  </si>
  <si>
    <t>Normbedrag per FTE</t>
  </si>
  <si>
    <t>Bedrag</t>
  </si>
  <si>
    <t>2. Kosten materieel</t>
  </si>
  <si>
    <t>Normverhouding</t>
  </si>
  <si>
    <t>30/70</t>
  </si>
  <si>
    <t>Kosten materieel</t>
  </si>
  <si>
    <t>3. Kapitaallasten</t>
  </si>
  <si>
    <t>Normpercentage</t>
  </si>
  <si>
    <t>Kapitaallasten</t>
  </si>
  <si>
    <t>Totaal personeel</t>
  </si>
  <si>
    <t>Totaal materieel</t>
  </si>
  <si>
    <t>Totaal kapitaallasten</t>
  </si>
  <si>
    <t>Totale kosten SEH</t>
  </si>
  <si>
    <t>Gynaecoloog</t>
  </si>
  <si>
    <t>Obstetrisch professional</t>
  </si>
  <si>
    <t>4. Normatieve opbrengsten AV</t>
  </si>
  <si>
    <t>1. Kosten personeel SEH</t>
  </si>
  <si>
    <t>2. Kosten materieel SEH</t>
  </si>
  <si>
    <t>3. Kapitaallasten SEH</t>
  </si>
  <si>
    <t>Totale kosten AV</t>
  </si>
  <si>
    <t>* U wordt verzocht het ingevulde excelbestand (met eventuele bijlagen) en een PDF-bestand met het ondertekende voorblad te mailen naar info@nza.nl. Uitsluitend juist ondertekende formulieren worden in behandeling genomen.</t>
  </si>
  <si>
    <t>Ja</t>
  </si>
  <si>
    <t>Nee</t>
  </si>
  <si>
    <t>4-9-2015</t>
  </si>
  <si>
    <t>Spoedeisende hulp en Acute verloskunde 2013</t>
  </si>
  <si>
    <t>Bovengenoemde instelling verzoekt de NZa de Beschikbaarheidbijdrage voor Spoedeisende hulp en Acute verloskunde 2013 te verlenen overeenkomstig de Beleidsregel BR/CU-5134.</t>
  </si>
  <si>
    <t>Tarief</t>
  </si>
  <si>
    <t>Percentage</t>
  </si>
  <si>
    <t>Aantal</t>
  </si>
  <si>
    <t>150101002 - Oper wegens extra-uterine zwangerschap | Zwangersch/bevall/kraamb misgeboorte</t>
  </si>
  <si>
    <t>150101003 - Diagnostisch zwaar/Therapeutisch licht | Zwangersch/bevall/kraamb misgeboorte</t>
  </si>
  <si>
    <t>150101004 - Klin kort | Zwangersch/bevall/kraamb misgeboorte</t>
  </si>
  <si>
    <t>150101006 - (Abortus) curettage | Zwangersch/bevall/kraamb misgeboorte</t>
  </si>
  <si>
    <t>150101007 - Dag/ Poli &gt;2/ Routine onderzoek &gt;2 | Zwangersch/bevall/kraamb misgeboorte</t>
  </si>
  <si>
    <t>150101008 - Klin (zeer) lang| Zwangersch/bevall/kraamb misgeboorte</t>
  </si>
  <si>
    <t>150101009 - Klin middel | Zwangersch/bevall/kraamb misgeboorte</t>
  </si>
  <si>
    <t>150101011 - Licht ambulant | Zwangersch/bevall/kraamb misgeboorte</t>
  </si>
  <si>
    <t>159899004 - Partus met complexe fluxusbehandeling OK | Zwangersch/bevall/kraamb bevalling/compl</t>
  </si>
  <si>
    <t>159899007 - Sectio caesarea | Zwangersch/bevall/kraamb bevalling/compl</t>
  </si>
  <si>
    <t>159899008 - Complicaties na partus | Dag/ Klin cumulatief kort | Zwangersch/bevall/kraamb bevalling/compl</t>
  </si>
  <si>
    <t>159899010 - Partus met manuele placentaverwijdering/ oper cervixscheur | Zwangersch/bevall/kraamb bevalling/compl</t>
  </si>
  <si>
    <t>1598990012 - Complicaties na partus | Dag/Klincumulatief middel | Zwangersch/bevall/kraamb bevalling/compl</t>
  </si>
  <si>
    <t>159899013 - Complicaties na partus | Complexe fluxusbehandeling OK | Zwangersch/bevall/kraamb bevalling/compl</t>
  </si>
  <si>
    <t>159899014 - Begeleiding spontane partus stuit/ meerling | Zwangersch/bevall/kraamb bevalling/compl</t>
  </si>
  <si>
    <t>159899016 - Complicaties na partus | Manuele placentaverwijdering/ oper cervixscheur | Zwangersch/bevall/kraamb bevalling/compl</t>
  </si>
  <si>
    <t>159899017 - Vaginale kunstverlossing | Zwangersch/bevall/kraamb bevalling/compl</t>
  </si>
  <si>
    <t>159899019 - Begeleiding spontane partus | Zwangersch/bevall/kraamb bevalling/compl</t>
  </si>
  <si>
    <t>Normatieve opbrengsten AV</t>
  </si>
  <si>
    <t>4. Normatieve opbrengsten SEH</t>
  </si>
  <si>
    <t>Normatieve opbrengsten SEH</t>
  </si>
  <si>
    <t>Vaststelling beschikbaarheidbijdrage SEH 2013</t>
  </si>
  <si>
    <t>Aanvraagformulier Vaststelling Beschikbaarheidbijdrage</t>
  </si>
  <si>
    <t>Vaststelling beschikbaarheidbijdrage Acute verloskunde 2013</t>
  </si>
  <si>
    <t>Hoogte beschikbaarheidbijdrage SEH</t>
  </si>
  <si>
    <t>Hoogte beschikbaarheidbijdrage AV</t>
  </si>
  <si>
    <t>Controlegetal</t>
  </si>
  <si>
    <t>Som salaris per fte</t>
  </si>
  <si>
    <t>Vakantietoeslag</t>
  </si>
  <si>
    <t>Opslag werkgeverslasten</t>
  </si>
  <si>
    <t>Eindejaarsuitkering</t>
  </si>
  <si>
    <t>Onregelmatigheidstoeslag</t>
  </si>
  <si>
    <t>Opbrengsten SEH</t>
  </si>
  <si>
    <t>Brutojaarloon 2013</t>
  </si>
  <si>
    <t>Bestuursverklaring inzake besteding middelen</t>
  </si>
  <si>
    <t>deze functie gebruikt*.</t>
  </si>
  <si>
    <t>*Selecteer het juiste antwoord in de keuzelijst in kolom N.</t>
  </si>
  <si>
    <t>Verantwoording Beschikbaarheidbijdrage 2013</t>
  </si>
  <si>
    <t xml:space="preserve">Het bestuur van </t>
  </si>
  <si>
    <t>heeft bevestigd dat</t>
  </si>
  <si>
    <t>voldoet aan de minimumnormen die worden gesteld aan een SEH door de IGZ.*</t>
  </si>
  <si>
    <t>voldoet aan de minimumnormen die worden gesteld aan een acute verloskunde post door de IGZ.*</t>
  </si>
  <si>
    <t>Inzenden vóór 1 juni 2016</t>
  </si>
  <si>
    <t>De werkbladen zijn met een wachtwoord beveiligd. Indien u een onjuistheid ontdekt verzoeken wij u dit via e-mail aan de NZa door te geven (info@nza.nl).</t>
  </si>
  <si>
    <t xml:space="preserve">De Beschikbaarheidbijdrage voor Spoedeisende hulp is door de instelling alleen voor </t>
  </si>
  <si>
    <t xml:space="preserve">De Beschikbaarheidbijdrage voor Acute verloskunde is door de instelling alleen voor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</si>
</sst>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_ ;[Red]\-#,##0\ "/>
    <numFmt numFmtId="175" formatCode="_-* #,##0_-;_-* #,##0\-;_-* &quot;-&quot;??_-;_-@_-"/>
    <numFmt numFmtId="176" formatCode="0.0"/>
    <numFmt numFmtId="177" formatCode="0.0%"/>
    <numFmt numFmtId="178" formatCode="#,##0.0"/>
    <numFmt numFmtId="179" formatCode="#,##0_ \ ;\(#,##0\)_ ;"/>
    <numFmt numFmtId="180" formatCode="&quot;€&quot;\ #,##0"/>
    <numFmt numFmtId="181" formatCode="_ [$€-2]\ * #,##0.00_ ;_ [$€-2]\ * \-#,##0.00_ ;_ [$€-2]\ * &quot;-&quot;??_ ;_ @_ "/>
    <numFmt numFmtId="182" formatCode="_ [$€-2]\ * #,##0.0_ ;_ [$€-2]\ * \-#,##0.0_ ;_ [$€-2]\ * &quot;-&quot;??_ ;_ @_ "/>
    <numFmt numFmtId="183" formatCode="_ [$€-2]\ * #,##0_ ;_ [$€-2]\ * \-#,##0_ ;_ [$€-2]\ * &quot;-&quot;??_ ;_ @_ "/>
    <numFmt numFmtId="184" formatCode="0.0000"/>
    <numFmt numFmtId="185" formatCode="0.000"/>
    <numFmt numFmtId="186" formatCode="[$-413]dddd\ d\ mmmm\ yyyy"/>
    <numFmt numFmtId="187" formatCode="&quot;$&quot;\ #,##0.00"/>
    <numFmt numFmtId="188" formatCode="[$€-413]\ #,##0"/>
  </numFmts>
  <fonts count="70">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b/>
      <sz val="14"/>
      <name val="Verdana"/>
      <family val="2"/>
    </font>
    <font>
      <b/>
      <sz val="9"/>
      <name val="Verdana"/>
      <family val="2"/>
    </font>
    <font>
      <sz val="9"/>
      <name val="Verdana"/>
      <family val="2"/>
    </font>
    <font>
      <sz val="9"/>
      <color indexed="9"/>
      <name val="Verdana"/>
      <family val="2"/>
    </font>
    <font>
      <sz val="8"/>
      <name val="Tahoma"/>
      <family val="2"/>
    </font>
    <font>
      <sz val="14"/>
      <name val="Verdana"/>
      <family val="2"/>
    </font>
    <font>
      <b/>
      <sz val="9"/>
      <color indexed="9"/>
      <name val="Verdana"/>
      <family val="2"/>
    </font>
    <font>
      <sz val="10"/>
      <name val="Verdana"/>
      <family val="2"/>
    </font>
    <font>
      <i/>
      <sz val="9"/>
      <name val="Verdana"/>
      <family val="2"/>
    </font>
    <font>
      <sz val="9"/>
      <name val="Tahoma"/>
      <family val="2"/>
    </font>
    <font>
      <i/>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10"/>
      <name val="Verdana"/>
      <family val="2"/>
    </font>
    <font>
      <sz val="8"/>
      <color indexed="8"/>
      <name val="Tahoma"/>
      <family val="2"/>
    </font>
    <font>
      <sz val="9"/>
      <color indexed="8"/>
      <name val="Tahoma"/>
      <family val="2"/>
    </font>
    <font>
      <b/>
      <sz val="12"/>
      <color indexed="8"/>
      <name val="Verdana"/>
      <family val="2"/>
    </font>
    <font>
      <sz val="10"/>
      <color indexed="8"/>
      <name val="Verdana"/>
      <family val="2"/>
    </font>
    <font>
      <b/>
      <sz val="10"/>
      <color indexed="8"/>
      <name val="Verdana"/>
      <family val="2"/>
    </font>
    <font>
      <i/>
      <sz val="10"/>
      <color indexed="8"/>
      <name val="Verdana"/>
      <family val="2"/>
    </font>
    <font>
      <b/>
      <sz val="9"/>
      <color indexed="8"/>
      <name val="Verdana"/>
      <family val="0"/>
    </font>
    <font>
      <sz val="9"/>
      <color indexed="8"/>
      <name val="Verdana"/>
      <family val="0"/>
    </font>
    <font>
      <u val="single"/>
      <sz val="9"/>
      <color indexed="8"/>
      <name val="Verdana"/>
      <family val="0"/>
    </font>
    <font>
      <sz val="9"/>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Verdana"/>
      <family val="2"/>
    </font>
    <font>
      <sz val="9"/>
      <color theme="0"/>
      <name val="Verdana"/>
      <family val="2"/>
    </font>
    <font>
      <sz val="8"/>
      <color theme="1"/>
      <name val="Tahoma"/>
      <family val="2"/>
    </font>
    <font>
      <sz val="9"/>
      <color theme="1"/>
      <name val="Tahoma"/>
      <family val="2"/>
    </font>
    <font>
      <b/>
      <sz val="12"/>
      <color theme="1"/>
      <name val="Verdana"/>
      <family val="2"/>
    </font>
    <font>
      <sz val="10"/>
      <color theme="1"/>
      <name val="Verdana"/>
      <family val="2"/>
    </font>
    <font>
      <b/>
      <sz val="10"/>
      <color theme="1"/>
      <name val="Verdana"/>
      <family val="2"/>
    </font>
    <font>
      <i/>
      <sz val="10"/>
      <color theme="1"/>
      <name val="Verdan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rgb="FFBFD2E2"/>
        <bgColor indexed="64"/>
      </patternFill>
    </fill>
    <fill>
      <patternFill patternType="solid">
        <fgColor theme="3" tint="0.7999799847602844"/>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right style="thin"/>
      <top style="thin"/>
      <bottom style="thin"/>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color indexed="63"/>
      </left>
      <right style="hair"/>
      <top>
        <color indexed="63"/>
      </top>
      <bottom>
        <color indexed="63"/>
      </bottom>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color indexed="63"/>
      </left>
      <right style="hair"/>
      <top style="hair"/>
      <bottom>
        <color indexed="63"/>
      </bottom>
    </border>
    <border>
      <left style="hair"/>
      <right style="thin"/>
      <top style="hair"/>
      <bottom style="hair"/>
    </border>
    <border>
      <left style="thin"/>
      <right style="thin"/>
      <top style="hair"/>
      <bottom style="hair"/>
    </border>
    <border>
      <left style="thin"/>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0" borderId="3" applyNumberFormat="0" applyFill="0" applyAlignment="0" applyProtection="0"/>
    <xf numFmtId="0" fontId="4" fillId="0" borderId="0" applyNumberFormat="0" applyFill="0" applyBorder="0" applyAlignment="0" applyProtection="0"/>
    <xf numFmtId="0" fontId="49" fillId="28" borderId="0" applyNumberFormat="0" applyBorder="0" applyAlignment="0" applyProtection="0"/>
    <xf numFmtId="0" fontId="3" fillId="0" borderId="0" applyNumberFormat="0" applyFill="0" applyBorder="0" applyAlignment="0" applyProtection="0"/>
    <xf numFmtId="0" fontId="50"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79" fontId="2" fillId="0" borderId="8" applyFill="0" applyBorder="0">
      <alignment/>
      <protection/>
    </xf>
    <xf numFmtId="179" fontId="1" fillId="33" borderId="9">
      <alignment/>
      <protection/>
    </xf>
    <xf numFmtId="0" fontId="56" fillId="0" borderId="0" applyNumberFormat="0" applyFill="0" applyBorder="0" applyAlignment="0" applyProtection="0"/>
    <xf numFmtId="0" fontId="57" fillId="0" borderId="10" applyNumberFormat="0" applyFill="0" applyAlignment="0" applyProtection="0"/>
    <xf numFmtId="0" fontId="58" fillId="26" borderId="1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222">
    <xf numFmtId="0" fontId="0" fillId="0" borderId="0" xfId="0" applyAlignment="1">
      <alignment/>
    </xf>
    <xf numFmtId="0" fontId="6" fillId="0" borderId="12" xfId="0" applyFont="1" applyFill="1" applyBorder="1" applyAlignment="1" applyProtection="1">
      <alignment horizontal="left"/>
      <protection locked="0"/>
    </xf>
    <xf numFmtId="37" fontId="8" fillId="0" borderId="0" xfId="0" applyNumberFormat="1" applyFont="1" applyFill="1" applyBorder="1" applyAlignment="1" applyProtection="1">
      <alignment vertical="center"/>
      <protection locked="0"/>
    </xf>
    <xf numFmtId="0" fontId="7" fillId="0" borderId="13"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0" xfId="0" applyFont="1" applyAlignment="1" applyProtection="1">
      <alignment/>
      <protection/>
    </xf>
    <xf numFmtId="0" fontId="7" fillId="0" borderId="0" xfId="0" applyFont="1" applyBorder="1" applyAlignment="1" applyProtection="1">
      <alignment/>
      <protection/>
    </xf>
    <xf numFmtId="0" fontId="5" fillId="0" borderId="0" xfId="0" applyFont="1" applyBorder="1" applyAlignment="1" applyProtection="1">
      <alignment horizontal="left"/>
      <protection/>
    </xf>
    <xf numFmtId="0" fontId="10" fillId="0" borderId="0" xfId="0" applyFont="1" applyAlignment="1" applyProtection="1">
      <alignment/>
      <protection/>
    </xf>
    <xf numFmtId="0" fontId="10"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wrapText="1"/>
      <protection/>
    </xf>
    <xf numFmtId="0" fontId="6" fillId="0" borderId="0" xfId="0" applyFont="1" applyBorder="1" applyAlignment="1" applyProtection="1">
      <alignment horizontal="left"/>
      <protection/>
    </xf>
    <xf numFmtId="0" fontId="7" fillId="0" borderId="13" xfId="0" applyFont="1" applyBorder="1" applyAlignment="1" applyProtection="1">
      <alignment/>
      <protection/>
    </xf>
    <xf numFmtId="0" fontId="6" fillId="0" borderId="0" xfId="0" applyFont="1" applyBorder="1" applyAlignment="1" applyProtection="1">
      <alignment/>
      <protection/>
    </xf>
    <xf numFmtId="0" fontId="7" fillId="0" borderId="15" xfId="0" applyFont="1" applyBorder="1" applyAlignment="1" applyProtection="1">
      <alignment horizontal="left" wrapText="1"/>
      <protection/>
    </xf>
    <xf numFmtId="37" fontId="7" fillId="0" borderId="15" xfId="0" applyNumberFormat="1" applyFont="1" applyFill="1" applyBorder="1" applyAlignment="1" applyProtection="1">
      <alignment vertical="center"/>
      <protection/>
    </xf>
    <xf numFmtId="0" fontId="7" fillId="0" borderId="15" xfId="0" applyFont="1" applyBorder="1" applyAlignment="1" applyProtection="1">
      <alignment horizontal="left"/>
      <protection/>
    </xf>
    <xf numFmtId="0" fontId="7" fillId="0" borderId="16" xfId="0" applyFont="1" applyBorder="1" applyAlignment="1" applyProtection="1">
      <alignment/>
      <protection/>
    </xf>
    <xf numFmtId="0" fontId="6" fillId="0" borderId="0" xfId="0" applyFont="1" applyAlignment="1" applyProtection="1">
      <alignment/>
      <protection/>
    </xf>
    <xf numFmtId="0" fontId="7" fillId="0" borderId="17" xfId="0" applyFont="1" applyBorder="1" applyAlignment="1" applyProtection="1">
      <alignment vertical="center"/>
      <protection/>
    </xf>
    <xf numFmtId="0" fontId="7" fillId="0" borderId="18" xfId="0" applyFont="1" applyBorder="1" applyAlignment="1" applyProtection="1">
      <alignment/>
      <protection/>
    </xf>
    <xf numFmtId="0" fontId="7" fillId="0" borderId="0" xfId="0" applyFont="1" applyBorder="1" applyAlignment="1" applyProtection="1">
      <alignment horizontal="right"/>
      <protection/>
    </xf>
    <xf numFmtId="0" fontId="6" fillId="0" borderId="0" xfId="0" applyFont="1" applyBorder="1" applyAlignment="1" applyProtection="1">
      <alignment/>
      <protection/>
    </xf>
    <xf numFmtId="0" fontId="7" fillId="0" borderId="0" xfId="0" applyFont="1" applyBorder="1" applyAlignment="1" applyProtection="1">
      <alignment horizontal="left"/>
      <protection/>
    </xf>
    <xf numFmtId="0" fontId="6" fillId="0" borderId="19" xfId="0" applyFont="1" applyBorder="1" applyAlignment="1" applyProtection="1">
      <alignment/>
      <protection/>
    </xf>
    <xf numFmtId="0" fontId="6" fillId="0" borderId="20" xfId="0" applyFont="1" applyBorder="1" applyAlignment="1" applyProtection="1">
      <alignment/>
      <protection/>
    </xf>
    <xf numFmtId="0" fontId="7" fillId="0" borderId="20" xfId="0" applyFont="1" applyBorder="1" applyAlignment="1" applyProtection="1">
      <alignment/>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7" fillId="0" borderId="22" xfId="0" applyFont="1" applyBorder="1" applyAlignment="1" applyProtection="1">
      <alignment/>
      <protection/>
    </xf>
    <xf numFmtId="0" fontId="7" fillId="0" borderId="23" xfId="0" applyFont="1" applyBorder="1" applyAlignment="1" applyProtection="1">
      <alignment/>
      <protection/>
    </xf>
    <xf numFmtId="0" fontId="7" fillId="0" borderId="24" xfId="0" applyFont="1" applyBorder="1" applyAlignment="1" applyProtection="1">
      <alignment/>
      <protection/>
    </xf>
    <xf numFmtId="0" fontId="7" fillId="0" borderId="25" xfId="0" applyFont="1" applyBorder="1" applyAlignment="1" applyProtection="1">
      <alignment/>
      <protection/>
    </xf>
    <xf numFmtId="0" fontId="7" fillId="0" borderId="26" xfId="0" applyFont="1" applyBorder="1" applyAlignment="1" applyProtection="1">
      <alignment/>
      <protection/>
    </xf>
    <xf numFmtId="0" fontId="7" fillId="0" borderId="13" xfId="0" applyFont="1" applyBorder="1" applyAlignment="1" applyProtection="1">
      <alignment horizontal="left"/>
      <protection/>
    </xf>
    <xf numFmtId="37" fontId="7" fillId="0" borderId="0" xfId="0" applyNumberFormat="1" applyFont="1" applyFill="1" applyBorder="1" applyAlignment="1" applyProtection="1">
      <alignment horizontal="center" vertical="center"/>
      <protection/>
    </xf>
    <xf numFmtId="0" fontId="6"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7" fillId="0" borderId="0" xfId="0" applyFont="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14"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2" xfId="0" applyFont="1" applyBorder="1" applyAlignment="1" applyProtection="1">
      <alignment vertical="center"/>
      <protection/>
    </xf>
    <xf numFmtId="37" fontId="7" fillId="0" borderId="0" xfId="0" applyNumberFormat="1"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29" xfId="0" applyFont="1" applyBorder="1" applyAlignment="1" applyProtection="1">
      <alignment vertical="center"/>
      <protection/>
    </xf>
    <xf numFmtId="0" fontId="7" fillId="0" borderId="0" xfId="0" applyFont="1" applyFill="1" applyBorder="1" applyAlignment="1" applyProtection="1">
      <alignment vertical="top" wrapText="1"/>
      <protection/>
    </xf>
    <xf numFmtId="0" fontId="0" fillId="0" borderId="0" xfId="0" applyAlignment="1" applyProtection="1">
      <alignment/>
      <protection/>
    </xf>
    <xf numFmtId="37"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0" fontId="0" fillId="0" borderId="0" xfId="0" applyAlignment="1" applyProtection="1">
      <alignment wrapText="1"/>
      <protection/>
    </xf>
    <xf numFmtId="0" fontId="6" fillId="33" borderId="12" xfId="0" applyFont="1" applyFill="1" applyBorder="1" applyAlignment="1" applyProtection="1">
      <alignment/>
      <protection/>
    </xf>
    <xf numFmtId="175" fontId="12" fillId="0" borderId="0" xfId="46" applyNumberFormat="1" applyFont="1" applyBorder="1" applyAlignment="1" applyProtection="1">
      <alignment/>
      <protection/>
    </xf>
    <xf numFmtId="37" fontId="7" fillId="0" borderId="12" xfId="0" applyNumberFormat="1" applyFont="1" applyFill="1" applyBorder="1" applyAlignment="1" applyProtection="1">
      <alignment vertical="center"/>
      <protection/>
    </xf>
    <xf numFmtId="0" fontId="8" fillId="0" borderId="0" xfId="0" applyFont="1" applyFill="1" applyBorder="1" applyAlignment="1" applyProtection="1">
      <alignment/>
      <protection/>
    </xf>
    <xf numFmtId="0" fontId="7" fillId="0" borderId="0" xfId="0" applyFont="1" applyFill="1" applyBorder="1" applyAlignment="1" applyProtection="1">
      <alignment/>
      <protection/>
    </xf>
    <xf numFmtId="0" fontId="6" fillId="0" borderId="14" xfId="0" applyFont="1" applyFill="1" applyBorder="1" applyAlignment="1" applyProtection="1">
      <alignment horizontal="left"/>
      <protection locked="0"/>
    </xf>
    <xf numFmtId="0" fontId="6" fillId="33" borderId="15" xfId="0" applyFont="1" applyFill="1" applyBorder="1" applyAlignment="1" applyProtection="1">
      <alignment horizontal="center"/>
      <protection/>
    </xf>
    <xf numFmtId="0" fontId="7" fillId="0" borderId="16" xfId="0" applyFont="1"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174" fontId="7" fillId="0" borderId="0" xfId="0" applyNumberFormat="1" applyFont="1" applyFill="1" applyBorder="1" applyAlignment="1" applyProtection="1">
      <alignment/>
      <protection/>
    </xf>
    <xf numFmtId="0" fontId="7" fillId="0" borderId="0" xfId="0" applyFont="1" applyAlignment="1" applyProtection="1">
      <alignment wrapText="1"/>
      <protection/>
    </xf>
    <xf numFmtId="0" fontId="7" fillId="0" borderId="0" xfId="0" applyFont="1" applyBorder="1" applyAlignment="1" applyProtection="1">
      <alignment wrapText="1"/>
      <protection/>
    </xf>
    <xf numFmtId="0" fontId="7" fillId="0" borderId="23" xfId="0" applyFont="1" applyBorder="1" applyAlignment="1" applyProtection="1">
      <alignment wrapText="1"/>
      <protection/>
    </xf>
    <xf numFmtId="0" fontId="6" fillId="0" borderId="0" xfId="0" applyFont="1" applyAlignment="1" applyProtection="1">
      <alignment wrapText="1"/>
      <protection/>
    </xf>
    <xf numFmtId="0" fontId="6" fillId="0" borderId="0" xfId="56" applyFont="1" applyFill="1" applyBorder="1" applyAlignment="1" applyProtection="1">
      <alignment horizontal="center"/>
      <protection/>
    </xf>
    <xf numFmtId="0" fontId="13" fillId="0" borderId="15" xfId="0" applyFont="1" applyFill="1" applyBorder="1" applyAlignment="1" applyProtection="1">
      <alignment/>
      <protection/>
    </xf>
    <xf numFmtId="0" fontId="6" fillId="0" borderId="28" xfId="0" applyFont="1" applyFill="1" applyBorder="1" applyAlignment="1" applyProtection="1">
      <alignment/>
      <protection/>
    </xf>
    <xf numFmtId="0" fontId="6" fillId="0" borderId="13" xfId="0" applyFont="1" applyFill="1" applyBorder="1" applyAlignment="1" applyProtection="1">
      <alignment/>
      <protection/>
    </xf>
    <xf numFmtId="0" fontId="6" fillId="0" borderId="18" xfId="56" applyFont="1" applyFill="1" applyBorder="1" applyAlignment="1" applyProtection="1">
      <alignment horizontal="center"/>
      <protection/>
    </xf>
    <xf numFmtId="0" fontId="7" fillId="0" borderId="0" xfId="0" applyFont="1" applyBorder="1" applyAlignment="1" applyProtection="1">
      <alignment/>
      <protection locked="0"/>
    </xf>
    <xf numFmtId="0" fontId="61" fillId="0" borderId="0" xfId="56" applyFont="1" applyProtection="1">
      <alignment/>
      <protection/>
    </xf>
    <xf numFmtId="174" fontId="7" fillId="0" borderId="13" xfId="56" applyNumberFormat="1" applyFont="1" applyFill="1" applyBorder="1" applyProtection="1">
      <alignment/>
      <protection/>
    </xf>
    <xf numFmtId="179" fontId="7" fillId="0" borderId="13" xfId="58" applyFont="1" applyFill="1" applyBorder="1" applyAlignment="1" applyProtection="1">
      <alignment/>
      <protection/>
    </xf>
    <xf numFmtId="174" fontId="13" fillId="0" borderId="15" xfId="56" applyNumberFormat="1" applyFont="1" applyFill="1" applyBorder="1" applyProtection="1">
      <alignment/>
      <protection/>
    </xf>
    <xf numFmtId="179" fontId="13" fillId="0" borderId="15" xfId="58" applyFont="1" applyFill="1" applyBorder="1" applyAlignment="1" applyProtection="1">
      <alignment/>
      <protection/>
    </xf>
    <xf numFmtId="174" fontId="7" fillId="0" borderId="0" xfId="56" applyNumberFormat="1" applyFont="1" applyFill="1" applyBorder="1" applyProtection="1">
      <alignment/>
      <protection/>
    </xf>
    <xf numFmtId="179" fontId="7" fillId="0" borderId="0" xfId="58" applyFont="1" applyFill="1" applyBorder="1" applyAlignment="1" applyProtection="1">
      <alignment/>
      <protection/>
    </xf>
    <xf numFmtId="174" fontId="7" fillId="0" borderId="28" xfId="56" applyNumberFormat="1" applyFont="1" applyFill="1" applyBorder="1" applyProtection="1">
      <alignment/>
      <protection/>
    </xf>
    <xf numFmtId="0" fontId="6" fillId="0" borderId="0" xfId="56" applyFont="1" applyFill="1" applyProtection="1">
      <alignment/>
      <protection/>
    </xf>
    <xf numFmtId="0" fontId="6" fillId="0" borderId="28" xfId="0" applyFont="1" applyFill="1" applyBorder="1" applyAlignment="1" applyProtection="1">
      <alignment horizontal="center"/>
      <protection/>
    </xf>
    <xf numFmtId="1" fontId="7" fillId="0" borderId="0" xfId="58" applyNumberFormat="1" applyFont="1" applyFill="1" applyBorder="1" applyAlignment="1" applyProtection="1">
      <alignment/>
      <protection/>
    </xf>
    <xf numFmtId="3" fontId="7" fillId="0" borderId="15" xfId="58" applyNumberFormat="1" applyFont="1" applyFill="1" applyBorder="1" applyAlignment="1" applyProtection="1">
      <alignment wrapText="1"/>
      <protection locked="0"/>
    </xf>
    <xf numFmtId="174" fontId="7" fillId="33" borderId="14" xfId="0" applyNumberFormat="1" applyFont="1" applyFill="1" applyBorder="1" applyAlignment="1" applyProtection="1">
      <alignment/>
      <protection/>
    </xf>
    <xf numFmtId="0" fontId="6" fillId="33" borderId="14" xfId="0" applyFont="1" applyFill="1" applyBorder="1" applyAlignment="1" applyProtection="1">
      <alignment/>
      <protection/>
    </xf>
    <xf numFmtId="180" fontId="7" fillId="0" borderId="15" xfId="58" applyNumberFormat="1" applyFont="1" applyFill="1" applyBorder="1" applyAlignment="1" applyProtection="1">
      <alignment wrapText="1"/>
      <protection locked="0"/>
    </xf>
    <xf numFmtId="180" fontId="7" fillId="33" borderId="15" xfId="58" applyNumberFormat="1" applyFont="1" applyFill="1" applyBorder="1" applyAlignment="1" applyProtection="1">
      <alignment/>
      <protection/>
    </xf>
    <xf numFmtId="0" fontId="6" fillId="0" borderId="30" xfId="56" applyFont="1" applyFill="1" applyBorder="1" applyAlignment="1" applyProtection="1">
      <alignment horizontal="center"/>
      <protection/>
    </xf>
    <xf numFmtId="0" fontId="6" fillId="33" borderId="31"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33" borderId="32" xfId="0" applyFont="1" applyFill="1" applyBorder="1" applyAlignment="1" applyProtection="1">
      <alignment horizontal="center"/>
      <protection/>
    </xf>
    <xf numFmtId="0" fontId="6" fillId="33" borderId="16" xfId="0" applyFont="1" applyFill="1" applyBorder="1" applyAlignment="1" applyProtection="1">
      <alignment horizontal="center"/>
      <protection/>
    </xf>
    <xf numFmtId="178" fontId="7" fillId="0" borderId="15" xfId="58" applyNumberFormat="1" applyFont="1" applyFill="1" applyBorder="1" applyAlignment="1" applyProtection="1">
      <alignment horizontal="center" wrapText="1"/>
      <protection locked="0"/>
    </xf>
    <xf numFmtId="0" fontId="7" fillId="0" borderId="23" xfId="0" applyFont="1" applyBorder="1" applyAlignment="1" applyProtection="1">
      <alignment/>
      <protection locked="0"/>
    </xf>
    <xf numFmtId="180" fontId="7" fillId="0" borderId="15" xfId="56" applyNumberFormat="1" applyFont="1" applyBorder="1" applyProtection="1">
      <alignment/>
      <protection/>
    </xf>
    <xf numFmtId="0" fontId="7" fillId="0" borderId="15" xfId="56" applyFont="1" applyBorder="1" applyAlignment="1" applyProtection="1">
      <alignment horizontal="center"/>
      <protection/>
    </xf>
    <xf numFmtId="179" fontId="7" fillId="0" borderId="15" xfId="58" applyFont="1" applyFill="1" applyBorder="1" applyAlignment="1" applyProtection="1">
      <alignment/>
      <protection/>
    </xf>
    <xf numFmtId="0" fontId="7" fillId="0" borderId="15" xfId="56" applyFont="1" applyBorder="1" applyProtection="1">
      <alignment/>
      <protection/>
    </xf>
    <xf numFmtId="180" fontId="7" fillId="0" borderId="0" xfId="56" applyNumberFormat="1" applyFont="1" applyProtection="1">
      <alignment/>
      <protection/>
    </xf>
    <xf numFmtId="180" fontId="7" fillId="0" borderId="12" xfId="58" applyNumberFormat="1" applyFont="1" applyFill="1" applyBorder="1" applyAlignment="1" applyProtection="1">
      <alignment wrapText="1"/>
      <protection locked="0"/>
    </xf>
    <xf numFmtId="0" fontId="7" fillId="0" borderId="15" xfId="0" applyFont="1" applyFill="1" applyBorder="1" applyAlignment="1" applyProtection="1">
      <alignment/>
      <protection/>
    </xf>
    <xf numFmtId="180" fontId="7" fillId="0" borderId="15" xfId="0" applyNumberFormat="1" applyFont="1" applyBorder="1" applyAlignment="1">
      <alignment vertical="center"/>
    </xf>
    <xf numFmtId="0" fontId="13" fillId="0" borderId="31" xfId="0" applyFont="1" applyFill="1" applyBorder="1" applyAlignment="1" applyProtection="1">
      <alignment/>
      <protection/>
    </xf>
    <xf numFmtId="179" fontId="13" fillId="0" borderId="31" xfId="58" applyFont="1" applyFill="1" applyBorder="1" applyAlignment="1" applyProtection="1">
      <alignment/>
      <protection/>
    </xf>
    <xf numFmtId="179" fontId="13" fillId="0" borderId="33" xfId="58" applyFont="1" applyFill="1" applyBorder="1" applyAlignment="1" applyProtection="1">
      <alignment/>
      <protection/>
    </xf>
    <xf numFmtId="180" fontId="7" fillId="33" borderId="31" xfId="58" applyNumberFormat="1" applyFont="1" applyFill="1" applyBorder="1" applyAlignment="1" applyProtection="1">
      <alignment/>
      <protection/>
    </xf>
    <xf numFmtId="180" fontId="7" fillId="0" borderId="15" xfId="63" applyNumberFormat="1" applyFont="1" applyBorder="1" applyAlignment="1" applyProtection="1">
      <alignment/>
      <protection/>
    </xf>
    <xf numFmtId="10" fontId="7" fillId="0" borderId="15" xfId="0" applyNumberFormat="1" applyFont="1" applyFill="1" applyBorder="1" applyAlignment="1" applyProtection="1">
      <alignment horizontal="center"/>
      <protection/>
    </xf>
    <xf numFmtId="180" fontId="7" fillId="0" borderId="0" xfId="0" applyNumberFormat="1" applyFont="1" applyAlignment="1" applyProtection="1">
      <alignment vertical="center"/>
      <protection/>
    </xf>
    <xf numFmtId="180" fontId="7" fillId="0" borderId="15" xfId="0" applyNumberFormat="1" applyFont="1" applyBorder="1" applyAlignment="1" applyProtection="1">
      <alignment/>
      <protection/>
    </xf>
    <xf numFmtId="0" fontId="7" fillId="0" borderId="0" xfId="56" applyFont="1" applyProtection="1">
      <alignment/>
      <protection/>
    </xf>
    <xf numFmtId="0" fontId="6" fillId="0" borderId="0" xfId="56" applyFont="1" applyProtection="1">
      <alignment/>
      <protection/>
    </xf>
    <xf numFmtId="0" fontId="7" fillId="0" borderId="0" xfId="56" applyFont="1" applyProtection="1">
      <alignment/>
      <protection hidden="1"/>
    </xf>
    <xf numFmtId="37" fontId="62" fillId="0" borderId="0" xfId="56" applyNumberFormat="1" applyFont="1" applyProtection="1">
      <alignment/>
      <protection locked="0"/>
    </xf>
    <xf numFmtId="0" fontId="7" fillId="0" borderId="0" xfId="56" applyFont="1" applyFill="1" applyProtection="1">
      <alignment/>
      <protection/>
    </xf>
    <xf numFmtId="0" fontId="7" fillId="0" borderId="0" xfId="56" applyFont="1" applyBorder="1" applyProtection="1">
      <alignment/>
      <protection/>
    </xf>
    <xf numFmtId="0" fontId="7" fillId="0" borderId="0" xfId="56" applyFont="1" applyFill="1" applyBorder="1" applyProtection="1">
      <alignment/>
      <protection/>
    </xf>
    <xf numFmtId="0" fontId="7" fillId="0" borderId="15" xfId="0" applyFont="1" applyBorder="1" applyAlignment="1" applyProtection="1">
      <alignment vertical="center"/>
      <protection/>
    </xf>
    <xf numFmtId="37" fontId="62" fillId="0" borderId="0" xfId="56" applyNumberFormat="1" applyFont="1" applyProtection="1">
      <alignment/>
      <protection/>
    </xf>
    <xf numFmtId="6" fontId="7" fillId="0" borderId="0" xfId="56" applyNumberFormat="1" applyFont="1" applyAlignment="1" applyProtection="1">
      <alignment horizontal="center"/>
      <protection/>
    </xf>
    <xf numFmtId="6" fontId="7" fillId="0" borderId="15" xfId="56" applyNumberFormat="1" applyFont="1" applyBorder="1" applyProtection="1">
      <alignment/>
      <protection/>
    </xf>
    <xf numFmtId="0" fontId="0" fillId="0" borderId="0" xfId="56" applyProtection="1">
      <alignment/>
      <protection/>
    </xf>
    <xf numFmtId="0" fontId="15" fillId="0" borderId="33" xfId="56" applyFont="1" applyBorder="1" applyAlignment="1" applyProtection="1">
      <alignment horizontal="center"/>
      <protection/>
    </xf>
    <xf numFmtId="0" fontId="15" fillId="0" borderId="33" xfId="56" applyFont="1" applyBorder="1" applyProtection="1">
      <alignment/>
      <protection/>
    </xf>
    <xf numFmtId="0" fontId="63" fillId="34" borderId="15" xfId="56" applyFont="1" applyFill="1" applyBorder="1" applyAlignment="1" applyProtection="1">
      <alignment vertical="top" wrapText="1"/>
      <protection/>
    </xf>
    <xf numFmtId="180" fontId="7" fillId="0" borderId="15" xfId="58" applyNumberFormat="1" applyFont="1" applyFill="1" applyBorder="1" applyAlignment="1" applyProtection="1">
      <alignment horizontal="center" vertical="center" wrapText="1"/>
      <protection/>
    </xf>
    <xf numFmtId="177" fontId="64" fillId="0" borderId="15" xfId="56" applyNumberFormat="1" applyFont="1" applyBorder="1" applyAlignment="1" applyProtection="1">
      <alignment horizontal="center" vertical="center"/>
      <protection/>
    </xf>
    <xf numFmtId="3" fontId="7" fillId="0" borderId="15" xfId="58" applyNumberFormat="1" applyFont="1" applyFill="1" applyBorder="1" applyAlignment="1" applyProtection="1">
      <alignment/>
      <protection/>
    </xf>
    <xf numFmtId="177" fontId="7" fillId="0" borderId="15" xfId="58" applyNumberFormat="1" applyFont="1" applyFill="1" applyBorder="1" applyAlignment="1" applyProtection="1">
      <alignment horizontal="center" vertical="center" wrapText="1"/>
      <protection/>
    </xf>
    <xf numFmtId="0" fontId="6" fillId="33" borderId="13" xfId="0" applyFont="1" applyFill="1" applyBorder="1" applyAlignment="1" applyProtection="1">
      <alignment/>
      <protection/>
    </xf>
    <xf numFmtId="3" fontId="7" fillId="0" borderId="15" xfId="58" applyNumberFormat="1" applyFont="1" applyFill="1" applyBorder="1" applyAlignment="1" applyProtection="1">
      <alignment/>
      <protection locked="0"/>
    </xf>
    <xf numFmtId="10" fontId="7" fillId="0" borderId="15" xfId="56" applyNumberFormat="1" applyFont="1" applyBorder="1" applyAlignment="1" applyProtection="1">
      <alignment horizontal="center"/>
      <protection/>
    </xf>
    <xf numFmtId="0" fontId="0" fillId="0" borderId="0" xfId="56" applyFont="1">
      <alignment/>
      <protection/>
    </xf>
    <xf numFmtId="0" fontId="0" fillId="0" borderId="0" xfId="56" applyFont="1" applyProtection="1">
      <alignment/>
      <protection/>
    </xf>
    <xf numFmtId="0" fontId="65" fillId="0" borderId="0" xfId="56" applyFont="1" applyAlignment="1" applyProtection="1">
      <alignment vertical="center"/>
      <protection/>
    </xf>
    <xf numFmtId="0" fontId="66" fillId="0" borderId="0" xfId="56" applyFont="1" applyProtection="1">
      <alignment/>
      <protection/>
    </xf>
    <xf numFmtId="0" fontId="67" fillId="0" borderId="0" xfId="56" applyFont="1" applyProtection="1">
      <alignment/>
      <protection/>
    </xf>
    <xf numFmtId="0" fontId="7" fillId="0" borderId="0" xfId="56" applyFont="1" applyBorder="1" applyAlignment="1">
      <alignment horizontal="left" vertical="top" wrapText="1"/>
      <protection/>
    </xf>
    <xf numFmtId="0" fontId="6" fillId="0" borderId="0" xfId="56" applyFont="1" applyAlignment="1">
      <alignment vertical="center"/>
      <protection/>
    </xf>
    <xf numFmtId="0" fontId="66" fillId="0" borderId="19" xfId="56" applyFont="1" applyBorder="1" applyProtection="1">
      <alignment/>
      <protection/>
    </xf>
    <xf numFmtId="0" fontId="66" fillId="0" borderId="20" xfId="56" applyFont="1" applyBorder="1" applyProtection="1">
      <alignment/>
      <protection/>
    </xf>
    <xf numFmtId="0" fontId="66" fillId="35" borderId="9" xfId="56" applyFont="1" applyFill="1" applyBorder="1" applyAlignment="1" applyProtection="1">
      <alignment vertical="center"/>
      <protection locked="0"/>
    </xf>
    <xf numFmtId="0" fontId="66" fillId="0" borderId="24" xfId="56" applyFont="1" applyBorder="1" applyProtection="1">
      <alignment/>
      <protection/>
    </xf>
    <xf numFmtId="0" fontId="66" fillId="0" borderId="25" xfId="56" applyFont="1" applyBorder="1" applyProtection="1">
      <alignment/>
      <protection/>
    </xf>
    <xf numFmtId="0" fontId="66" fillId="0" borderId="26" xfId="56" applyFont="1" applyBorder="1" applyProtection="1">
      <alignment/>
      <protection/>
    </xf>
    <xf numFmtId="0" fontId="7" fillId="0" borderId="0" xfId="56" applyFont="1">
      <alignment/>
      <protection/>
    </xf>
    <xf numFmtId="0" fontId="0" fillId="0" borderId="0" xfId="56" applyFont="1" applyAlignment="1">
      <alignment vertical="center"/>
      <protection/>
    </xf>
    <xf numFmtId="0" fontId="7" fillId="0" borderId="0" xfId="56" applyFont="1" applyAlignment="1">
      <alignment horizontal="left" vertical="center"/>
      <protection/>
    </xf>
    <xf numFmtId="0" fontId="68" fillId="0" borderId="0" xfId="56" applyFont="1" applyProtection="1">
      <alignment/>
      <protection/>
    </xf>
    <xf numFmtId="0" fontId="68" fillId="0" borderId="20" xfId="56" applyFont="1" applyBorder="1" applyProtection="1">
      <alignment/>
      <protection/>
    </xf>
    <xf numFmtId="0" fontId="66" fillId="0" borderId="24" xfId="56" applyFont="1" applyFill="1" applyBorder="1" applyProtection="1">
      <alignment/>
      <protection/>
    </xf>
    <xf numFmtId="0" fontId="0" fillId="0" borderId="25" xfId="0" applyBorder="1" applyAlignment="1">
      <alignment/>
    </xf>
    <xf numFmtId="0" fontId="68" fillId="0" borderId="25" xfId="56" applyFont="1" applyBorder="1" applyProtection="1">
      <alignment/>
      <protection/>
    </xf>
    <xf numFmtId="0" fontId="68" fillId="0" borderId="26" xfId="56" applyFont="1" applyBorder="1" applyProtection="1">
      <alignment/>
      <protection/>
    </xf>
    <xf numFmtId="0" fontId="0" fillId="0" borderId="20" xfId="0" applyBorder="1" applyAlignment="1">
      <alignment/>
    </xf>
    <xf numFmtId="0" fontId="0" fillId="0" borderId="26" xfId="0" applyBorder="1" applyAlignment="1">
      <alignment/>
    </xf>
    <xf numFmtId="188" fontId="7" fillId="0" borderId="15" xfId="58" applyNumberFormat="1" applyFont="1" applyFill="1" applyBorder="1" applyAlignment="1" applyProtection="1">
      <alignment horizontal="right" wrapText="1"/>
      <protection locked="0"/>
    </xf>
    <xf numFmtId="188" fontId="7" fillId="0" borderId="15" xfId="56" applyNumberFormat="1" applyFont="1" applyBorder="1" applyAlignment="1" applyProtection="1">
      <alignment horizontal="right"/>
      <protection/>
    </xf>
    <xf numFmtId="180" fontId="7" fillId="0" borderId="31" xfId="56" applyNumberFormat="1" applyFont="1" applyBorder="1" applyAlignment="1" applyProtection="1">
      <alignment horizontal="right"/>
      <protection/>
    </xf>
    <xf numFmtId="188" fontId="7" fillId="0" borderId="34" xfId="56" applyNumberFormat="1" applyFont="1" applyBorder="1" applyAlignment="1" applyProtection="1">
      <alignment horizontal="right"/>
      <protection/>
    </xf>
    <xf numFmtId="0" fontId="7" fillId="0" borderId="12" xfId="58" applyNumberFormat="1" applyFont="1" applyFill="1" applyBorder="1" applyAlignment="1" applyProtection="1">
      <alignment wrapText="1"/>
      <protection locked="0"/>
    </xf>
    <xf numFmtId="0" fontId="6" fillId="0" borderId="25" xfId="0" applyFont="1" applyBorder="1" applyAlignment="1" applyProtection="1">
      <alignment horizontal="left"/>
      <protection locked="0"/>
    </xf>
    <xf numFmtId="0" fontId="7" fillId="0" borderId="0" xfId="0" applyFont="1" applyBorder="1" applyAlignment="1" applyProtection="1">
      <alignment/>
      <protection locked="0"/>
    </xf>
    <xf numFmtId="0" fontId="6" fillId="0" borderId="0" xfId="0" applyFont="1" applyBorder="1" applyAlignment="1" applyProtection="1">
      <alignment horizontal="left"/>
      <protection locked="0"/>
    </xf>
    <xf numFmtId="0" fontId="7" fillId="0" borderId="0" xfId="0" applyFont="1" applyFill="1" applyBorder="1" applyAlignment="1" applyProtection="1">
      <alignment vertical="top" wrapText="1"/>
      <protection/>
    </xf>
    <xf numFmtId="0" fontId="7" fillId="0" borderId="0" xfId="0" applyFont="1" applyBorder="1" applyAlignment="1" applyProtection="1">
      <alignment horizontal="left" wrapText="1"/>
      <protection/>
    </xf>
    <xf numFmtId="0" fontId="6" fillId="0" borderId="12" xfId="0" applyFont="1" applyFill="1" applyBorder="1" applyAlignment="1" applyProtection="1">
      <alignment horizontal="left"/>
      <protection locked="0"/>
    </xf>
    <xf numFmtId="0" fontId="6" fillId="0" borderId="14" xfId="0" applyFont="1" applyFill="1" applyBorder="1" applyAlignment="1" applyProtection="1">
      <alignment horizontal="left"/>
      <protection locked="0"/>
    </xf>
    <xf numFmtId="0" fontId="0" fillId="0" borderId="14" xfId="0" applyBorder="1" applyAlignment="1" applyProtection="1">
      <alignment/>
      <protection locked="0"/>
    </xf>
    <xf numFmtId="0" fontId="0" fillId="0" borderId="29" xfId="0" applyBorder="1" applyAlignment="1" applyProtection="1">
      <alignment/>
      <protection locked="0"/>
    </xf>
    <xf numFmtId="0" fontId="7" fillId="0" borderId="0" xfId="0" applyFont="1" applyBorder="1" applyAlignment="1" applyProtection="1">
      <alignment horizontal="left" vertical="center"/>
      <protection/>
    </xf>
    <xf numFmtId="0" fontId="6" fillId="0" borderId="27" xfId="0" applyFont="1" applyFill="1" applyBorder="1" applyAlignment="1" applyProtection="1">
      <alignment horizontal="left"/>
      <protection locked="0"/>
    </xf>
    <xf numFmtId="0" fontId="6" fillId="0" borderId="28" xfId="0" applyFont="1" applyFill="1" applyBorder="1" applyAlignment="1" applyProtection="1">
      <alignment horizontal="left"/>
      <protection locked="0"/>
    </xf>
    <xf numFmtId="0" fontId="6" fillId="0" borderId="35" xfId="0" applyFont="1" applyFill="1" applyBorder="1" applyAlignment="1" applyProtection="1">
      <alignment horizontal="left"/>
      <protection locked="0"/>
    </xf>
    <xf numFmtId="0" fontId="6" fillId="0" borderId="16"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30" xfId="0" applyFont="1" applyFill="1" applyBorder="1" applyAlignment="1" applyProtection="1">
      <alignment horizontal="left"/>
      <protection locked="0"/>
    </xf>
    <xf numFmtId="37" fontId="7" fillId="0" borderId="0" xfId="0" applyNumberFormat="1" applyFont="1" applyFill="1" applyBorder="1" applyAlignment="1" applyProtection="1">
      <alignment horizontal="left" vertical="center"/>
      <protection/>
    </xf>
    <xf numFmtId="0" fontId="7" fillId="0" borderId="13"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7" fillId="0" borderId="17" xfId="0" applyFont="1" applyFill="1" applyBorder="1" applyAlignment="1" applyProtection="1">
      <alignment horizontal="center"/>
      <protection locked="0"/>
    </xf>
    <xf numFmtId="0" fontId="7" fillId="0" borderId="13"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14" xfId="0" applyFont="1" applyFill="1" applyBorder="1" applyAlignment="1" applyProtection="1">
      <alignment horizontal="left"/>
      <protection locked="0"/>
    </xf>
    <xf numFmtId="0" fontId="7" fillId="0" borderId="29" xfId="0" applyFont="1" applyFill="1" applyBorder="1" applyAlignment="1" applyProtection="1">
      <alignment horizontal="left"/>
      <protection locked="0"/>
    </xf>
    <xf numFmtId="0" fontId="6" fillId="0" borderId="0" xfId="0" applyFont="1" applyBorder="1" applyAlignment="1" applyProtection="1">
      <alignment horizontal="left" vertical="center"/>
      <protection/>
    </xf>
    <xf numFmtId="0" fontId="6" fillId="36" borderId="12" xfId="0" applyFont="1" applyFill="1" applyBorder="1" applyAlignment="1" applyProtection="1">
      <alignment/>
      <protection/>
    </xf>
    <xf numFmtId="0" fontId="7" fillId="36" borderId="14" xfId="0" applyFont="1" applyFill="1" applyBorder="1" applyAlignment="1" applyProtection="1">
      <alignment/>
      <protection/>
    </xf>
    <xf numFmtId="0" fontId="7" fillId="36" borderId="29" xfId="0" applyFont="1" applyFill="1" applyBorder="1" applyAlignment="1" applyProtection="1">
      <alignment/>
      <protection/>
    </xf>
    <xf numFmtId="0" fontId="7" fillId="0" borderId="0" xfId="0" applyFont="1" applyFill="1" applyBorder="1" applyAlignment="1" applyProtection="1">
      <alignment horizontal="left" vertical="top" wrapText="1"/>
      <protection/>
    </xf>
    <xf numFmtId="0" fontId="7" fillId="0" borderId="22" xfId="0" applyFont="1" applyFill="1" applyBorder="1" applyAlignment="1" applyProtection="1">
      <alignment horizontal="left" vertical="top" wrapText="1"/>
      <protection/>
    </xf>
    <xf numFmtId="0" fontId="7" fillId="0" borderId="0" xfId="0" applyFont="1" applyBorder="1" applyAlignment="1" applyProtection="1">
      <alignment horizontal="justify" vertical="top" wrapText="1"/>
      <protection/>
    </xf>
    <xf numFmtId="176" fontId="7" fillId="0" borderId="36" xfId="0" applyNumberFormat="1" applyFont="1" applyBorder="1" applyAlignment="1" applyProtection="1">
      <alignment horizontal="center" wrapText="1"/>
      <protection/>
    </xf>
    <xf numFmtId="176" fontId="7" fillId="0" borderId="37" xfId="0" applyNumberFormat="1" applyFont="1" applyBorder="1" applyAlignment="1" applyProtection="1">
      <alignment horizontal="center" wrapText="1"/>
      <protection/>
    </xf>
    <xf numFmtId="176" fontId="7" fillId="0" borderId="38" xfId="0" applyNumberFormat="1" applyFont="1" applyBorder="1" applyAlignment="1" applyProtection="1">
      <alignment horizontal="center" wrapText="1"/>
      <protection/>
    </xf>
    <xf numFmtId="37" fontId="7"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vertical="center" wrapText="1"/>
      <protection/>
    </xf>
    <xf numFmtId="0" fontId="7" fillId="0" borderId="0" xfId="0" applyFont="1" applyAlignment="1" applyProtection="1">
      <alignment/>
      <protection/>
    </xf>
    <xf numFmtId="0" fontId="7" fillId="0" borderId="0" xfId="0" applyNumberFormat="1" applyFont="1" applyBorder="1" applyAlignment="1" applyProtection="1">
      <alignment horizontal="left" wrapText="1"/>
      <protection/>
    </xf>
    <xf numFmtId="0" fontId="7" fillId="0" borderId="0" xfId="0" applyFont="1" applyAlignment="1" applyProtection="1">
      <alignment wrapText="1"/>
      <protection/>
    </xf>
    <xf numFmtId="0" fontId="11" fillId="0" borderId="13" xfId="57" applyFont="1" applyFill="1" applyBorder="1" applyAlignment="1" applyProtection="1">
      <alignment horizontal="left" vertical="center"/>
      <protection/>
    </xf>
    <xf numFmtId="0" fontId="8" fillId="0" borderId="13" xfId="0" applyFont="1" applyFill="1" applyBorder="1" applyAlignment="1" applyProtection="1">
      <alignment/>
      <protection/>
    </xf>
    <xf numFmtId="49" fontId="6" fillId="0" borderId="36" xfId="0" applyNumberFormat="1" applyFont="1" applyBorder="1" applyAlignment="1" applyProtection="1">
      <alignment horizontal="center" wrapText="1"/>
      <protection/>
    </xf>
    <xf numFmtId="49" fontId="6" fillId="0" borderId="37" xfId="0" applyNumberFormat="1" applyFont="1" applyBorder="1" applyAlignment="1" applyProtection="1">
      <alignment horizontal="center" wrapText="1"/>
      <protection/>
    </xf>
    <xf numFmtId="49" fontId="6" fillId="0" borderId="38" xfId="0" applyNumberFormat="1" applyFont="1" applyBorder="1" applyAlignment="1" applyProtection="1">
      <alignment horizontal="center" wrapText="1"/>
      <protection/>
    </xf>
    <xf numFmtId="0" fontId="7" fillId="0" borderId="12" xfId="0" applyFont="1" applyBorder="1" applyAlignment="1" applyProtection="1">
      <alignment vertical="center"/>
      <protection/>
    </xf>
    <xf numFmtId="0" fontId="7" fillId="0" borderId="14" xfId="0" applyFont="1" applyBorder="1" applyAlignment="1" applyProtection="1">
      <alignment/>
      <protection/>
    </xf>
    <xf numFmtId="0" fontId="7" fillId="0" borderId="29" xfId="0" applyFont="1" applyBorder="1" applyAlignment="1" applyProtection="1">
      <alignment/>
      <protection/>
    </xf>
    <xf numFmtId="0" fontId="6" fillId="0" borderId="29" xfId="0" applyFont="1" applyFill="1" applyBorder="1" applyAlignment="1" applyProtection="1">
      <alignment horizontal="left"/>
      <protection locked="0"/>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0" fontId="13" fillId="0" borderId="12" xfId="0" applyFont="1" applyFill="1" applyBorder="1" applyAlignment="1" applyProtection="1">
      <alignment horizontal="center"/>
      <protection/>
    </xf>
    <xf numFmtId="0" fontId="13" fillId="0" borderId="29" xfId="0" applyFont="1" applyFill="1" applyBorder="1" applyAlignment="1" applyProtection="1">
      <alignment horizontal="center"/>
      <protection/>
    </xf>
    <xf numFmtId="0" fontId="68" fillId="0" borderId="20" xfId="56" applyFont="1" applyBorder="1" applyAlignment="1" applyProtection="1">
      <alignment horizontal="center"/>
      <protection/>
    </xf>
    <xf numFmtId="0" fontId="66" fillId="0" borderId="0" xfId="56" applyFont="1" applyBorder="1" applyProtection="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_Concept nac 2004 ent II" xfId="57"/>
    <cellStyle name="Tabelstandaard" xfId="58"/>
    <cellStyle name="Tabelstandaard Totaal" xfId="59"/>
    <cellStyle name="Titel" xfId="60"/>
    <cellStyle name="Totaal" xfId="61"/>
    <cellStyle name="Uitvoer" xfId="62"/>
    <cellStyle name="Currency" xfId="63"/>
    <cellStyle name="Currency [0]" xfId="64"/>
    <cellStyle name="Verklarende tekst" xfId="65"/>
    <cellStyle name="Waarschuwingstekst" xfId="66"/>
  </cellStyles>
  <dxfs count="102">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ill>
        <patternFill>
          <bgColor rgb="FFD7DCEF"/>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indexed="47"/>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indexed="47"/>
        </patternFill>
      </fill>
    </dxf>
    <dxf>
      <font>
        <color theme="0"/>
      </font>
      <fill>
        <patternFill>
          <bgColor theme="0"/>
        </patternFill>
      </fill>
      <border>
        <left/>
        <right/>
        <top/>
        <bottom/>
      </border>
    </dxf>
    <dxf>
      <font>
        <color theme="0"/>
      </font>
      <fill>
        <patternFill patternType="none">
          <bgColor indexed="65"/>
        </patternFill>
      </fill>
      <border>
        <left/>
        <right/>
        <top/>
        <bottom/>
      </border>
    </dxf>
    <dxf>
      <fill>
        <patternFill>
          <bgColor rgb="FFD7DCEF"/>
        </patternFill>
      </fill>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ill>
        <patternFill>
          <bgColor rgb="FFD7DCEF"/>
        </patternFill>
      </fill>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ill>
        <patternFill>
          <bgColor rgb="FFD7DCEF"/>
        </patternFill>
      </fill>
    </dxf>
    <dxf>
      <fill>
        <patternFill>
          <bgColor rgb="FFD7DCEF"/>
        </patternFill>
      </fill>
    </dxf>
    <dxf>
      <fill>
        <patternFill>
          <bgColor indexed="47"/>
        </patternFill>
      </fill>
    </dxf>
    <dxf>
      <fill>
        <patternFill>
          <bgColor rgb="FFD7DCEF"/>
        </patternFill>
      </fill>
    </dxf>
    <dxf>
      <font>
        <color theme="0"/>
      </font>
      <fill>
        <patternFill patternType="none">
          <bgColor indexed="65"/>
        </patternFill>
      </fill>
      <border>
        <left/>
        <right/>
        <top/>
        <bottom/>
      </border>
    </dxf>
    <dxf>
      <fill>
        <patternFill>
          <bgColor indexed="47"/>
        </patternFill>
      </fill>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ill>
        <patternFill>
          <bgColor rgb="FFD7DCEF"/>
        </patternFill>
      </fill>
    </dxf>
    <dxf>
      <fill>
        <patternFill>
          <bgColor indexed="47"/>
        </patternFill>
      </fill>
    </dxf>
    <dxf>
      <fill>
        <patternFill>
          <bgColor indexed="47"/>
        </patternFill>
      </fill>
    </dxf>
    <dxf>
      <fill>
        <patternFill>
          <bgColor rgb="FFD7DCEF"/>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lor theme="0"/>
      </font>
      <fill>
        <patternFill>
          <bgColor theme="0"/>
        </patternFill>
      </fill>
      <border>
        <left/>
        <right/>
        <top/>
        <bottom/>
      </border>
    </dxf>
    <dxf>
      <fill>
        <patternFill>
          <bgColor rgb="FFD7DCEF"/>
        </patternFill>
      </fill>
    </dxf>
    <dxf>
      <fill>
        <patternFill>
          <bgColor rgb="FFD7DCEF"/>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indexed="47"/>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indexed="47"/>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rgb="FFD7DCEF"/>
        </patternFill>
      </fill>
    </dxf>
    <dxf>
      <fill>
        <patternFill>
          <bgColor indexed="47"/>
        </patternFill>
      </fill>
    </dxf>
    <dxf>
      <fill>
        <patternFill>
          <bgColor rgb="FFD7DCEF"/>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10"/>
        </patternFill>
      </fill>
      <border>
        <left style="thin"/>
        <right style="thin"/>
        <top style="thin"/>
        <bottom style="thin"/>
      </border>
    </dxf>
    <dxf>
      <fill>
        <patternFill>
          <bgColor indexed="47"/>
        </patternFill>
      </fill>
    </dxf>
    <dxf>
      <fill>
        <patternFill>
          <bgColor indexed="47"/>
        </patternFill>
      </fill>
    </dxf>
    <dxf>
      <fill>
        <patternFill>
          <bgColor indexed="47"/>
        </patternFill>
      </fill>
    </dxf>
    <dxf>
      <fill>
        <patternFill>
          <bgColor indexed="47"/>
        </patternFill>
      </fill>
    </dxf>
    <dxf>
      <fill>
        <patternFill>
          <bgColor rgb="FFFF00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xdr:row>
      <xdr:rowOff>104775</xdr:rowOff>
    </xdr:from>
    <xdr:to>
      <xdr:col>13</xdr:col>
      <xdr:colOff>457200</xdr:colOff>
      <xdr:row>4</xdr:row>
      <xdr:rowOff>209550</xdr:rowOff>
    </xdr:to>
    <xdr:pic>
      <xdr:nvPicPr>
        <xdr:cNvPr id="1" name="Picture 2" descr="01 nza logo pms 100mm PMS 463 [basis]"/>
        <xdr:cNvPicPr preferRelativeResize="1">
          <a:picLocks noChangeAspect="1"/>
        </xdr:cNvPicPr>
      </xdr:nvPicPr>
      <xdr:blipFill>
        <a:blip r:embed="rId1"/>
        <a:stretch>
          <a:fillRect/>
        </a:stretch>
      </xdr:blipFill>
      <xdr:spPr>
        <a:xfrm>
          <a:off x="6038850" y="171450"/>
          <a:ext cx="1962150" cy="8477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2</xdr:row>
      <xdr:rowOff>114300</xdr:rowOff>
    </xdr:from>
    <xdr:ext cx="5238750" cy="6324600"/>
    <xdr:sp>
      <xdr:nvSpPr>
        <xdr:cNvPr id="1" name="Tekstvak 1"/>
        <xdr:cNvSpPr txBox="1">
          <a:spLocks noChangeArrowheads="1"/>
        </xdr:cNvSpPr>
      </xdr:nvSpPr>
      <xdr:spPr>
        <a:xfrm>
          <a:off x="142875" y="438150"/>
          <a:ext cx="5238750" cy="63246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Verdana"/>
              <a:ea typeface="Verdana"/>
              <a:cs typeface="Verdana"/>
            </a:rPr>
            <a:t>Toelichting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Procedure 
</a:t>
          </a:r>
          <a:r>
            <a:rPr lang="en-US" cap="none" sz="900" b="0" i="0" u="none" baseline="0">
              <a:solidFill>
                <a:srgbClr val="000000"/>
              </a:solidFill>
              <a:latin typeface="Verdana"/>
              <a:ea typeface="Verdana"/>
              <a:cs typeface="Verdana"/>
            </a:rPr>
            <a:t>Met dit formulier kunt u een aanvraag doen tot vaststelling van de beschikbaarheidbijdrage SEH en Acute verloskunde 2013. De hoogte van de vaststelling van de beschikbaarheidbijdrage baseert de NZa op deze aanvraag. 
</a:t>
          </a:r>
          <a:r>
            <a:rPr lang="en-US" cap="none" sz="900" b="1"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Indienen
</a:t>
          </a:r>
          <a:r>
            <a:rPr lang="en-US" cap="none" sz="900" b="0" i="0" u="none" baseline="0">
              <a:solidFill>
                <a:srgbClr val="000000"/>
              </a:solidFill>
              <a:latin typeface="Verdana"/>
              <a:ea typeface="Verdana"/>
              <a:cs typeface="Verdana"/>
            </a:rPr>
            <a:t>Wij verzoeken u het ingevulde excelbestand (met eventuele bijlagen) en een PDF-bestand van het ondertekende voorblad aan te leveren via het e-mailadres info@nza.nl. In de onderwerpregel van uw e-mail vult u in: Vaststelling beschikbaarheidbijdrage SEH en Acute verloskunde 2013. Uitsluitend juist ondertekende formulieren worden in behandeling genomen. De uiterste datum van indiening is 31 mei 2016. 
</a:t>
          </a:r>
          <a:r>
            <a:rPr lang="en-US" cap="none" sz="900" b="0" i="0" u="none" baseline="0">
              <a:solidFill>
                <a:srgbClr val="000000"/>
              </a:solidFill>
              <a:latin typeface="Verdana"/>
              <a:ea typeface="Verdana"/>
              <a:cs typeface="Verdana"/>
            </a:rPr>
            <a:t>
</a:t>
          </a:r>
          <a:r>
            <a:rPr lang="en-US" cap="none" sz="900" b="1" i="0" u="none" baseline="0">
              <a:solidFill>
                <a:srgbClr val="000000"/>
              </a:solidFill>
              <a:latin typeface="Verdana"/>
              <a:ea typeface="Verdana"/>
              <a:cs typeface="Verdana"/>
            </a:rPr>
            <a:t>Normbedragen en invulinstructie
</a:t>
          </a:r>
          <a:r>
            <a:rPr lang="en-US" cap="none" sz="900" b="0" i="0" u="sng" baseline="0">
              <a:solidFill>
                <a:srgbClr val="000000"/>
              </a:solidFill>
              <a:latin typeface="Verdana"/>
              <a:ea typeface="Verdana"/>
              <a:cs typeface="Verdana"/>
            </a:rPr>
            <a:t>Kosten personeel SEH
</a:t>
          </a:r>
          <a:r>
            <a:rPr lang="en-US" cap="none" sz="900" b="0" i="0" u="none" baseline="0">
              <a:solidFill>
                <a:srgbClr val="000000"/>
              </a:solidFill>
              <a:latin typeface="Verdana"/>
              <a:ea typeface="Verdana"/>
              <a:cs typeface="Verdana"/>
            </a:rPr>
            <a:t>Om 24/7 beschikbaarheid te borgen gaat de NZa uit van 5,5 fte aan SEH-artsen en 5,5 fte aan SEH-verpleegkundigen. De salariskosten van de SEH-arts worden bepaald op € 190.067,- gebaseerd op artikel 63 van de beleidsregel ‘Transitiebekostigingsstructuur Medisch Specialistische Zorg’. De salariskosten van de SEH verpleegkundige worden gebaseerd op trede 5 van functiegroep 55 uit de CAO ziekenhuizen 2011-2014. Ook de onregelmatigheidstoeslag (ORT) is</a:t>
          </a:r>
          <a:r>
            <a:rPr lang="en-US" cap="none" sz="900" b="0" i="0" u="none" baseline="0">
              <a:solidFill>
                <a:srgbClr val="000000"/>
              </a:solidFill>
              <a:latin typeface="Verdana"/>
              <a:ea typeface="Verdana"/>
              <a:cs typeface="Verdana"/>
            </a:rPr>
            <a:t> hierop gebaseerd. Mocht de ORT in uw geval afwijken van het vooringevulde bedrag dan kunt u dit bedrag aanpassen.</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Opbrengsten SEH
</a:t>
          </a:r>
          <a:r>
            <a:rPr lang="en-US" cap="none" sz="900" b="0" i="0" u="none" baseline="0">
              <a:solidFill>
                <a:srgbClr val="000000"/>
              </a:solidFill>
              <a:latin typeface="Verdana"/>
              <a:ea typeface="Verdana"/>
              <a:cs typeface="Verdana"/>
            </a:rPr>
            <a:t>Opbrengsten die een SEH genereert worden in mindering gebracht op de beschikbaarheidbijdrage. De bepaling van de opbrengsten zal per individueel geval bepaald worden op basis van de gerealiseerde SEH-consulten en een normatieve opbrengst per SEH-consult van € 90,-. U dient het aantal gerealiseerde SEH-consulten in te vullen in dit formulier.
</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Kosten personeel AV
</a:t>
          </a:r>
          <a:r>
            <a:rPr lang="en-US" cap="none" sz="900" b="0" i="0" u="none" baseline="0">
              <a:solidFill>
                <a:srgbClr val="000000"/>
              </a:solidFill>
              <a:latin typeface="Verdana"/>
              <a:ea typeface="Verdana"/>
              <a:cs typeface="Verdana"/>
            </a:rPr>
            <a:t>Om 24/7 beschikbaarheid te borgen gaat de NZa uit van 5,5 fte gynaecoloog of 5,5 fte obstetrisch professional. Als de gynaecoloog en de obstetrisch professional elkaar afwisselen in diensten zal de verhouding worden bepaald op basis van daadwerkelijke inzet. Opgeteld zal het aantal fte maximaal 5,5 bedragen. De salariskosten van de gynaecoloog worden bepaald op € 190.067,- gebaseerd op artikel 63 van de beleidsregel ‘Transitiebekostigingsstructuur Medisch Specialistische Zorg’. De salariskosten van de Obstetrisch professional worden gebaseerd op trede 5 van functiegroep 55 uit de CAO ziekenhuizen</a:t>
          </a:r>
          <a:r>
            <a:rPr lang="en-US" cap="none" sz="900" b="0" i="0" u="none" baseline="0">
              <a:solidFill>
                <a:srgbClr val="000000"/>
              </a:solidFill>
              <a:latin typeface="Verdana"/>
              <a:ea typeface="Verdana"/>
              <a:cs typeface="Verdana"/>
            </a:rPr>
            <a:t> 2011-2014</a:t>
          </a:r>
          <a:r>
            <a:rPr lang="en-US" cap="none" sz="900" b="0" i="0" u="none" baseline="0">
              <a:solidFill>
                <a:srgbClr val="000000"/>
              </a:solidFill>
              <a:latin typeface="Verdana"/>
              <a:ea typeface="Verdana"/>
              <a:cs typeface="Verdana"/>
            </a:rPr>
            <a:t>. Ook de ORT is hierop gebaseerd. Mocht de ORT in uw geval afwijken van het vooringevulde bedrag dan kunt u dit bedrag aanpassen. U dient het aantal fte dat is ingezet voor de gynaecoloog en/of obstetrisch professional in te vullen in dit formulier.</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Verdana"/>
              <a:ea typeface="Verdana"/>
              <a:cs typeface="Verdana"/>
            </a:rPr>
            <a:t>
</a:t>
          </a:r>
          <a:r>
            <a:rPr lang="en-US" cap="none" sz="900" b="0" i="0" u="sng" baseline="0">
              <a:solidFill>
                <a:srgbClr val="000000"/>
              </a:solidFill>
              <a:latin typeface="Verdana"/>
              <a:ea typeface="Verdana"/>
              <a:cs typeface="Verdana"/>
            </a:rPr>
            <a:t>Opbrengsten AV
</a:t>
          </a:r>
          <a:r>
            <a:rPr lang="en-US" cap="none" sz="900" b="0" i="0" u="none" baseline="0">
              <a:solidFill>
                <a:srgbClr val="000000"/>
              </a:solidFill>
              <a:latin typeface="Verdana"/>
              <a:ea typeface="Verdana"/>
              <a:cs typeface="Verdana"/>
            </a:rPr>
            <a:t>De opbrengsten AV zijn de daadwerkelijk gerealiseerde zorgproducten Acute verloskunde van dat jaar op basis van de lijst ‘zorgproducten Acute verloskunde’ zoals aan het einde van de beleidsregel (BR/CU-5134) opgenomen in een overzicht in bijlage 1. U dient het aantal daadwerkelijk gerealiseerde zorgproducten Acute verloskunde in te vullen in dit formulier.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Zie voor verdere toelichting de 'Beleidsregel Beschikbaarheidbijdrage Cure - op aanvraag' (kenmerk BR/CU-5134).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1">
    <pageSetUpPr fitToPage="1"/>
  </sheetPr>
  <dimension ref="A1:AB90"/>
  <sheetViews>
    <sheetView showGridLines="0" showZeros="0" showOutlineSymbols="0" view="pageBreakPreview" zoomScaleSheetLayoutView="100" workbookViewId="0" topLeftCell="A1">
      <selection activeCell="E9" sqref="E9:F9"/>
    </sheetView>
  </sheetViews>
  <sheetFormatPr defaultColWidth="9.140625" defaultRowHeight="12.75"/>
  <cols>
    <col min="1" max="1" width="4.421875" style="5" customWidth="1"/>
    <col min="2" max="2" width="6.00390625" style="5" customWidth="1"/>
    <col min="3" max="3" width="10.140625" style="5" customWidth="1"/>
    <col min="4" max="4" width="14.8515625" style="5" customWidth="1"/>
    <col min="5" max="5" width="5.8515625" style="5" customWidth="1"/>
    <col min="6" max="6" width="7.7109375" style="6" customWidth="1"/>
    <col min="7" max="7" width="10.28125" style="5" customWidth="1"/>
    <col min="8" max="8" width="3.8515625" style="5" customWidth="1"/>
    <col min="9" max="9" width="10.8515625" style="5" customWidth="1"/>
    <col min="10" max="10" width="13.28125" style="5" customWidth="1"/>
    <col min="11" max="11" width="1.7109375" style="5" customWidth="1"/>
    <col min="12" max="12" width="9.140625" style="5" customWidth="1"/>
    <col min="13" max="13" width="15.00390625" style="5" customWidth="1"/>
    <col min="14" max="14" width="17.421875" style="5" customWidth="1"/>
    <col min="15" max="16384" width="9.140625" style="5" customWidth="1"/>
  </cols>
  <sheetData>
    <row r="1" spans="3:5" ht="5.25" customHeight="1">
      <c r="C1" s="6"/>
      <c r="D1" s="6"/>
      <c r="E1" s="6"/>
    </row>
    <row r="2" spans="1:9" ht="18">
      <c r="A2" s="7" t="s">
        <v>79</v>
      </c>
      <c r="B2" s="7"/>
      <c r="C2" s="8"/>
      <c r="D2" s="8"/>
      <c r="E2" s="8"/>
      <c r="F2" s="9"/>
      <c r="G2" s="8"/>
      <c r="H2" s="8"/>
      <c r="I2" s="7"/>
    </row>
    <row r="3" spans="1:9" ht="18">
      <c r="A3" s="7" t="s">
        <v>52</v>
      </c>
      <c r="B3" s="7"/>
      <c r="C3" s="8"/>
      <c r="D3" s="8"/>
      <c r="E3" s="8"/>
      <c r="F3" s="9"/>
      <c r="G3" s="8"/>
      <c r="H3" s="8"/>
      <c r="I3" s="7"/>
    </row>
    <row r="4" spans="1:14" ht="22.5" customHeight="1">
      <c r="A4" s="203"/>
      <c r="B4" s="204"/>
      <c r="C4" s="204"/>
      <c r="D4" s="204"/>
      <c r="E4" s="204"/>
      <c r="F4" s="204"/>
      <c r="G4" s="204"/>
      <c r="H4" s="204"/>
      <c r="I4" s="10"/>
      <c r="K4" s="10"/>
      <c r="L4" s="10"/>
      <c r="M4" s="10"/>
      <c r="N4" s="10"/>
    </row>
    <row r="5" spans="1:16" ht="43.5" customHeight="1">
      <c r="A5" s="205"/>
      <c r="B5" s="206"/>
      <c r="C5" s="206"/>
      <c r="D5" s="206"/>
      <c r="E5" s="206"/>
      <c r="F5" s="206"/>
      <c r="G5" s="206"/>
      <c r="H5" s="206"/>
      <c r="I5" s="206"/>
      <c r="J5" s="206"/>
      <c r="K5" s="10"/>
      <c r="L5" s="10"/>
      <c r="N5" s="11"/>
      <c r="O5" s="12"/>
      <c r="P5" s="12"/>
    </row>
    <row r="6" spans="1:16" ht="15.75" customHeight="1">
      <c r="A6" s="13"/>
      <c r="B6" s="13"/>
      <c r="D6" s="11"/>
      <c r="E6" s="11"/>
      <c r="F6" s="11"/>
      <c r="G6" s="11"/>
      <c r="H6" s="15"/>
      <c r="I6" s="11"/>
      <c r="K6" s="10"/>
      <c r="L6" s="10"/>
      <c r="N6" s="11"/>
      <c r="O6" s="12"/>
      <c r="P6" s="12"/>
    </row>
    <row r="7" spans="1:10" ht="12" customHeight="1">
      <c r="A7" s="207" t="s">
        <v>12</v>
      </c>
      <c r="B7" s="207"/>
      <c r="C7" s="208"/>
      <c r="D7" s="208"/>
      <c r="E7" s="58" t="s">
        <v>1</v>
      </c>
      <c r="F7" s="17" t="s">
        <v>2</v>
      </c>
      <c r="G7" s="11"/>
      <c r="H7" s="11"/>
      <c r="I7" s="10"/>
      <c r="J7" s="16" t="s">
        <v>0</v>
      </c>
    </row>
    <row r="8" spans="1:13" s="20" customFormat="1" ht="12" customHeight="1">
      <c r="A8" s="212" t="s">
        <v>13</v>
      </c>
      <c r="B8" s="213"/>
      <c r="C8" s="213"/>
      <c r="D8" s="214"/>
      <c r="E8" s="1"/>
      <c r="F8" s="1"/>
      <c r="G8" s="19"/>
      <c r="H8" s="11"/>
      <c r="I8" s="10"/>
      <c r="J8" s="18" t="s">
        <v>3</v>
      </c>
      <c r="K8" s="209" t="s">
        <v>51</v>
      </c>
      <c r="L8" s="210"/>
      <c r="M8" s="211"/>
    </row>
    <row r="9" spans="1:13" s="20" customFormat="1" ht="12" customHeight="1">
      <c r="A9" s="21" t="s">
        <v>17</v>
      </c>
      <c r="B9" s="14"/>
      <c r="C9" s="14"/>
      <c r="D9" s="22"/>
      <c r="E9" s="172"/>
      <c r="F9" s="215"/>
      <c r="G9" s="11"/>
      <c r="H9" s="11"/>
      <c r="I9" s="10"/>
      <c r="J9" s="18" t="s">
        <v>14</v>
      </c>
      <c r="K9" s="199">
        <v>1</v>
      </c>
      <c r="L9" s="200"/>
      <c r="M9" s="201"/>
    </row>
    <row r="10" spans="1:13" s="20" customFormat="1" ht="12" customHeight="1">
      <c r="A10" s="193" t="s">
        <v>99</v>
      </c>
      <c r="B10" s="194"/>
      <c r="C10" s="194"/>
      <c r="D10" s="195"/>
      <c r="E10" s="10"/>
      <c r="F10" s="11"/>
      <c r="G10" s="10"/>
      <c r="H10" s="10"/>
      <c r="I10" s="10"/>
      <c r="J10" s="18" t="s">
        <v>83</v>
      </c>
      <c r="K10" s="199">
        <f>SUM('SEH 2013'!F35+'AV 2013'!G52)</f>
        <v>2219155.9525944283</v>
      </c>
      <c r="L10" s="200"/>
      <c r="M10" s="201"/>
    </row>
    <row r="11" spans="3:15" s="20" customFormat="1" ht="8.25" customHeight="1">
      <c r="C11" s="15"/>
      <c r="D11" s="11"/>
      <c r="E11" s="11"/>
      <c r="F11" s="11"/>
      <c r="G11" s="23"/>
      <c r="H11" s="11"/>
      <c r="I11" s="6"/>
      <c r="O11" s="5"/>
    </row>
    <row r="12" spans="1:15" s="20" customFormat="1" ht="4.5" customHeight="1">
      <c r="A12" s="24"/>
      <c r="B12" s="24"/>
      <c r="C12" s="25"/>
      <c r="D12" s="25"/>
      <c r="E12" s="25"/>
      <c r="F12" s="6"/>
      <c r="G12" s="6"/>
      <c r="H12" s="6"/>
      <c r="I12" s="6"/>
      <c r="J12" s="6"/>
      <c r="K12" s="6"/>
      <c r="L12" s="6"/>
      <c r="M12" s="6"/>
      <c r="N12" s="6"/>
      <c r="O12" s="5"/>
    </row>
    <row r="13" spans="1:15" s="20" customFormat="1" ht="12" customHeight="1">
      <c r="A13" s="26" t="s">
        <v>15</v>
      </c>
      <c r="B13" s="27"/>
      <c r="C13" s="27"/>
      <c r="D13" s="27"/>
      <c r="E13" s="28"/>
      <c r="F13" s="28"/>
      <c r="G13" s="28"/>
      <c r="H13" s="28"/>
      <c r="I13" s="28"/>
      <c r="J13" s="29"/>
      <c r="K13" s="29"/>
      <c r="L13" s="29"/>
      <c r="M13" s="30"/>
      <c r="N13" s="6"/>
      <c r="O13" s="6"/>
    </row>
    <row r="14" spans="2:15" s="20" customFormat="1" ht="7.5" customHeight="1">
      <c r="B14" s="6"/>
      <c r="C14" s="24"/>
      <c r="D14" s="24"/>
      <c r="E14" s="6"/>
      <c r="F14" s="6"/>
      <c r="G14" s="6"/>
      <c r="H14" s="6"/>
      <c r="I14" s="6"/>
      <c r="J14" s="11"/>
      <c r="K14" s="11"/>
      <c r="L14" s="11"/>
      <c r="M14" s="31"/>
      <c r="N14" s="6"/>
      <c r="O14" s="6"/>
    </row>
    <row r="15" spans="1:15" s="70" customFormat="1" ht="12" customHeight="1">
      <c r="A15" s="69"/>
      <c r="B15" s="68"/>
      <c r="C15" s="196" t="s">
        <v>100</v>
      </c>
      <c r="D15" s="196"/>
      <c r="E15" s="196"/>
      <c r="F15" s="196"/>
      <c r="G15" s="196"/>
      <c r="H15" s="196"/>
      <c r="I15" s="196"/>
      <c r="J15" s="196"/>
      <c r="K15" s="196"/>
      <c r="L15" s="196"/>
      <c r="M15" s="197"/>
      <c r="N15" s="68"/>
      <c r="O15" s="67"/>
    </row>
    <row r="16" spans="1:15" s="70" customFormat="1" ht="12" customHeight="1">
      <c r="A16" s="69"/>
      <c r="B16" s="68"/>
      <c r="C16" s="196"/>
      <c r="D16" s="196"/>
      <c r="E16" s="196"/>
      <c r="F16" s="196"/>
      <c r="G16" s="196"/>
      <c r="H16" s="196"/>
      <c r="I16" s="196"/>
      <c r="J16" s="196"/>
      <c r="K16" s="196"/>
      <c r="L16" s="196"/>
      <c r="M16" s="197"/>
      <c r="N16" s="68"/>
      <c r="O16" s="67"/>
    </row>
    <row r="17" spans="1:15" s="20" customFormat="1" ht="12" customHeight="1">
      <c r="A17" s="32"/>
      <c r="B17" s="6"/>
      <c r="C17" s="198" t="s">
        <v>20</v>
      </c>
      <c r="D17" s="198"/>
      <c r="E17" s="198"/>
      <c r="F17" s="198"/>
      <c r="G17" s="198"/>
      <c r="H17" s="198"/>
      <c r="I17" s="198"/>
      <c r="J17" s="198"/>
      <c r="K17" s="198"/>
      <c r="L17" s="11"/>
      <c r="M17" s="31"/>
      <c r="N17" s="6"/>
      <c r="O17" s="5"/>
    </row>
    <row r="18" spans="1:15" s="20" customFormat="1" ht="12" customHeight="1">
      <c r="A18" s="32"/>
      <c r="B18" s="6"/>
      <c r="C18" s="198"/>
      <c r="D18" s="198"/>
      <c r="E18" s="198"/>
      <c r="F18" s="198"/>
      <c r="G18" s="198"/>
      <c r="H18" s="198"/>
      <c r="I18" s="198"/>
      <c r="J18" s="198"/>
      <c r="K18" s="198"/>
      <c r="L18" s="11"/>
      <c r="M18" s="31"/>
      <c r="N18" s="6"/>
      <c r="O18" s="5"/>
    </row>
    <row r="19" spans="1:14" ht="12" customHeight="1">
      <c r="A19" s="32"/>
      <c r="B19" s="6"/>
      <c r="C19" s="198"/>
      <c r="D19" s="198"/>
      <c r="E19" s="198"/>
      <c r="F19" s="198"/>
      <c r="G19" s="198"/>
      <c r="H19" s="198"/>
      <c r="I19" s="198"/>
      <c r="J19" s="198"/>
      <c r="K19" s="198"/>
      <c r="L19" s="11"/>
      <c r="M19" s="31"/>
      <c r="N19" s="6"/>
    </row>
    <row r="20" spans="1:14" ht="13.5" customHeight="1">
      <c r="A20" s="99"/>
      <c r="B20" s="168"/>
      <c r="C20" s="169" t="str">
        <f>IF($F$20=TRUE,"      Invulvelden gearceerd","      Invulvelden niet gearceerd")</f>
        <v>      Invulvelden gearceerd</v>
      </c>
      <c r="D20" s="169"/>
      <c r="E20" s="169"/>
      <c r="F20" s="2" t="b">
        <v>1</v>
      </c>
      <c r="G20" s="76"/>
      <c r="H20" s="76"/>
      <c r="I20" s="76"/>
      <c r="J20" s="76"/>
      <c r="K20" s="76"/>
      <c r="L20" s="76"/>
      <c r="M20" s="31"/>
      <c r="N20" s="6"/>
    </row>
    <row r="21" spans="1:13" ht="12" customHeight="1">
      <c r="A21" s="33"/>
      <c r="B21" s="34"/>
      <c r="C21" s="167"/>
      <c r="D21" s="167"/>
      <c r="E21" s="167"/>
      <c r="F21" s="34"/>
      <c r="G21" s="34"/>
      <c r="H21" s="34"/>
      <c r="I21" s="34"/>
      <c r="J21" s="34"/>
      <c r="K21" s="34"/>
      <c r="L21" s="34"/>
      <c r="M21" s="35"/>
    </row>
    <row r="22" spans="3:15" ht="9.75" customHeight="1">
      <c r="C22" s="36"/>
      <c r="D22" s="25"/>
      <c r="E22" s="25"/>
      <c r="G22" s="6"/>
      <c r="H22" s="6"/>
      <c r="J22" s="6"/>
      <c r="K22" s="6"/>
      <c r="L22" s="6"/>
      <c r="M22" s="6"/>
      <c r="N22" s="6"/>
      <c r="O22" s="37"/>
    </row>
    <row r="23" spans="1:14" ht="18" customHeight="1">
      <c r="A23" s="38" t="s">
        <v>4</v>
      </c>
      <c r="B23" s="39"/>
      <c r="C23" s="39"/>
      <c r="D23" s="172"/>
      <c r="E23" s="173"/>
      <c r="F23" s="173"/>
      <c r="G23" s="173"/>
      <c r="H23" s="174"/>
      <c r="I23" s="174"/>
      <c r="J23" s="174"/>
      <c r="K23" s="174"/>
      <c r="L23" s="174"/>
      <c r="M23" s="175"/>
      <c r="N23" s="63"/>
    </row>
    <row r="24" spans="1:13" ht="18" customHeight="1">
      <c r="A24" s="41" t="s">
        <v>5</v>
      </c>
      <c r="B24" s="42"/>
      <c r="C24" s="43"/>
      <c r="D24" s="172"/>
      <c r="E24" s="173"/>
      <c r="F24" s="173"/>
      <c r="G24" s="173"/>
      <c r="H24" s="174"/>
      <c r="I24" s="174"/>
      <c r="J24" s="174"/>
      <c r="K24" s="174"/>
      <c r="L24" s="174"/>
      <c r="M24" s="175"/>
    </row>
    <row r="25" spans="1:13" ht="18" customHeight="1">
      <c r="A25" s="44" t="s">
        <v>6</v>
      </c>
      <c r="B25" s="45"/>
      <c r="C25" s="50"/>
      <c r="D25" s="172"/>
      <c r="E25" s="173"/>
      <c r="F25" s="173"/>
      <c r="G25" s="173"/>
      <c r="H25" s="174"/>
      <c r="I25" s="174"/>
      <c r="J25" s="174"/>
      <c r="K25" s="174"/>
      <c r="L25" s="174"/>
      <c r="M25" s="175"/>
    </row>
    <row r="26" spans="1:13" ht="18" customHeight="1">
      <c r="A26" s="47" t="s">
        <v>18</v>
      </c>
      <c r="B26" s="45"/>
      <c r="C26" s="50"/>
      <c r="D26" s="1"/>
      <c r="E26" s="61"/>
      <c r="F26" s="61"/>
      <c r="G26" s="173"/>
      <c r="H26" s="174"/>
      <c r="I26" s="174"/>
      <c r="J26" s="174"/>
      <c r="K26" s="174"/>
      <c r="L26" s="174"/>
      <c r="M26" s="175"/>
    </row>
    <row r="27" spans="1:22" ht="18" customHeight="1">
      <c r="A27" s="47" t="s">
        <v>7</v>
      </c>
      <c r="B27" s="43"/>
      <c r="C27" s="43"/>
      <c r="D27" s="172"/>
      <c r="E27" s="173"/>
      <c r="F27" s="173"/>
      <c r="G27" s="173"/>
      <c r="H27" s="174"/>
      <c r="I27" s="174"/>
      <c r="J27" s="174"/>
      <c r="K27" s="174"/>
      <c r="L27" s="174"/>
      <c r="M27" s="175"/>
      <c r="N27" s="46"/>
      <c r="O27" s="46"/>
      <c r="P27" s="46"/>
      <c r="Q27" s="46"/>
      <c r="R27" s="46"/>
      <c r="S27" s="46"/>
      <c r="T27" s="46"/>
      <c r="U27" s="46"/>
      <c r="V27" s="46"/>
    </row>
    <row r="28" spans="1:22" ht="18" customHeight="1">
      <c r="A28" s="41" t="s">
        <v>8</v>
      </c>
      <c r="B28" s="42"/>
      <c r="C28" s="42"/>
      <c r="D28" s="172"/>
      <c r="E28" s="173"/>
      <c r="F28" s="173"/>
      <c r="G28" s="173"/>
      <c r="H28" s="174"/>
      <c r="I28" s="174"/>
      <c r="J28" s="174"/>
      <c r="K28" s="174"/>
      <c r="L28" s="174"/>
      <c r="M28" s="175"/>
      <c r="N28" s="48"/>
      <c r="O28" s="46"/>
      <c r="P28" s="176"/>
      <c r="Q28" s="176"/>
      <c r="R28" s="176"/>
      <c r="S28" s="183"/>
      <c r="T28" s="183"/>
      <c r="U28" s="183"/>
      <c r="V28" s="183"/>
    </row>
    <row r="29" spans="1:22" ht="13.5" customHeight="1">
      <c r="A29" s="44" t="s">
        <v>19</v>
      </c>
      <c r="B29" s="45"/>
      <c r="C29" s="43"/>
      <c r="D29" s="43"/>
      <c r="E29" s="43"/>
      <c r="F29" s="43"/>
      <c r="G29" s="50"/>
      <c r="H29" s="40"/>
      <c r="I29" s="40"/>
      <c r="J29" s="46"/>
      <c r="K29" s="46"/>
      <c r="L29" s="183"/>
      <c r="M29" s="183"/>
      <c r="N29" s="183"/>
      <c r="O29" s="46"/>
      <c r="P29" s="176"/>
      <c r="Q29" s="176"/>
      <c r="R29" s="176"/>
      <c r="S29" s="202"/>
      <c r="T29" s="202"/>
      <c r="U29" s="202"/>
      <c r="V29" s="202"/>
    </row>
    <row r="30" spans="1:22" ht="12" customHeight="1">
      <c r="A30" s="177"/>
      <c r="B30" s="178"/>
      <c r="C30" s="178"/>
      <c r="D30" s="178"/>
      <c r="E30" s="178"/>
      <c r="F30" s="178"/>
      <c r="G30" s="179"/>
      <c r="H30" s="40"/>
      <c r="I30" s="40"/>
      <c r="J30" s="46"/>
      <c r="K30" s="46"/>
      <c r="L30" s="183"/>
      <c r="M30" s="183"/>
      <c r="N30" s="183"/>
      <c r="O30" s="46"/>
      <c r="P30" s="176"/>
      <c r="Q30" s="176"/>
      <c r="R30" s="176"/>
      <c r="S30" s="183"/>
      <c r="T30" s="183"/>
      <c r="U30" s="183"/>
      <c r="V30" s="183"/>
    </row>
    <row r="31" spans="1:22" ht="7.5" customHeight="1">
      <c r="A31" s="180"/>
      <c r="B31" s="181"/>
      <c r="C31" s="181"/>
      <c r="D31" s="181"/>
      <c r="E31" s="181"/>
      <c r="F31" s="181"/>
      <c r="G31" s="182"/>
      <c r="H31" s="40"/>
      <c r="I31" s="40"/>
      <c r="J31" s="46"/>
      <c r="K31" s="46"/>
      <c r="L31" s="183"/>
      <c r="M31" s="183"/>
      <c r="N31" s="183"/>
      <c r="O31" s="46"/>
      <c r="P31" s="192"/>
      <c r="Q31" s="192"/>
      <c r="R31" s="192"/>
      <c r="S31" s="183"/>
      <c r="T31" s="183"/>
      <c r="U31" s="183"/>
      <c r="V31" s="183"/>
    </row>
    <row r="32" spans="1:22" ht="23.25" customHeight="1">
      <c r="A32" s="186" t="s">
        <v>16</v>
      </c>
      <c r="B32" s="187"/>
      <c r="C32" s="187"/>
      <c r="D32" s="3"/>
      <c r="E32" s="3"/>
      <c r="F32" s="184" t="s">
        <v>9</v>
      </c>
      <c r="G32" s="185"/>
      <c r="H32" s="40"/>
      <c r="I32" s="40"/>
      <c r="J32" s="46"/>
      <c r="K32" s="46"/>
      <c r="L32" s="183"/>
      <c r="M32" s="183"/>
      <c r="N32" s="183"/>
      <c r="O32" s="46"/>
      <c r="P32" s="176"/>
      <c r="Q32" s="176"/>
      <c r="R32" s="176"/>
      <c r="S32" s="183"/>
      <c r="T32" s="183"/>
      <c r="U32" s="183"/>
      <c r="V32" s="183"/>
    </row>
    <row r="33" spans="1:22" ht="12" customHeight="1">
      <c r="A33" s="188" t="s">
        <v>10</v>
      </c>
      <c r="B33" s="189"/>
      <c r="C33" s="189"/>
      <c r="D33" s="4"/>
      <c r="E33" s="4"/>
      <c r="F33" s="190" t="s">
        <v>11</v>
      </c>
      <c r="G33" s="191"/>
      <c r="H33" s="40"/>
      <c r="I33" s="40"/>
      <c r="J33" s="46"/>
      <c r="K33" s="46"/>
      <c r="L33" s="46"/>
      <c r="M33" s="46"/>
      <c r="N33" s="46"/>
      <c r="O33" s="46"/>
      <c r="P33" s="176"/>
      <c r="Q33" s="176"/>
      <c r="R33" s="176"/>
      <c r="S33" s="183"/>
      <c r="T33" s="183"/>
      <c r="U33" s="183"/>
      <c r="V33" s="183"/>
    </row>
    <row r="34" spans="1:28" ht="12" customHeight="1">
      <c r="A34" s="171" t="s">
        <v>48</v>
      </c>
      <c r="B34" s="171"/>
      <c r="C34" s="171"/>
      <c r="D34" s="171"/>
      <c r="E34" s="171"/>
      <c r="F34" s="171"/>
      <c r="G34" s="171"/>
      <c r="H34" s="171"/>
      <c r="I34" s="171"/>
      <c r="J34" s="171"/>
      <c r="K34" s="171"/>
      <c r="L34" s="171"/>
      <c r="M34" s="171"/>
      <c r="N34" s="171"/>
      <c r="O34" s="6"/>
      <c r="P34" s="53"/>
      <c r="Q34" s="53"/>
      <c r="R34" s="53"/>
      <c r="S34" s="53"/>
      <c r="T34" s="53"/>
      <c r="U34" s="46"/>
      <c r="V34" s="192"/>
      <c r="W34" s="192"/>
      <c r="X34" s="192"/>
      <c r="Y34" s="183"/>
      <c r="Z34" s="183"/>
      <c r="AA34" s="183"/>
      <c r="AB34" s="183"/>
    </row>
    <row r="35" spans="1:28" ht="12" customHeight="1">
      <c r="A35" s="171"/>
      <c r="B35" s="171"/>
      <c r="C35" s="171"/>
      <c r="D35" s="171"/>
      <c r="E35" s="171"/>
      <c r="F35" s="171"/>
      <c r="G35" s="171"/>
      <c r="H35" s="171"/>
      <c r="I35" s="171"/>
      <c r="J35" s="171"/>
      <c r="K35" s="171"/>
      <c r="L35" s="171"/>
      <c r="M35" s="171"/>
      <c r="N35" s="171"/>
      <c r="O35" s="6"/>
      <c r="P35" s="53"/>
      <c r="Q35" s="53"/>
      <c r="R35" s="53"/>
      <c r="S35" s="53"/>
      <c r="T35" s="54"/>
      <c r="U35" s="46"/>
      <c r="V35" s="176"/>
      <c r="W35" s="176"/>
      <c r="X35" s="176"/>
      <c r="Y35" s="183"/>
      <c r="Z35" s="183"/>
      <c r="AA35" s="183"/>
      <c r="AB35" s="183"/>
    </row>
    <row r="36" spans="1:28" ht="3" customHeight="1">
      <c r="A36" s="51"/>
      <c r="B36" s="51"/>
      <c r="C36" s="51"/>
      <c r="D36" s="51"/>
      <c r="E36" s="51"/>
      <c r="F36" s="51"/>
      <c r="G36" s="51"/>
      <c r="H36" s="51"/>
      <c r="I36" s="51"/>
      <c r="J36" s="51"/>
      <c r="K36" s="51"/>
      <c r="L36" s="51"/>
      <c r="M36" s="51"/>
      <c r="N36" s="57"/>
      <c r="O36" s="6"/>
      <c r="P36" s="53"/>
      <c r="Q36" s="53"/>
      <c r="R36" s="53"/>
      <c r="S36" s="53"/>
      <c r="T36" s="54"/>
      <c r="U36" s="46"/>
      <c r="V36" s="49"/>
      <c r="W36" s="49"/>
      <c r="X36" s="49"/>
      <c r="Y36" s="48"/>
      <c r="Z36" s="48"/>
      <c r="AA36" s="48"/>
      <c r="AB36" s="48"/>
    </row>
    <row r="37" spans="1:28" ht="4.5" customHeight="1">
      <c r="A37" s="55"/>
      <c r="B37" s="55"/>
      <c r="C37" s="55"/>
      <c r="D37" s="55"/>
      <c r="E37" s="55"/>
      <c r="F37" s="55"/>
      <c r="G37" s="55"/>
      <c r="H37" s="55"/>
      <c r="I37" s="55"/>
      <c r="J37" s="55"/>
      <c r="K37" s="55"/>
      <c r="L37" s="55"/>
      <c r="M37" s="55"/>
      <c r="N37" s="52"/>
      <c r="O37" s="6"/>
      <c r="P37" s="53"/>
      <c r="Q37" s="53"/>
      <c r="R37" s="53"/>
      <c r="S37" s="53"/>
      <c r="T37" s="54"/>
      <c r="U37" s="46"/>
      <c r="V37" s="49"/>
      <c r="W37" s="49"/>
      <c r="X37" s="49"/>
      <c r="Y37" s="48"/>
      <c r="Z37" s="48"/>
      <c r="AA37" s="48"/>
      <c r="AB37" s="48"/>
    </row>
    <row r="38" spans="1:28" ht="9" customHeight="1">
      <c r="A38" s="170" t="s">
        <v>53</v>
      </c>
      <c r="B38" s="170"/>
      <c r="C38" s="170"/>
      <c r="D38" s="170"/>
      <c r="E38" s="170"/>
      <c r="F38" s="170"/>
      <c r="G38" s="170"/>
      <c r="H38" s="170"/>
      <c r="I38" s="170"/>
      <c r="J38" s="170"/>
      <c r="K38" s="170"/>
      <c r="L38" s="170"/>
      <c r="M38" s="170"/>
      <c r="N38" s="52"/>
      <c r="O38" s="6"/>
      <c r="P38" s="53"/>
      <c r="Q38" s="53"/>
      <c r="R38" s="53"/>
      <c r="S38" s="53"/>
      <c r="T38" s="54"/>
      <c r="U38" s="46"/>
      <c r="V38" s="49"/>
      <c r="W38" s="49"/>
      <c r="X38" s="49"/>
      <c r="Y38" s="48"/>
      <c r="Z38" s="48"/>
      <c r="AA38" s="48"/>
      <c r="AB38" s="48"/>
    </row>
    <row r="39" spans="1:15" ht="14.25" customHeight="1">
      <c r="A39" s="170"/>
      <c r="B39" s="170"/>
      <c r="C39" s="170"/>
      <c r="D39" s="170"/>
      <c r="E39" s="170"/>
      <c r="F39" s="170"/>
      <c r="G39" s="170"/>
      <c r="H39" s="170"/>
      <c r="I39" s="170"/>
      <c r="J39" s="170"/>
      <c r="K39" s="170"/>
      <c r="L39" s="170"/>
      <c r="M39" s="170"/>
      <c r="N39" s="57"/>
      <c r="O39" s="6"/>
    </row>
    <row r="40" spans="1:12" ht="12" customHeight="1">
      <c r="A40" s="59"/>
      <c r="B40" s="60"/>
      <c r="C40" s="60"/>
      <c r="D40" s="60"/>
      <c r="E40" s="60"/>
      <c r="F40" s="60"/>
      <c r="G40" s="60"/>
      <c r="H40" s="60"/>
      <c r="I40" s="60"/>
      <c r="J40" s="60"/>
      <c r="K40" s="59"/>
      <c r="L40" s="59"/>
    </row>
    <row r="41" spans="1:13" ht="12" customHeight="1">
      <c r="A41" s="170"/>
      <c r="B41" s="170"/>
      <c r="C41" s="170"/>
      <c r="D41" s="170"/>
      <c r="E41" s="170"/>
      <c r="F41" s="170"/>
      <c r="G41" s="170"/>
      <c r="H41" s="170"/>
      <c r="I41" s="170"/>
      <c r="J41" s="170"/>
      <c r="K41" s="170"/>
      <c r="L41" s="170"/>
      <c r="M41" s="170"/>
    </row>
    <row r="42" spans="1:13" ht="12" customHeight="1">
      <c r="A42" s="170"/>
      <c r="B42" s="170"/>
      <c r="C42" s="170"/>
      <c r="D42" s="170"/>
      <c r="E42" s="170"/>
      <c r="F42" s="170"/>
      <c r="G42" s="170"/>
      <c r="H42" s="170"/>
      <c r="I42" s="170"/>
      <c r="J42" s="170"/>
      <c r="K42" s="170"/>
      <c r="L42" s="170"/>
      <c r="M42" s="170"/>
    </row>
    <row r="43" spans="7:8" ht="12" customHeight="1">
      <c r="G43" s="6"/>
      <c r="H43" s="6"/>
    </row>
    <row r="44" spans="7:8" ht="12" customHeight="1">
      <c r="G44" s="6"/>
      <c r="H44" s="6"/>
    </row>
    <row r="45" spans="7:8" ht="12" customHeight="1">
      <c r="G45" s="6"/>
      <c r="H45" s="6"/>
    </row>
    <row r="46" spans="7:8" ht="12" customHeight="1">
      <c r="G46" s="6"/>
      <c r="H46" s="6"/>
    </row>
    <row r="47" spans="7:8" ht="12" customHeight="1">
      <c r="G47" s="6"/>
      <c r="H47" s="6"/>
    </row>
    <row r="48" spans="7:8" ht="12" customHeight="1">
      <c r="G48" s="6"/>
      <c r="H48" s="6"/>
    </row>
    <row r="49" spans="7:8" ht="12" customHeight="1">
      <c r="G49" s="6"/>
      <c r="H49" s="6"/>
    </row>
    <row r="50" spans="7:8" ht="12" customHeight="1">
      <c r="G50" s="6"/>
      <c r="H50" s="6"/>
    </row>
    <row r="51" spans="7:8" ht="12" customHeight="1">
      <c r="G51" s="6"/>
      <c r="H51" s="6"/>
    </row>
    <row r="52" spans="7:8" ht="12" customHeight="1">
      <c r="G52" s="6"/>
      <c r="H52" s="6"/>
    </row>
    <row r="53" spans="7:8" ht="12" customHeight="1">
      <c r="G53" s="6"/>
      <c r="H53" s="6"/>
    </row>
    <row r="54" spans="7:8" ht="12" customHeight="1">
      <c r="G54" s="6"/>
      <c r="H54" s="6"/>
    </row>
    <row r="55" spans="7:8" ht="12" customHeight="1">
      <c r="G55" s="6"/>
      <c r="H55" s="6"/>
    </row>
    <row r="56" spans="7:8" ht="12" customHeight="1">
      <c r="G56" s="6"/>
      <c r="H56" s="6"/>
    </row>
    <row r="57" spans="7:8" ht="12" customHeight="1">
      <c r="G57" s="6"/>
      <c r="H57" s="6"/>
    </row>
    <row r="58" spans="7:8" ht="12" customHeight="1">
      <c r="G58" s="6"/>
      <c r="H58" s="6"/>
    </row>
    <row r="59" spans="7:8" ht="12" customHeight="1">
      <c r="G59" s="6"/>
      <c r="H59" s="6"/>
    </row>
    <row r="60" spans="7:8" ht="12" customHeight="1">
      <c r="G60" s="6"/>
      <c r="H60" s="6"/>
    </row>
    <row r="61" spans="7:8" ht="12" customHeight="1">
      <c r="G61" s="6"/>
      <c r="H61" s="6"/>
    </row>
    <row r="62" spans="7:8" ht="12" customHeight="1">
      <c r="G62" s="6"/>
      <c r="H62" s="6"/>
    </row>
    <row r="63" spans="7:8" ht="12" customHeight="1">
      <c r="G63" s="6"/>
      <c r="H63" s="6"/>
    </row>
    <row r="64" spans="7:8" ht="12" customHeight="1">
      <c r="G64" s="6"/>
      <c r="H64" s="6"/>
    </row>
    <row r="65" spans="7:8" ht="12" customHeight="1">
      <c r="G65" s="6"/>
      <c r="H65" s="6"/>
    </row>
    <row r="66" spans="7:8" ht="12" customHeight="1">
      <c r="G66" s="6"/>
      <c r="H66" s="6"/>
    </row>
    <row r="67" spans="7:8" ht="12" customHeight="1">
      <c r="G67" s="6"/>
      <c r="H67" s="6"/>
    </row>
    <row r="68" spans="7:8" ht="12" customHeight="1">
      <c r="G68" s="6"/>
      <c r="H68" s="6"/>
    </row>
    <row r="69" spans="7:8" ht="12" customHeight="1">
      <c r="G69" s="6"/>
      <c r="H69" s="6"/>
    </row>
    <row r="70" spans="7:8" ht="12" customHeight="1">
      <c r="G70" s="6"/>
      <c r="H70" s="6"/>
    </row>
    <row r="71" spans="7:8" ht="12" customHeight="1">
      <c r="G71" s="6"/>
      <c r="H71" s="6"/>
    </row>
    <row r="72" spans="7:8" ht="12" customHeight="1">
      <c r="G72" s="6"/>
      <c r="H72" s="6"/>
    </row>
    <row r="73" spans="7:8" ht="12" customHeight="1">
      <c r="G73" s="6"/>
      <c r="H73" s="6"/>
    </row>
    <row r="74" spans="7:8" ht="12" customHeight="1">
      <c r="G74" s="6"/>
      <c r="H74" s="6"/>
    </row>
    <row r="75" spans="7:8" ht="12" customHeight="1">
      <c r="G75" s="6"/>
      <c r="H75" s="6"/>
    </row>
    <row r="76" spans="7:8" ht="12" customHeight="1">
      <c r="G76" s="6"/>
      <c r="H76" s="6"/>
    </row>
    <row r="77" spans="7:8" ht="12" customHeight="1">
      <c r="G77" s="6"/>
      <c r="H77" s="6"/>
    </row>
    <row r="78" spans="7:8" ht="12" customHeight="1">
      <c r="G78" s="6"/>
      <c r="H78" s="6"/>
    </row>
    <row r="79" spans="7:8" ht="12" customHeight="1">
      <c r="G79" s="6"/>
      <c r="H79" s="6"/>
    </row>
    <row r="80" spans="7:8" ht="12" customHeight="1">
      <c r="G80" s="6"/>
      <c r="H80" s="6"/>
    </row>
    <row r="81" spans="7:8" ht="12" customHeight="1">
      <c r="G81" s="6"/>
      <c r="H81" s="6"/>
    </row>
    <row r="82" spans="7:8" ht="12" customHeight="1">
      <c r="G82" s="6"/>
      <c r="H82" s="6"/>
    </row>
    <row r="83" spans="7:8" ht="12" customHeight="1">
      <c r="G83" s="6"/>
      <c r="H83" s="6"/>
    </row>
    <row r="84" spans="7:8" ht="12" customHeight="1">
      <c r="G84" s="6"/>
      <c r="H84" s="6"/>
    </row>
    <row r="85" spans="7:8" ht="12" customHeight="1">
      <c r="G85" s="6"/>
      <c r="H85" s="6"/>
    </row>
    <row r="86" spans="7:8" ht="12" customHeight="1">
      <c r="G86" s="6"/>
      <c r="H86" s="6"/>
    </row>
    <row r="87" spans="7:8" ht="12" customHeight="1">
      <c r="G87" s="6"/>
      <c r="H87" s="6"/>
    </row>
    <row r="88" spans="7:8" ht="12" customHeight="1">
      <c r="G88" s="6"/>
      <c r="H88" s="6"/>
    </row>
    <row r="89" spans="7:8" ht="12" customHeight="1">
      <c r="G89" s="6"/>
      <c r="H89" s="6"/>
    </row>
    <row r="90" spans="7:8" ht="12" customHeight="1">
      <c r="G90" s="6"/>
      <c r="H90" s="6"/>
    </row>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sheetData>
  <sheetProtection password="B1D9" sheet="1" selectLockedCells="1"/>
  <mergeCells count="45">
    <mergeCell ref="A4:H4"/>
    <mergeCell ref="A5:J5"/>
    <mergeCell ref="A7:D7"/>
    <mergeCell ref="K8:M8"/>
    <mergeCell ref="A8:D8"/>
    <mergeCell ref="K9:M9"/>
    <mergeCell ref="E9:F9"/>
    <mergeCell ref="D23:M23"/>
    <mergeCell ref="D24:M24"/>
    <mergeCell ref="S30:V30"/>
    <mergeCell ref="L29:N29"/>
    <mergeCell ref="A10:D10"/>
    <mergeCell ref="C15:M16"/>
    <mergeCell ref="C17:K19"/>
    <mergeCell ref="K10:M10"/>
    <mergeCell ref="S29:V29"/>
    <mergeCell ref="Y35:AB35"/>
    <mergeCell ref="L30:N30"/>
    <mergeCell ref="P30:R30"/>
    <mergeCell ref="S33:V33"/>
    <mergeCell ref="V34:X34"/>
    <mergeCell ref="Y34:AB34"/>
    <mergeCell ref="P31:R31"/>
    <mergeCell ref="S31:V31"/>
    <mergeCell ref="L32:N32"/>
    <mergeCell ref="S32:V32"/>
    <mergeCell ref="V35:X35"/>
    <mergeCell ref="D25:M25"/>
    <mergeCell ref="A32:C32"/>
    <mergeCell ref="A33:C33"/>
    <mergeCell ref="P28:R28"/>
    <mergeCell ref="S28:V28"/>
    <mergeCell ref="G26:M26"/>
    <mergeCell ref="F33:G33"/>
    <mergeCell ref="D27:M27"/>
    <mergeCell ref="A41:M42"/>
    <mergeCell ref="A38:M39"/>
    <mergeCell ref="A34:N35"/>
    <mergeCell ref="D28:M28"/>
    <mergeCell ref="P32:R32"/>
    <mergeCell ref="A30:G31"/>
    <mergeCell ref="P33:R33"/>
    <mergeCell ref="L31:N31"/>
    <mergeCell ref="F32:G32"/>
    <mergeCell ref="P29:R29"/>
  </mergeCells>
  <conditionalFormatting sqref="S35:T38">
    <cfRule type="expression" priority="2" dxfId="9" stopIfTrue="1">
      <formula>#REF!=TRUE</formula>
    </cfRule>
  </conditionalFormatting>
  <conditionalFormatting sqref="B30:G31 E9:F9 D23:G28 F8 A30:A33 D32:F33">
    <cfRule type="expression" priority="4" dxfId="9" stopIfTrue="1">
      <formula>$F$20=TRUE</formula>
    </cfRule>
  </conditionalFormatting>
  <conditionalFormatting sqref="L29:L32 Y34:Y38 S28:S33">
    <cfRule type="expression" priority="5" dxfId="9" stopIfTrue="1">
      <formula>$E$25=TRUE</formula>
    </cfRule>
  </conditionalFormatting>
  <conditionalFormatting sqref="C20">
    <cfRule type="expression" priority="6" dxfId="9" stopIfTrue="1">
      <formula>$C$32=TRUE</formula>
    </cfRule>
  </conditionalFormatting>
  <conditionalFormatting sqref="A7:D7">
    <cfRule type="expression" priority="7" dxfId="101" stopIfTrue="1">
      <formula>$F$8&lt;1</formula>
    </cfRule>
  </conditionalFormatting>
  <conditionalFormatting sqref="E8">
    <cfRule type="expression" priority="1" dxfId="9" stopIfTrue="1">
      <formula>$F$20=TRUE</formula>
    </cfRule>
  </conditionalFormatting>
  <printOptions/>
  <pageMargins left="0.25" right="0.25" top="0.75" bottom="0.75" header="0.3" footer="0.3"/>
  <pageSetup fitToHeight="1" fitToWidth="1" horizontalDpi="600" verticalDpi="600" orientation="landscape" paperSize="9" scale="68" r:id="rId3"/>
  <ignoredErrors>
    <ignoredError sqref="C20"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Blad1">
    <pageSetUpPr fitToPage="1"/>
  </sheetPr>
  <dimension ref="A3:I120"/>
  <sheetViews>
    <sheetView showGridLines="0" view="pageBreakPreview" zoomScaleSheetLayoutView="100" workbookViewId="0" topLeftCell="A1">
      <selection activeCell="D30" sqref="D30"/>
    </sheetView>
  </sheetViews>
  <sheetFormatPr defaultColWidth="9.140625" defaultRowHeight="12.75"/>
  <cols>
    <col min="1" max="1" width="6.421875" style="116" customWidth="1"/>
    <col min="2" max="3" width="33.00390625" style="116" customWidth="1"/>
    <col min="4" max="5" width="19.28125" style="116" bestFit="1" customWidth="1"/>
    <col min="6" max="6" width="12.8515625" style="116" customWidth="1"/>
    <col min="7" max="8" width="9.140625" style="116" customWidth="1"/>
    <col min="9" max="9" width="0" style="116" hidden="1" customWidth="1"/>
    <col min="10" max="16384" width="9.140625" style="116" customWidth="1"/>
  </cols>
  <sheetData>
    <row r="1" ht="11.25"/>
    <row r="2" ht="11.25"/>
    <row r="3" spans="2:9" ht="11.25">
      <c r="B3" s="117" t="s">
        <v>78</v>
      </c>
      <c r="C3" s="117"/>
      <c r="F3" s="91" t="s">
        <v>49</v>
      </c>
      <c r="H3" s="118"/>
      <c r="I3" s="118" t="s">
        <v>49</v>
      </c>
    </row>
    <row r="4" spans="2:9" ht="11.25">
      <c r="B4" s="117"/>
      <c r="C4" s="117"/>
      <c r="H4" s="118"/>
      <c r="I4" s="118" t="s">
        <v>50</v>
      </c>
    </row>
    <row r="5" spans="2:4" ht="11.25">
      <c r="B5" s="85" t="str">
        <f>IF(F3="Ja","Realisatie Spoedeisende hulp 2013","U hoeft niets in te vullen.")</f>
        <v>Realisatie Spoedeisende hulp 2013</v>
      </c>
      <c r="C5" s="85"/>
      <c r="D5" s="85"/>
    </row>
    <row r="6" spans="2:6" ht="11.25">
      <c r="B6" s="77"/>
      <c r="C6" s="77"/>
      <c r="D6" s="77"/>
      <c r="F6" s="124" t="b">
        <f>Voorblad!F20</f>
        <v>1</v>
      </c>
    </row>
    <row r="7" spans="1:6" s="120" customFormat="1" ht="11.25">
      <c r="A7" s="71"/>
      <c r="B7" s="74" t="s">
        <v>44</v>
      </c>
      <c r="C7" s="74"/>
      <c r="D7" s="74"/>
      <c r="E7" s="78"/>
      <c r="F7" s="79"/>
    </row>
    <row r="8" spans="1:6" ht="11.25">
      <c r="A8" s="75"/>
      <c r="B8" s="72"/>
      <c r="C8" s="72"/>
      <c r="D8" s="80" t="s">
        <v>28</v>
      </c>
      <c r="E8" s="72" t="s">
        <v>26</v>
      </c>
      <c r="F8" s="81" t="s">
        <v>29</v>
      </c>
    </row>
    <row r="9" spans="1:6" ht="11.25">
      <c r="A9" s="62">
        <v>101</v>
      </c>
      <c r="B9" s="102" t="s">
        <v>24</v>
      </c>
      <c r="C9" s="102"/>
      <c r="D9" s="104">
        <v>190067</v>
      </c>
      <c r="E9" s="101">
        <v>5.5</v>
      </c>
      <c r="F9" s="100">
        <f>D9*E9</f>
        <v>1045368.5</v>
      </c>
    </row>
    <row r="10" spans="1:6" ht="11.25">
      <c r="A10" s="62">
        <v>102</v>
      </c>
      <c r="B10" s="102" t="s">
        <v>25</v>
      </c>
      <c r="C10" s="102" t="s">
        <v>90</v>
      </c>
      <c r="D10" s="163">
        <f>6*3071+6*3132</f>
        <v>37218</v>
      </c>
      <c r="E10" s="100"/>
      <c r="F10" s="100"/>
    </row>
    <row r="11" spans="1:6" ht="11.25">
      <c r="A11" s="62">
        <v>103</v>
      </c>
      <c r="B11" s="102"/>
      <c r="C11" s="102" t="s">
        <v>85</v>
      </c>
      <c r="D11" s="163">
        <f>0.08*(12*3071)</f>
        <v>2948.16</v>
      </c>
      <c r="E11" s="100"/>
      <c r="F11" s="100"/>
    </row>
    <row r="12" spans="1:6" ht="11.25">
      <c r="A12" s="62">
        <v>104</v>
      </c>
      <c r="B12" s="102"/>
      <c r="C12" s="102" t="s">
        <v>87</v>
      </c>
      <c r="D12" s="163">
        <f>0.0833*(12*3132)</f>
        <v>3130.7472</v>
      </c>
      <c r="E12" s="100"/>
      <c r="F12" s="100"/>
    </row>
    <row r="13" spans="1:6" ht="11.25">
      <c r="A13" s="62">
        <v>105</v>
      </c>
      <c r="C13" s="102" t="s">
        <v>88</v>
      </c>
      <c r="D13" s="162">
        <f>0.2786*D10</f>
        <v>10368.9348</v>
      </c>
      <c r="E13" s="101"/>
      <c r="F13" s="100"/>
    </row>
    <row r="14" spans="1:6" ht="11.25">
      <c r="A14" s="62">
        <v>106</v>
      </c>
      <c r="B14" s="102"/>
      <c r="C14" s="102" t="s">
        <v>86</v>
      </c>
      <c r="D14" s="165">
        <f>0.3*SUM(D10:D13)</f>
        <v>16099.7526</v>
      </c>
      <c r="E14" s="100"/>
      <c r="F14" s="100"/>
    </row>
    <row r="15" spans="1:6" ht="11.25">
      <c r="A15" s="62">
        <v>107</v>
      </c>
      <c r="B15" s="102" t="s">
        <v>25</v>
      </c>
      <c r="C15" s="102" t="s">
        <v>84</v>
      </c>
      <c r="D15" s="164">
        <f>SUM(D10:D14)</f>
        <v>69765.59460000001</v>
      </c>
      <c r="E15" s="101">
        <v>5.5</v>
      </c>
      <c r="F15" s="100">
        <f>D15*E15</f>
        <v>383710.7703000001</v>
      </c>
    </row>
    <row r="16" spans="1:6" ht="11.25">
      <c r="A16" s="86"/>
      <c r="B16" s="56" t="s">
        <v>37</v>
      </c>
      <c r="C16" s="90"/>
      <c r="D16" s="89"/>
      <c r="E16" s="90"/>
      <c r="F16" s="92">
        <f>SUM(F9:F15)</f>
        <v>1429079.2703</v>
      </c>
    </row>
    <row r="17" spans="1:5" ht="11.25">
      <c r="A17" s="64"/>
      <c r="D17" s="65"/>
      <c r="E17" s="82"/>
    </row>
    <row r="18" spans="1:5" ht="11.25">
      <c r="A18" s="71"/>
      <c r="B18" s="74" t="s">
        <v>45</v>
      </c>
      <c r="C18" s="74"/>
      <c r="D18" s="74"/>
      <c r="E18" s="78"/>
    </row>
    <row r="19" spans="1:6" ht="12.75" customHeight="1">
      <c r="A19" s="71"/>
      <c r="B19" s="218"/>
      <c r="C19" s="219"/>
      <c r="D19" s="72" t="s">
        <v>31</v>
      </c>
      <c r="E19" s="81" t="s">
        <v>21</v>
      </c>
      <c r="F19" s="121"/>
    </row>
    <row r="20" spans="1:5" s="121" customFormat="1" ht="11.25">
      <c r="A20" s="62">
        <v>108</v>
      </c>
      <c r="B20" s="103" t="s">
        <v>33</v>
      </c>
      <c r="C20" s="103"/>
      <c r="D20" s="101" t="s">
        <v>32</v>
      </c>
      <c r="E20" s="100">
        <f>F16/0.7*0.3</f>
        <v>612462.5444142857</v>
      </c>
    </row>
    <row r="21" spans="1:6" ht="11.25">
      <c r="A21" s="73"/>
      <c r="B21" s="56" t="s">
        <v>38</v>
      </c>
      <c r="C21" s="90"/>
      <c r="D21" s="90"/>
      <c r="E21" s="92">
        <f>SUM(E20:E20)</f>
        <v>612462.5444142857</v>
      </c>
      <c r="F21" s="121"/>
    </row>
    <row r="22" spans="1:5" ht="11.25">
      <c r="A22" s="71"/>
      <c r="D22" s="84"/>
      <c r="E22" s="83"/>
    </row>
    <row r="23" spans="1:6" ht="11.25">
      <c r="A23" s="71"/>
      <c r="B23" s="74" t="s">
        <v>46</v>
      </c>
      <c r="C23" s="74"/>
      <c r="D23" s="74"/>
      <c r="E23" s="78"/>
      <c r="F23" s="83"/>
    </row>
    <row r="24" spans="1:5" ht="12.75" customHeight="1">
      <c r="A24" s="95"/>
      <c r="B24" s="218"/>
      <c r="C24" s="219"/>
      <c r="D24" s="72" t="s">
        <v>35</v>
      </c>
      <c r="E24" s="81" t="s">
        <v>21</v>
      </c>
    </row>
    <row r="25" spans="1:5" ht="11.25">
      <c r="A25" s="94">
        <v>109</v>
      </c>
      <c r="B25" s="106" t="s">
        <v>36</v>
      </c>
      <c r="C25" s="60"/>
      <c r="D25" s="137">
        <v>0.087</v>
      </c>
      <c r="E25" s="107">
        <f>D25*(F16+E21)</f>
        <v>177614.13788014284</v>
      </c>
    </row>
    <row r="26" spans="1:5" ht="11.25">
      <c r="A26" s="71"/>
      <c r="B26" s="56" t="s">
        <v>39</v>
      </c>
      <c r="C26" s="90"/>
      <c r="D26" s="90"/>
      <c r="E26" s="92">
        <f>SUM(E25)</f>
        <v>177614.13788014284</v>
      </c>
    </row>
    <row r="27" spans="1:5" ht="11.25">
      <c r="A27" s="71"/>
      <c r="D27" s="65"/>
      <c r="E27" s="82"/>
    </row>
    <row r="28" spans="1:5" ht="11.25">
      <c r="A28" s="71"/>
      <c r="B28" s="74" t="s">
        <v>76</v>
      </c>
      <c r="C28" s="74"/>
      <c r="D28" s="74"/>
      <c r="E28" s="78"/>
    </row>
    <row r="29" spans="1:5" ht="12.75" customHeight="1">
      <c r="A29" s="95"/>
      <c r="B29" s="218"/>
      <c r="C29" s="219"/>
      <c r="D29" s="108" t="s">
        <v>56</v>
      </c>
      <c r="E29" s="109" t="s">
        <v>27</v>
      </c>
    </row>
    <row r="30" spans="1:6" ht="11.25">
      <c r="A30" s="96">
        <v>110</v>
      </c>
      <c r="B30" s="116" t="s">
        <v>89</v>
      </c>
      <c r="D30" s="88"/>
      <c r="E30" s="125">
        <v>90</v>
      </c>
      <c r="F30" s="126">
        <f>D30*E30</f>
        <v>0</v>
      </c>
    </row>
    <row r="31" spans="1:6" ht="11.25">
      <c r="A31" s="86"/>
      <c r="B31" s="90" t="s">
        <v>22</v>
      </c>
      <c r="C31" s="90"/>
      <c r="D31" s="90"/>
      <c r="E31" s="89"/>
      <c r="F31" s="92">
        <f>SUM(F30:F30)</f>
        <v>0</v>
      </c>
    </row>
    <row r="32" spans="1:6" ht="11.25">
      <c r="A32" s="64"/>
      <c r="B32" s="65"/>
      <c r="C32" s="65"/>
      <c r="D32" s="65"/>
      <c r="E32" s="66"/>
      <c r="F32" s="87"/>
    </row>
    <row r="33" spans="1:6" ht="11.25">
      <c r="A33" s="62">
        <v>111</v>
      </c>
      <c r="B33" s="56" t="s">
        <v>40</v>
      </c>
      <c r="C33" s="90"/>
      <c r="D33" s="90"/>
      <c r="E33" s="89"/>
      <c r="F33" s="92">
        <f>F16+E21+E26</f>
        <v>2219155.9525944283</v>
      </c>
    </row>
    <row r="34" spans="1:7" ht="11.25">
      <c r="A34" s="62">
        <v>112</v>
      </c>
      <c r="B34" s="216" t="s">
        <v>77</v>
      </c>
      <c r="C34" s="217"/>
      <c r="D34" s="217"/>
      <c r="E34" s="217"/>
      <c r="F34" s="92">
        <f>F31</f>
        <v>0</v>
      </c>
      <c r="G34" s="120"/>
    </row>
    <row r="35" spans="1:6" ht="11.25">
      <c r="A35" s="62">
        <v>113</v>
      </c>
      <c r="B35" s="56" t="s">
        <v>81</v>
      </c>
      <c r="C35" s="90"/>
      <c r="D35" s="90"/>
      <c r="E35" s="89"/>
      <c r="F35" s="92">
        <f>F33-F34</f>
        <v>2219155.9525944283</v>
      </c>
    </row>
    <row r="36" spans="2:6" ht="11.25">
      <c r="B36" s="60"/>
      <c r="C36" s="60"/>
      <c r="D36" s="60"/>
      <c r="E36" s="82"/>
      <c r="F36" s="83"/>
    </row>
    <row r="37" spans="1:7" s="122" customFormat="1" ht="11.25">
      <c r="A37" s="116"/>
      <c r="F37" s="116"/>
      <c r="G37" s="116"/>
    </row>
    <row r="42" spans="1:7" s="120" customFormat="1" ht="11.25">
      <c r="A42" s="116"/>
      <c r="B42" s="116"/>
      <c r="C42" s="116"/>
      <c r="D42" s="116"/>
      <c r="E42" s="116"/>
      <c r="F42" s="116"/>
      <c r="G42" s="116"/>
    </row>
    <row r="43" spans="1:7" s="120" customFormat="1" ht="11.25">
      <c r="A43" s="116"/>
      <c r="B43" s="116"/>
      <c r="C43" s="116"/>
      <c r="D43" s="116"/>
      <c r="E43" s="116"/>
      <c r="F43" s="116"/>
      <c r="G43" s="116"/>
    </row>
    <row r="44" ht="11.25">
      <c r="A44" s="121"/>
    </row>
    <row r="50" spans="1:7" s="120" customFormat="1" ht="11.25">
      <c r="A50" s="116"/>
      <c r="B50" s="116"/>
      <c r="C50" s="116"/>
      <c r="D50" s="116"/>
      <c r="E50" s="116"/>
      <c r="F50" s="116"/>
      <c r="G50" s="116"/>
    </row>
    <row r="51" spans="1:7" s="120" customFormat="1" ht="11.25">
      <c r="A51" s="116"/>
      <c r="B51" s="116"/>
      <c r="C51" s="116"/>
      <c r="D51" s="116"/>
      <c r="E51" s="116"/>
      <c r="F51" s="116"/>
      <c r="G51" s="116"/>
    </row>
    <row r="58" spans="1:7" s="120" customFormat="1" ht="11.25">
      <c r="A58" s="116"/>
      <c r="B58" s="116"/>
      <c r="C58" s="116"/>
      <c r="D58" s="116"/>
      <c r="E58" s="116"/>
      <c r="F58" s="116"/>
      <c r="G58" s="116"/>
    </row>
    <row r="59" spans="1:7" s="120" customFormat="1" ht="11.25">
      <c r="A59" s="116"/>
      <c r="B59" s="116"/>
      <c r="C59" s="116"/>
      <c r="D59" s="116"/>
      <c r="E59" s="116"/>
      <c r="F59" s="116"/>
      <c r="G59" s="116"/>
    </row>
    <row r="66" spans="1:7" s="120" customFormat="1" ht="11.25">
      <c r="A66" s="116"/>
      <c r="B66" s="116"/>
      <c r="C66" s="116"/>
      <c r="D66" s="116"/>
      <c r="E66" s="116"/>
      <c r="F66" s="116"/>
      <c r="G66" s="116"/>
    </row>
    <row r="67" spans="1:7" s="120" customFormat="1" ht="11.25">
      <c r="A67" s="116"/>
      <c r="B67" s="116"/>
      <c r="C67" s="116"/>
      <c r="D67" s="116"/>
      <c r="E67" s="116"/>
      <c r="F67" s="116"/>
      <c r="G67" s="116"/>
    </row>
    <row r="74" spans="1:7" s="120" customFormat="1" ht="11.25">
      <c r="A74" s="116"/>
      <c r="B74" s="116"/>
      <c r="C74" s="116"/>
      <c r="D74" s="116"/>
      <c r="E74" s="116"/>
      <c r="F74" s="116"/>
      <c r="G74" s="116"/>
    </row>
    <row r="75" spans="1:7" s="120" customFormat="1" ht="11.25">
      <c r="A75" s="116"/>
      <c r="B75" s="116"/>
      <c r="C75" s="116"/>
      <c r="D75" s="116"/>
      <c r="E75" s="116"/>
      <c r="F75" s="116"/>
      <c r="G75" s="116"/>
    </row>
    <row r="82" spans="1:7" s="120" customFormat="1" ht="11.25">
      <c r="A82" s="116"/>
      <c r="B82" s="116"/>
      <c r="C82" s="116"/>
      <c r="D82" s="116"/>
      <c r="E82" s="116"/>
      <c r="F82" s="116"/>
      <c r="G82" s="116"/>
    </row>
    <row r="83" spans="1:7" s="120" customFormat="1" ht="11.25">
      <c r="A83" s="116"/>
      <c r="B83" s="116"/>
      <c r="C83" s="116"/>
      <c r="D83" s="116"/>
      <c r="E83" s="116"/>
      <c r="F83" s="116"/>
      <c r="G83" s="116"/>
    </row>
    <row r="90" spans="1:7" s="120" customFormat="1" ht="11.25">
      <c r="A90" s="116"/>
      <c r="B90" s="116"/>
      <c r="C90" s="116"/>
      <c r="D90" s="116"/>
      <c r="E90" s="116"/>
      <c r="F90" s="116"/>
      <c r="G90" s="116"/>
    </row>
    <row r="91" spans="1:7" s="120" customFormat="1" ht="11.25">
      <c r="A91" s="116"/>
      <c r="B91" s="116"/>
      <c r="C91" s="116"/>
      <c r="D91" s="116"/>
      <c r="E91" s="116"/>
      <c r="F91" s="116"/>
      <c r="G91" s="116"/>
    </row>
    <row r="98" spans="1:7" s="120" customFormat="1" ht="11.25">
      <c r="A98" s="116"/>
      <c r="B98" s="116"/>
      <c r="C98" s="116"/>
      <c r="D98" s="116"/>
      <c r="E98" s="116"/>
      <c r="F98" s="116"/>
      <c r="G98" s="116"/>
    </row>
    <row r="99" spans="1:7" s="5" customFormat="1" ht="11.25">
      <c r="A99" s="116"/>
      <c r="B99" s="116"/>
      <c r="C99" s="116"/>
      <c r="D99" s="116"/>
      <c r="E99" s="116"/>
      <c r="F99" s="116"/>
      <c r="G99" s="116"/>
    </row>
    <row r="101" spans="1:7" s="5" customFormat="1" ht="11.25">
      <c r="A101" s="116"/>
      <c r="B101" s="116"/>
      <c r="C101" s="116"/>
      <c r="D101" s="116"/>
      <c r="E101" s="116"/>
      <c r="F101" s="116"/>
      <c r="G101" s="116"/>
    </row>
    <row r="102" spans="1:7" s="122" customFormat="1" ht="11.25">
      <c r="A102" s="116"/>
      <c r="B102" s="116"/>
      <c r="C102" s="116"/>
      <c r="D102" s="116"/>
      <c r="E102" s="116"/>
      <c r="F102" s="116"/>
      <c r="G102" s="116"/>
    </row>
    <row r="103" spans="1:7" s="122" customFormat="1" ht="11.25">
      <c r="A103" s="116"/>
      <c r="B103" s="116"/>
      <c r="C103" s="116"/>
      <c r="D103" s="116"/>
      <c r="E103" s="116"/>
      <c r="F103" s="116"/>
      <c r="G103" s="116"/>
    </row>
    <row r="120" spans="1:7" s="121" customFormat="1" ht="11.25">
      <c r="A120" s="116"/>
      <c r="B120" s="116"/>
      <c r="C120" s="116"/>
      <c r="D120" s="116"/>
      <c r="E120" s="116"/>
      <c r="F120" s="116"/>
      <c r="G120" s="116"/>
    </row>
  </sheetData>
  <sheetProtection password="B1D9" sheet="1" insertRows="0"/>
  <mergeCells count="4">
    <mergeCell ref="B34:E34"/>
    <mergeCell ref="B29:C29"/>
    <mergeCell ref="B24:C24"/>
    <mergeCell ref="B19:C19"/>
  </mergeCells>
  <conditionalFormatting sqref="E23 E17:E18">
    <cfRule type="expression" priority="250" dxfId="9" stopIfTrue="1">
      <formula>#REF!=TRUE</formula>
    </cfRule>
  </conditionalFormatting>
  <conditionalFormatting sqref="F23 E19 B9:C9 E22 E24 F36 F7:F8 E29 B15:C15 B14 B11:C12 C13:C14">
    <cfRule type="expression" priority="249" dxfId="9" stopIfTrue="1">
      <formula>AND($B$15=TRUE)</formula>
    </cfRule>
  </conditionalFormatting>
  <conditionalFormatting sqref="D22">
    <cfRule type="expression" priority="243" dxfId="9" stopIfTrue="1">
      <formula>#REF!=TRUE</formula>
    </cfRule>
  </conditionalFormatting>
  <conditionalFormatting sqref="E27">
    <cfRule type="expression" priority="241" dxfId="9" stopIfTrue="1">
      <formula>#REF!=TRUE</formula>
    </cfRule>
  </conditionalFormatting>
  <conditionalFormatting sqref="E36">
    <cfRule type="expression" priority="233" dxfId="9" stopIfTrue="1">
      <formula>#REF!=TRUE</formula>
    </cfRule>
  </conditionalFormatting>
  <conditionalFormatting sqref="D8">
    <cfRule type="expression" priority="222" dxfId="9" stopIfTrue="1">
      <formula>#REF!=TRUE</formula>
    </cfRule>
  </conditionalFormatting>
  <conditionalFormatting sqref="E7">
    <cfRule type="expression" priority="220" dxfId="9" stopIfTrue="1">
      <formula>#REF!=TRUE</formula>
    </cfRule>
  </conditionalFormatting>
  <conditionalFormatting sqref="D30">
    <cfRule type="expression" priority="212" dxfId="1" stopIfTrue="1">
      <formula>$F$6=TRUE</formula>
    </cfRule>
  </conditionalFormatting>
  <conditionalFormatting sqref="E28">
    <cfRule type="expression" priority="186" dxfId="9" stopIfTrue="1">
      <formula>#REF!=TRUE</formula>
    </cfRule>
  </conditionalFormatting>
  <conditionalFormatting sqref="F3">
    <cfRule type="expression" priority="20" dxfId="1" stopIfTrue="1">
      <formula>$F$6=TRUE</formula>
    </cfRule>
  </conditionalFormatting>
  <conditionalFormatting sqref="A15:G39 A13 C13:G13 A14:F14 A7:G9 A10:F12">
    <cfRule type="expression" priority="19" dxfId="5" stopIfTrue="1">
      <formula>$F$3="Nee"</formula>
    </cfRule>
  </conditionalFormatting>
  <conditionalFormatting sqref="D13:D15">
    <cfRule type="expression" priority="18" dxfId="5" stopIfTrue="1">
      <formula>$F$3="Nee"</formula>
    </cfRule>
  </conditionalFormatting>
  <conditionalFormatting sqref="C10">
    <cfRule type="expression" priority="17" dxfId="9" stopIfTrue="1">
      <formula>AND($B$15=TRUE)</formula>
    </cfRule>
  </conditionalFormatting>
  <conditionalFormatting sqref="A10 C10">
    <cfRule type="expression" priority="15" dxfId="5" stopIfTrue="1">
      <formula>$F$3="Nee"</formula>
    </cfRule>
  </conditionalFormatting>
  <conditionalFormatting sqref="D10">
    <cfRule type="expression" priority="14" dxfId="5" stopIfTrue="1">
      <formula>$F$3="Nee"</formula>
    </cfRule>
  </conditionalFormatting>
  <conditionalFormatting sqref="B10">
    <cfRule type="expression" priority="10" dxfId="9" stopIfTrue="1">
      <formula>AND($B$15=TRUE)</formula>
    </cfRule>
  </conditionalFormatting>
  <conditionalFormatting sqref="B10">
    <cfRule type="expression" priority="9" dxfId="5" stopIfTrue="1">
      <formula>$F$3="Nee"</formula>
    </cfRule>
  </conditionalFormatting>
  <conditionalFormatting sqref="D15">
    <cfRule type="expression" priority="7" dxfId="5" stopIfTrue="1">
      <formula>$F$3="Nee"</formula>
    </cfRule>
  </conditionalFormatting>
  <conditionalFormatting sqref="D13">
    <cfRule type="expression" priority="3" dxfId="1" stopIfTrue="1">
      <formula>$F$6=TRUE</formula>
    </cfRule>
    <cfRule type="expression" priority="13" dxfId="1" stopIfTrue="1">
      <formula>$F$6=TRUE</formula>
    </cfRule>
  </conditionalFormatting>
  <conditionalFormatting sqref="D9:D13">
    <cfRule type="expression" priority="1" dxfId="5" stopIfTrue="1">
      <formula>$F$3="Nee"</formula>
    </cfRule>
  </conditionalFormatting>
  <dataValidations count="1">
    <dataValidation type="list" allowBlank="1" showInputMessage="1" showErrorMessage="1" sqref="F2:F3">
      <formula1>$I$3:$I$4</formula1>
    </dataValidation>
  </dataValidations>
  <printOptions/>
  <pageMargins left="0.7086614173228347" right="0.7086614173228347" top="0.7480314960629921" bottom="0.7480314960629921" header="0.6534375" footer="0.31496062992125984"/>
  <pageSetup fitToHeight="1" fitToWidth="1" horizontalDpi="600" verticalDpi="600" orientation="portrait" paperSize="9" scale="67" r:id="rId4"/>
  <headerFooter>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codeName="Blad2">
    <pageSetUpPr fitToPage="1"/>
  </sheetPr>
  <dimension ref="A3:J137"/>
  <sheetViews>
    <sheetView showGridLines="0" view="pageBreakPreview" zoomScaleSheetLayoutView="100" workbookViewId="0" topLeftCell="A4">
      <selection activeCell="F43" sqref="F43"/>
    </sheetView>
  </sheetViews>
  <sheetFormatPr defaultColWidth="9.140625" defaultRowHeight="12.75"/>
  <cols>
    <col min="1" max="1" width="6.421875" style="116" customWidth="1"/>
    <col min="2" max="3" width="40.00390625" style="116" customWidth="1"/>
    <col min="4" max="4" width="23.7109375" style="116" bestFit="1" customWidth="1"/>
    <col min="5" max="5" width="19.28125" style="116" bestFit="1" customWidth="1"/>
    <col min="6" max="6" width="18.57421875" style="116" customWidth="1"/>
    <col min="7" max="7" width="19.28125" style="116" customWidth="1"/>
    <col min="8" max="8" width="12.8515625" style="116" customWidth="1"/>
    <col min="9" max="9" width="9.140625" style="116" customWidth="1"/>
    <col min="10" max="10" width="0" style="116" hidden="1" customWidth="1"/>
    <col min="11" max="16384" width="9.140625" style="116" customWidth="1"/>
  </cols>
  <sheetData>
    <row r="1" ht="11.25"/>
    <row r="2" ht="11.25"/>
    <row r="3" spans="2:6" ht="11.25">
      <c r="B3" s="117" t="s">
        <v>80</v>
      </c>
      <c r="C3" s="117"/>
      <c r="F3" s="98" t="s">
        <v>49</v>
      </c>
    </row>
    <row r="4" spans="2:10" ht="11.25">
      <c r="B4" s="117"/>
      <c r="C4" s="117"/>
      <c r="J4" s="118" t="s">
        <v>49</v>
      </c>
    </row>
    <row r="5" spans="2:10" ht="11.25">
      <c r="B5" s="85" t="str">
        <f>IF(F3="Ja","Realisatie Acute verloskunde 2013","U hoeft niets in te vullen.")</f>
        <v>Realisatie Acute verloskunde 2013</v>
      </c>
      <c r="C5" s="85"/>
      <c r="D5" s="85"/>
      <c r="J5" s="118" t="s">
        <v>50</v>
      </c>
    </row>
    <row r="6" spans="2:8" ht="11.25">
      <c r="B6" s="77"/>
      <c r="C6" s="77"/>
      <c r="D6" s="77"/>
      <c r="H6" s="119" t="b">
        <f>Voorblad!F20</f>
        <v>1</v>
      </c>
    </row>
    <row r="7" spans="1:8" s="120" customFormat="1" ht="11.25">
      <c r="A7" s="71"/>
      <c r="B7" s="74" t="s">
        <v>23</v>
      </c>
      <c r="C7" s="74"/>
      <c r="D7" s="74"/>
      <c r="E7" s="78"/>
      <c r="F7" s="78"/>
      <c r="G7" s="82"/>
      <c r="H7" s="83"/>
    </row>
    <row r="8" spans="1:8" ht="11.25">
      <c r="A8" s="75"/>
      <c r="B8" s="72"/>
      <c r="C8" s="72"/>
      <c r="D8" s="80" t="s">
        <v>28</v>
      </c>
      <c r="E8" s="72" t="s">
        <v>26</v>
      </c>
      <c r="F8" s="110" t="s">
        <v>29</v>
      </c>
      <c r="G8" s="121"/>
      <c r="H8" s="121"/>
    </row>
    <row r="9" spans="1:6" ht="11.25">
      <c r="A9" s="62">
        <v>201</v>
      </c>
      <c r="B9" s="106" t="s">
        <v>41</v>
      </c>
      <c r="C9" s="106"/>
      <c r="D9" s="114">
        <v>190067</v>
      </c>
      <c r="E9" s="166"/>
      <c r="F9" s="100">
        <f>D9*E9</f>
        <v>0</v>
      </c>
    </row>
    <row r="10" spans="1:6" ht="11.25">
      <c r="A10" s="62">
        <v>202</v>
      </c>
      <c r="B10" s="123" t="s">
        <v>42</v>
      </c>
      <c r="C10" s="102" t="s">
        <v>90</v>
      </c>
      <c r="D10" s="163">
        <f>6*3071+6*3132</f>
        <v>37218</v>
      </c>
      <c r="E10" s="100"/>
      <c r="F10" s="100"/>
    </row>
    <row r="11" spans="1:6" ht="11.25">
      <c r="A11" s="62">
        <v>203</v>
      </c>
      <c r="B11" s="106"/>
      <c r="C11" s="102" t="s">
        <v>85</v>
      </c>
      <c r="D11" s="163">
        <f>0.08*(12*3071)</f>
        <v>2948.16</v>
      </c>
      <c r="E11" s="100"/>
      <c r="F11" s="100"/>
    </row>
    <row r="12" spans="1:6" ht="11.25">
      <c r="A12" s="62">
        <v>204</v>
      </c>
      <c r="B12" s="106"/>
      <c r="C12" s="102" t="s">
        <v>87</v>
      </c>
      <c r="D12" s="163">
        <f>0.0833*(12*3132)</f>
        <v>3130.7472</v>
      </c>
      <c r="E12" s="100"/>
      <c r="F12" s="100"/>
    </row>
    <row r="13" spans="1:6" ht="11.25">
      <c r="A13" s="62">
        <v>205</v>
      </c>
      <c r="B13" s="106"/>
      <c r="C13" s="102" t="s">
        <v>88</v>
      </c>
      <c r="D13" s="105">
        <f>0.2786*D10</f>
        <v>10368.9348</v>
      </c>
      <c r="E13" s="100"/>
      <c r="F13" s="100"/>
    </row>
    <row r="14" spans="1:6" ht="11.25">
      <c r="A14" s="62">
        <v>206</v>
      </c>
      <c r="B14" s="106"/>
      <c r="C14" s="102" t="s">
        <v>86</v>
      </c>
      <c r="D14" s="165">
        <f>0.3*SUM(D10:D13)</f>
        <v>16099.7526</v>
      </c>
      <c r="E14" s="100"/>
      <c r="F14" s="100"/>
    </row>
    <row r="15" spans="1:6" ht="11.25">
      <c r="A15" s="62">
        <v>202</v>
      </c>
      <c r="B15" s="123" t="s">
        <v>42</v>
      </c>
      <c r="C15" s="102" t="s">
        <v>84</v>
      </c>
      <c r="D15" s="164">
        <f>SUM(D10:D14)</f>
        <v>69765.59460000001</v>
      </c>
      <c r="E15" s="166"/>
      <c r="F15" s="112">
        <f>D15*E15</f>
        <v>0</v>
      </c>
    </row>
    <row r="16" spans="1:6" ht="11.25">
      <c r="A16" s="86"/>
      <c r="B16" s="56" t="s">
        <v>37</v>
      </c>
      <c r="C16" s="90"/>
      <c r="D16" s="90"/>
      <c r="E16" s="89"/>
      <c r="F16" s="111">
        <f>SUM(F9:F15)</f>
        <v>0</v>
      </c>
    </row>
    <row r="17" spans="1:6" ht="11.25">
      <c r="A17" s="64"/>
      <c r="D17" s="65"/>
      <c r="E17" s="82"/>
      <c r="F17" s="83"/>
    </row>
    <row r="18" spans="1:6" ht="11.25">
      <c r="A18" s="71"/>
      <c r="B18" s="74" t="s">
        <v>30</v>
      </c>
      <c r="C18" s="74"/>
      <c r="D18" s="74"/>
      <c r="E18" s="78"/>
      <c r="F18" s="83"/>
    </row>
    <row r="19" spans="1:6" ht="11.25">
      <c r="A19" s="71"/>
      <c r="B19" s="72"/>
      <c r="C19" s="72"/>
      <c r="D19" s="72" t="s">
        <v>31</v>
      </c>
      <c r="E19" s="81" t="s">
        <v>29</v>
      </c>
      <c r="F19" s="121"/>
    </row>
    <row r="20" spans="1:5" s="121" customFormat="1" ht="11.25">
      <c r="A20" s="62">
        <v>203</v>
      </c>
      <c r="B20" s="103" t="s">
        <v>33</v>
      </c>
      <c r="C20" s="103"/>
      <c r="D20" s="101" t="s">
        <v>32</v>
      </c>
      <c r="E20" s="115">
        <f>F16/0.7*0.3</f>
        <v>0</v>
      </c>
    </row>
    <row r="21" spans="1:6" ht="11.25">
      <c r="A21" s="73"/>
      <c r="B21" s="56" t="s">
        <v>38</v>
      </c>
      <c r="C21" s="90"/>
      <c r="D21" s="90"/>
      <c r="E21" s="92">
        <f>SUM(E20:E20)</f>
        <v>0</v>
      </c>
      <c r="F21" s="121"/>
    </row>
    <row r="22" spans="1:5" ht="11.25">
      <c r="A22" s="71"/>
      <c r="D22" s="84"/>
      <c r="E22" s="83"/>
    </row>
    <row r="23" spans="1:6" ht="11.25">
      <c r="A23" s="71"/>
      <c r="B23" s="74" t="s">
        <v>34</v>
      </c>
      <c r="C23" s="74"/>
      <c r="D23" s="74"/>
      <c r="E23" s="78"/>
      <c r="F23" s="83"/>
    </row>
    <row r="24" spans="1:5" ht="11.25">
      <c r="A24" s="95"/>
      <c r="B24" s="72"/>
      <c r="C24" s="72"/>
      <c r="D24" s="72" t="s">
        <v>35</v>
      </c>
      <c r="E24" s="81" t="s">
        <v>29</v>
      </c>
    </row>
    <row r="25" spans="1:5" ht="11.25">
      <c r="A25" s="94">
        <v>204</v>
      </c>
      <c r="B25" s="106" t="s">
        <v>36</v>
      </c>
      <c r="C25" s="106"/>
      <c r="D25" s="113">
        <v>0.087</v>
      </c>
      <c r="E25" s="100">
        <f>D25*(F16+E21)</f>
        <v>0</v>
      </c>
    </row>
    <row r="26" spans="1:5" ht="11.25">
      <c r="A26" s="71"/>
      <c r="B26" s="56" t="s">
        <v>39</v>
      </c>
      <c r="C26" s="90"/>
      <c r="D26" s="90"/>
      <c r="E26" s="92">
        <f>SUM(E25:E25)</f>
        <v>0</v>
      </c>
    </row>
    <row r="27" spans="1:7" ht="11.25">
      <c r="A27" s="71"/>
      <c r="D27" s="65"/>
      <c r="E27" s="82"/>
      <c r="F27" s="82"/>
      <c r="G27" s="82"/>
    </row>
    <row r="28" spans="1:8" ht="12.75">
      <c r="A28" s="93"/>
      <c r="B28" s="74" t="s">
        <v>43</v>
      </c>
      <c r="C28" s="65"/>
      <c r="D28" s="65"/>
      <c r="E28" s="82"/>
      <c r="F28" s="82"/>
      <c r="G28" s="82"/>
      <c r="H28" s="127"/>
    </row>
    <row r="29" spans="1:7" ht="12.75">
      <c r="A29" s="95"/>
      <c r="B29" s="72"/>
      <c r="C29" s="128" t="s">
        <v>54</v>
      </c>
      <c r="D29" s="129" t="s">
        <v>55</v>
      </c>
      <c r="E29" s="129" t="s">
        <v>27</v>
      </c>
      <c r="F29" s="72" t="s">
        <v>56</v>
      </c>
      <c r="G29" s="81" t="s">
        <v>29</v>
      </c>
    </row>
    <row r="30" spans="1:7" ht="31.5">
      <c r="A30" s="97">
        <v>205</v>
      </c>
      <c r="B30" s="130" t="s">
        <v>57</v>
      </c>
      <c r="C30" s="131">
        <v>2300.61</v>
      </c>
      <c r="D30" s="132">
        <v>0.427</v>
      </c>
      <c r="E30" s="131">
        <f>C30*D30</f>
        <v>982.3604700000001</v>
      </c>
      <c r="F30" s="136"/>
      <c r="G30" s="133">
        <f>E30*F30</f>
        <v>0</v>
      </c>
    </row>
    <row r="31" spans="1:7" ht="21">
      <c r="A31" s="97">
        <v>206</v>
      </c>
      <c r="B31" s="130" t="s">
        <v>58</v>
      </c>
      <c r="C31" s="131">
        <v>457.28</v>
      </c>
      <c r="D31" s="132">
        <v>0.103</v>
      </c>
      <c r="E31" s="131">
        <f aca="true" t="shared" si="0" ref="E31:E37">C31*D31</f>
        <v>47.09983999999999</v>
      </c>
      <c r="F31" s="136"/>
      <c r="G31" s="133">
        <f aca="true" t="shared" si="1" ref="G31:G47">E31*F31</f>
        <v>0</v>
      </c>
    </row>
    <row r="32" spans="1:7" ht="21">
      <c r="A32" s="97">
        <v>207</v>
      </c>
      <c r="B32" s="130" t="s">
        <v>59</v>
      </c>
      <c r="C32" s="131">
        <v>993.91</v>
      </c>
      <c r="D32" s="132">
        <v>0.002</v>
      </c>
      <c r="E32" s="131">
        <f t="shared" si="0"/>
        <v>1.98782</v>
      </c>
      <c r="F32" s="136"/>
      <c r="G32" s="133">
        <f t="shared" si="1"/>
        <v>0</v>
      </c>
    </row>
    <row r="33" spans="1:7" ht="21">
      <c r="A33" s="97">
        <v>208</v>
      </c>
      <c r="B33" s="130" t="s">
        <v>60</v>
      </c>
      <c r="C33" s="131">
        <v>1051.66</v>
      </c>
      <c r="D33" s="132">
        <v>0.396</v>
      </c>
      <c r="E33" s="131">
        <f t="shared" si="0"/>
        <v>416.45736000000005</v>
      </c>
      <c r="F33" s="136"/>
      <c r="G33" s="133">
        <f t="shared" si="1"/>
        <v>0</v>
      </c>
    </row>
    <row r="34" spans="1:7" ht="21">
      <c r="A34" s="97">
        <v>209</v>
      </c>
      <c r="B34" s="130" t="s">
        <v>61</v>
      </c>
      <c r="C34" s="131">
        <v>394.68</v>
      </c>
      <c r="D34" s="132">
        <v>0</v>
      </c>
      <c r="E34" s="131">
        <f t="shared" si="0"/>
        <v>0</v>
      </c>
      <c r="F34" s="136"/>
      <c r="G34" s="133">
        <f t="shared" si="1"/>
        <v>0</v>
      </c>
    </row>
    <row r="35" spans="1:7" ht="21">
      <c r="A35" s="97">
        <v>210</v>
      </c>
      <c r="B35" s="130" t="s">
        <v>62</v>
      </c>
      <c r="C35" s="131">
        <v>12762.73</v>
      </c>
      <c r="D35" s="132">
        <v>0</v>
      </c>
      <c r="E35" s="131">
        <f t="shared" si="0"/>
        <v>0</v>
      </c>
      <c r="F35" s="136"/>
      <c r="G35" s="133">
        <f t="shared" si="1"/>
        <v>0</v>
      </c>
    </row>
    <row r="36" spans="1:7" ht="21">
      <c r="A36" s="97">
        <v>211</v>
      </c>
      <c r="B36" s="130" t="s">
        <v>63</v>
      </c>
      <c r="C36" s="131">
        <v>3987.28</v>
      </c>
      <c r="D36" s="132">
        <v>0.002</v>
      </c>
      <c r="E36" s="131">
        <f t="shared" si="0"/>
        <v>7.97456</v>
      </c>
      <c r="F36" s="136"/>
      <c r="G36" s="133">
        <f t="shared" si="1"/>
        <v>0</v>
      </c>
    </row>
    <row r="37" spans="1:7" ht="21">
      <c r="A37" s="97">
        <v>212</v>
      </c>
      <c r="B37" s="130" t="s">
        <v>64</v>
      </c>
      <c r="C37" s="131">
        <v>129.56</v>
      </c>
      <c r="D37" s="132">
        <v>0</v>
      </c>
      <c r="E37" s="131">
        <f t="shared" si="0"/>
        <v>0</v>
      </c>
      <c r="F37" s="136"/>
      <c r="G37" s="133">
        <f t="shared" si="1"/>
        <v>0</v>
      </c>
    </row>
    <row r="38" spans="1:7" ht="21">
      <c r="A38" s="97">
        <v>213</v>
      </c>
      <c r="B38" s="130" t="s">
        <v>65</v>
      </c>
      <c r="C38" s="131">
        <v>8697.99</v>
      </c>
      <c r="D38" s="132">
        <v>0.206</v>
      </c>
      <c r="E38" s="131">
        <f>C38*D38</f>
        <v>1791.7859399999998</v>
      </c>
      <c r="F38" s="136"/>
      <c r="G38" s="133">
        <f t="shared" si="1"/>
        <v>0</v>
      </c>
    </row>
    <row r="39" spans="1:7" ht="21">
      <c r="A39" s="97">
        <v>214</v>
      </c>
      <c r="B39" s="130" t="s">
        <v>66</v>
      </c>
      <c r="C39" s="131">
        <v>2747.7</v>
      </c>
      <c r="D39" s="132">
        <v>0.314</v>
      </c>
      <c r="E39" s="131">
        <f aca="true" t="shared" si="2" ref="E39:E47">C39*D39</f>
        <v>862.7778</v>
      </c>
      <c r="F39" s="136"/>
      <c r="G39" s="133">
        <f t="shared" si="1"/>
        <v>0</v>
      </c>
    </row>
    <row r="40" spans="1:7" ht="31.5">
      <c r="A40" s="97">
        <v>215</v>
      </c>
      <c r="B40" s="130" t="s">
        <v>67</v>
      </c>
      <c r="C40" s="131">
        <v>881.54</v>
      </c>
      <c r="D40" s="132">
        <v>0.003</v>
      </c>
      <c r="E40" s="131">
        <f t="shared" si="2"/>
        <v>2.6446199999999997</v>
      </c>
      <c r="F40" s="136"/>
      <c r="G40" s="133">
        <f t="shared" si="1"/>
        <v>0</v>
      </c>
    </row>
    <row r="41" spans="1:7" ht="31.5">
      <c r="A41" s="97">
        <v>216</v>
      </c>
      <c r="B41" s="130" t="s">
        <v>68</v>
      </c>
      <c r="C41" s="131">
        <v>2530.27</v>
      </c>
      <c r="D41" s="132">
        <v>0.413</v>
      </c>
      <c r="E41" s="131">
        <f t="shared" si="2"/>
        <v>1045.0015099999998</v>
      </c>
      <c r="F41" s="136"/>
      <c r="G41" s="133">
        <f t="shared" si="1"/>
        <v>0</v>
      </c>
    </row>
    <row r="42" spans="1:7" ht="31.5">
      <c r="A42" s="97">
        <v>217</v>
      </c>
      <c r="B42" s="130" t="s">
        <v>69</v>
      </c>
      <c r="C42" s="131">
        <v>2744.24</v>
      </c>
      <c r="D42" s="132">
        <v>0.002</v>
      </c>
      <c r="E42" s="131">
        <f t="shared" si="2"/>
        <v>5.48848</v>
      </c>
      <c r="F42" s="136"/>
      <c r="G42" s="133">
        <f t="shared" si="1"/>
        <v>0</v>
      </c>
    </row>
    <row r="43" spans="1:7" ht="31.5">
      <c r="A43" s="97">
        <v>218</v>
      </c>
      <c r="B43" s="130" t="s">
        <v>70</v>
      </c>
      <c r="C43" s="131">
        <v>8900.35</v>
      </c>
      <c r="D43" s="132">
        <v>0.113</v>
      </c>
      <c r="E43" s="131">
        <f t="shared" si="2"/>
        <v>1005.7395500000001</v>
      </c>
      <c r="F43" s="136"/>
      <c r="G43" s="133">
        <f t="shared" si="1"/>
        <v>0</v>
      </c>
    </row>
    <row r="44" spans="1:7" ht="21">
      <c r="A44" s="97">
        <v>219</v>
      </c>
      <c r="B44" s="130" t="s">
        <v>71</v>
      </c>
      <c r="C44" s="131">
        <v>1804.8</v>
      </c>
      <c r="D44" s="132">
        <v>0.318</v>
      </c>
      <c r="E44" s="131">
        <f t="shared" si="2"/>
        <v>573.9264</v>
      </c>
      <c r="F44" s="136"/>
      <c r="G44" s="133">
        <f t="shared" si="1"/>
        <v>0</v>
      </c>
    </row>
    <row r="45" spans="1:7" ht="31.5">
      <c r="A45" s="97">
        <v>220</v>
      </c>
      <c r="B45" s="130" t="s">
        <v>72</v>
      </c>
      <c r="C45" s="131">
        <v>1522.86</v>
      </c>
      <c r="D45" s="132">
        <v>0.336</v>
      </c>
      <c r="E45" s="131">
        <f t="shared" si="2"/>
        <v>511.68095999999997</v>
      </c>
      <c r="F45" s="136"/>
      <c r="G45" s="133">
        <f t="shared" si="1"/>
        <v>0</v>
      </c>
    </row>
    <row r="46" spans="1:7" ht="21">
      <c r="A46" s="97">
        <v>221</v>
      </c>
      <c r="B46" s="130" t="s">
        <v>73</v>
      </c>
      <c r="C46" s="131">
        <v>1508.13</v>
      </c>
      <c r="D46" s="132">
        <v>0.309</v>
      </c>
      <c r="E46" s="131">
        <f t="shared" si="2"/>
        <v>466.01217</v>
      </c>
      <c r="F46" s="136"/>
      <c r="G46" s="133">
        <f t="shared" si="1"/>
        <v>0</v>
      </c>
    </row>
    <row r="47" spans="1:7" ht="21">
      <c r="A47" s="97">
        <v>222</v>
      </c>
      <c r="B47" s="130" t="s">
        <v>74</v>
      </c>
      <c r="C47" s="131">
        <v>1390.89</v>
      </c>
      <c r="D47" s="134">
        <v>0.389</v>
      </c>
      <c r="E47" s="131">
        <f t="shared" si="2"/>
        <v>541.0562100000001</v>
      </c>
      <c r="F47" s="136"/>
      <c r="G47" s="133">
        <f t="shared" si="1"/>
        <v>0</v>
      </c>
    </row>
    <row r="48" spans="1:7" ht="11.25">
      <c r="A48" s="86"/>
      <c r="B48" s="135" t="s">
        <v>22</v>
      </c>
      <c r="C48" s="90"/>
      <c r="D48" s="89"/>
      <c r="E48" s="89"/>
      <c r="F48" s="89"/>
      <c r="G48" s="92">
        <f>SUM(G30:G47)</f>
        <v>0</v>
      </c>
    </row>
    <row r="49" spans="1:7" ht="11.25">
      <c r="A49" s="64"/>
      <c r="B49" s="65"/>
      <c r="C49" s="65"/>
      <c r="D49" s="66"/>
      <c r="E49" s="66"/>
      <c r="F49" s="66"/>
      <c r="G49" s="87"/>
    </row>
    <row r="50" spans="1:7" ht="11.25">
      <c r="A50" s="62">
        <v>223</v>
      </c>
      <c r="B50" s="56" t="s">
        <v>47</v>
      </c>
      <c r="C50" s="90"/>
      <c r="D50" s="89"/>
      <c r="E50" s="89"/>
      <c r="F50" s="89"/>
      <c r="G50" s="92">
        <f>F16+E21+E26</f>
        <v>0</v>
      </c>
    </row>
    <row r="51" spans="1:9" ht="11.25">
      <c r="A51" s="62">
        <v>224</v>
      </c>
      <c r="B51" s="56" t="s">
        <v>75</v>
      </c>
      <c r="C51" s="90"/>
      <c r="D51" s="90"/>
      <c r="E51" s="90"/>
      <c r="F51" s="90"/>
      <c r="G51" s="92">
        <f>G48</f>
        <v>0</v>
      </c>
      <c r="I51" s="120"/>
    </row>
    <row r="52" spans="1:7" ht="11.25">
      <c r="A52" s="62">
        <v>225</v>
      </c>
      <c r="B52" s="56" t="s">
        <v>82</v>
      </c>
      <c r="C52" s="90"/>
      <c r="D52" s="89"/>
      <c r="E52" s="89"/>
      <c r="F52" s="89"/>
      <c r="G52" s="92">
        <f>G50-G51</f>
        <v>0</v>
      </c>
    </row>
    <row r="54" spans="1:9" s="122" customFormat="1" ht="11.25">
      <c r="A54" s="116"/>
      <c r="B54" s="116"/>
      <c r="C54" s="116"/>
      <c r="D54" s="116"/>
      <c r="E54" s="116"/>
      <c r="F54" s="116"/>
      <c r="G54" s="116"/>
      <c r="H54" s="116"/>
      <c r="I54" s="116"/>
    </row>
    <row r="59" spans="1:9" s="120" customFormat="1" ht="11.25">
      <c r="A59" s="116"/>
      <c r="B59" s="116"/>
      <c r="C59" s="116"/>
      <c r="D59" s="116"/>
      <c r="E59" s="116"/>
      <c r="F59" s="116"/>
      <c r="G59" s="116"/>
      <c r="H59" s="116"/>
      <c r="I59" s="116"/>
    </row>
    <row r="60" spans="1:9" s="120" customFormat="1" ht="11.25">
      <c r="A60" s="116"/>
      <c r="B60" s="116"/>
      <c r="C60" s="116"/>
      <c r="D60" s="116"/>
      <c r="E60" s="116"/>
      <c r="F60" s="116"/>
      <c r="G60" s="116"/>
      <c r="H60" s="116"/>
      <c r="I60" s="116"/>
    </row>
    <row r="67" spans="1:9" s="120" customFormat="1" ht="11.25">
      <c r="A67" s="116"/>
      <c r="B67" s="116"/>
      <c r="C67" s="116"/>
      <c r="D67" s="116"/>
      <c r="E67" s="116"/>
      <c r="F67" s="116"/>
      <c r="G67" s="116"/>
      <c r="H67" s="116"/>
      <c r="I67" s="116"/>
    </row>
    <row r="68" spans="1:9" s="120" customFormat="1" ht="11.25">
      <c r="A68" s="116"/>
      <c r="B68" s="116"/>
      <c r="C68" s="116"/>
      <c r="D68" s="116"/>
      <c r="E68" s="116"/>
      <c r="F68" s="116"/>
      <c r="G68" s="116"/>
      <c r="H68" s="116"/>
      <c r="I68" s="116"/>
    </row>
    <row r="75" spans="1:9" s="120" customFormat="1" ht="11.25">
      <c r="A75" s="116"/>
      <c r="B75" s="116"/>
      <c r="C75" s="116"/>
      <c r="D75" s="116"/>
      <c r="E75" s="116"/>
      <c r="F75" s="116"/>
      <c r="G75" s="116"/>
      <c r="H75" s="116"/>
      <c r="I75" s="116"/>
    </row>
    <row r="76" spans="1:9" s="120" customFormat="1" ht="11.25">
      <c r="A76" s="116"/>
      <c r="B76" s="116"/>
      <c r="C76" s="116"/>
      <c r="D76" s="116"/>
      <c r="E76" s="116"/>
      <c r="F76" s="116"/>
      <c r="G76" s="116"/>
      <c r="H76" s="116"/>
      <c r="I76" s="116"/>
    </row>
    <row r="83" spans="1:9" s="120" customFormat="1" ht="11.25">
      <c r="A83" s="116"/>
      <c r="B83" s="116"/>
      <c r="C83" s="116"/>
      <c r="D83" s="116"/>
      <c r="E83" s="116"/>
      <c r="F83" s="116"/>
      <c r="G83" s="116"/>
      <c r="H83" s="116"/>
      <c r="I83" s="116"/>
    </row>
    <row r="84" spans="1:9" s="120" customFormat="1" ht="11.25">
      <c r="A84" s="116"/>
      <c r="B84" s="116"/>
      <c r="C84" s="116"/>
      <c r="D84" s="116"/>
      <c r="E84" s="116"/>
      <c r="F84" s="116"/>
      <c r="G84" s="116"/>
      <c r="H84" s="116"/>
      <c r="I84" s="116"/>
    </row>
    <row r="91" spans="1:9" s="120" customFormat="1" ht="11.25">
      <c r="A91" s="116"/>
      <c r="B91" s="116"/>
      <c r="C91" s="116"/>
      <c r="D91" s="116"/>
      <c r="E91" s="116"/>
      <c r="F91" s="116"/>
      <c r="G91" s="116"/>
      <c r="H91" s="116"/>
      <c r="I91" s="116"/>
    </row>
    <row r="92" spans="1:9" s="120" customFormat="1" ht="11.25">
      <c r="A92" s="116"/>
      <c r="B92" s="116"/>
      <c r="C92" s="116"/>
      <c r="D92" s="116"/>
      <c r="E92" s="116"/>
      <c r="F92" s="116"/>
      <c r="G92" s="116"/>
      <c r="H92" s="116"/>
      <c r="I92" s="116"/>
    </row>
    <row r="99" spans="1:9" s="120" customFormat="1" ht="11.25">
      <c r="A99" s="116"/>
      <c r="B99" s="116"/>
      <c r="C99" s="116"/>
      <c r="D99" s="116"/>
      <c r="E99" s="116"/>
      <c r="F99" s="116"/>
      <c r="G99" s="116"/>
      <c r="H99" s="116"/>
      <c r="I99" s="116"/>
    </row>
    <row r="100" spans="1:9" s="120" customFormat="1" ht="11.25">
      <c r="A100" s="116"/>
      <c r="B100" s="116"/>
      <c r="C100" s="116"/>
      <c r="D100" s="116"/>
      <c r="E100" s="116"/>
      <c r="F100" s="116"/>
      <c r="G100" s="116"/>
      <c r="H100" s="116"/>
      <c r="I100" s="116"/>
    </row>
    <row r="107" spans="1:9" s="120" customFormat="1" ht="11.25">
      <c r="A107" s="116"/>
      <c r="B107" s="116"/>
      <c r="C107" s="116"/>
      <c r="D107" s="116"/>
      <c r="E107" s="116"/>
      <c r="F107" s="116"/>
      <c r="G107" s="116"/>
      <c r="H107" s="116"/>
      <c r="I107" s="116"/>
    </row>
    <row r="108" spans="1:9" s="120" customFormat="1" ht="11.25">
      <c r="A108" s="116"/>
      <c r="B108" s="116"/>
      <c r="C108" s="116"/>
      <c r="D108" s="116"/>
      <c r="E108" s="116"/>
      <c r="F108" s="116"/>
      <c r="G108" s="116"/>
      <c r="H108" s="116"/>
      <c r="I108" s="116"/>
    </row>
    <row r="115" spans="1:9" s="120" customFormat="1" ht="11.25">
      <c r="A115" s="116"/>
      <c r="B115" s="116"/>
      <c r="C115" s="116"/>
      <c r="D115" s="116"/>
      <c r="E115" s="116"/>
      <c r="F115" s="116"/>
      <c r="G115" s="116"/>
      <c r="H115" s="116"/>
      <c r="I115" s="116"/>
    </row>
    <row r="116" spans="1:9" s="5" customFormat="1" ht="11.25">
      <c r="A116" s="116"/>
      <c r="B116" s="116"/>
      <c r="C116" s="116"/>
      <c r="D116" s="116"/>
      <c r="E116" s="116"/>
      <c r="F116" s="116"/>
      <c r="G116" s="116"/>
      <c r="H116" s="116"/>
      <c r="I116" s="116"/>
    </row>
    <row r="118" spans="1:9" s="5" customFormat="1" ht="11.25">
      <c r="A118" s="116"/>
      <c r="B118" s="116"/>
      <c r="C118" s="116"/>
      <c r="D118" s="116"/>
      <c r="E118" s="116"/>
      <c r="F118" s="116"/>
      <c r="G118" s="116"/>
      <c r="H118" s="116"/>
      <c r="I118" s="116"/>
    </row>
    <row r="119" spans="1:9" s="122" customFormat="1" ht="11.25">
      <c r="A119" s="116"/>
      <c r="B119" s="116"/>
      <c r="C119" s="116"/>
      <c r="D119" s="116"/>
      <c r="E119" s="116"/>
      <c r="F119" s="116"/>
      <c r="G119" s="116"/>
      <c r="H119" s="116"/>
      <c r="I119" s="116"/>
    </row>
    <row r="120" spans="1:9" s="122" customFormat="1" ht="11.25">
      <c r="A120" s="116"/>
      <c r="B120" s="116"/>
      <c r="C120" s="116"/>
      <c r="D120" s="116"/>
      <c r="E120" s="116"/>
      <c r="F120" s="116"/>
      <c r="G120" s="116"/>
      <c r="H120" s="116"/>
      <c r="I120" s="116"/>
    </row>
    <row r="137" spans="1:9" s="121" customFormat="1" ht="11.25">
      <c r="A137" s="116"/>
      <c r="B137" s="116"/>
      <c r="C137" s="116"/>
      <c r="D137" s="116"/>
      <c r="E137" s="116"/>
      <c r="F137" s="116"/>
      <c r="G137" s="116"/>
      <c r="H137" s="116"/>
      <c r="I137" s="116"/>
    </row>
  </sheetData>
  <sheetProtection password="B1D9" sheet="1" insertRows="0"/>
  <conditionalFormatting sqref="E23 E17:E18">
    <cfRule type="expression" priority="100" dxfId="9" stopIfTrue="1">
      <formula>#REF!=TRUE</formula>
    </cfRule>
  </conditionalFormatting>
  <conditionalFormatting sqref="F23 F17:F18">
    <cfRule type="expression" priority="99" dxfId="9" stopIfTrue="1">
      <formula>AND($F$18=TRUE)</formula>
    </cfRule>
  </conditionalFormatting>
  <conditionalFormatting sqref="D22">
    <cfRule type="expression" priority="98" dxfId="9" stopIfTrue="1">
      <formula>#REF!=TRUE</formula>
    </cfRule>
  </conditionalFormatting>
  <conditionalFormatting sqref="E22">
    <cfRule type="expression" priority="97" dxfId="9" stopIfTrue="1">
      <formula>AND($F$18=TRUE)</formula>
    </cfRule>
  </conditionalFormatting>
  <conditionalFormatting sqref="E27:G27">
    <cfRule type="expression" priority="96" dxfId="9" stopIfTrue="1">
      <formula>#REF!=TRUE</formula>
    </cfRule>
  </conditionalFormatting>
  <conditionalFormatting sqref="D8">
    <cfRule type="expression" priority="92" dxfId="9" stopIfTrue="1">
      <formula>#REF!=TRUE</formula>
    </cfRule>
  </conditionalFormatting>
  <conditionalFormatting sqref="F8">
    <cfRule type="expression" priority="91" dxfId="9" stopIfTrue="1">
      <formula>AND($F$18=TRUE)</formula>
    </cfRule>
  </conditionalFormatting>
  <conditionalFormatting sqref="E7:G7">
    <cfRule type="expression" priority="90" dxfId="9" stopIfTrue="1">
      <formula>#REF!=TRUE</formula>
    </cfRule>
  </conditionalFormatting>
  <conditionalFormatting sqref="H7">
    <cfRule type="expression" priority="89" dxfId="9" stopIfTrue="1">
      <formula>AND($F$18=TRUE)</formula>
    </cfRule>
  </conditionalFormatting>
  <conditionalFormatting sqref="E15">
    <cfRule type="expression" priority="75" dxfId="1" stopIfTrue="1">
      <formula>$H$6=TRUE</formula>
    </cfRule>
  </conditionalFormatting>
  <conditionalFormatting sqref="E19">
    <cfRule type="expression" priority="72" dxfId="9" stopIfTrue="1">
      <formula>AND($F$18=TRUE)</formula>
    </cfRule>
  </conditionalFormatting>
  <conditionalFormatting sqref="E24">
    <cfRule type="expression" priority="71" dxfId="9" stopIfTrue="1">
      <formula>AND($F$18=TRUE)</formula>
    </cfRule>
  </conditionalFormatting>
  <conditionalFormatting sqref="F3">
    <cfRule type="expression" priority="67" dxfId="1" stopIfTrue="1">
      <formula>$H$6=TRUE</formula>
    </cfRule>
  </conditionalFormatting>
  <conditionalFormatting sqref="A52 C52:G52 A16:G27 A10:B15 A7:G7 F8:G8 F9 A8:D9 E10:G15">
    <cfRule type="expression" priority="66" dxfId="0" stopIfTrue="1">
      <formula>$F$3="Nee"</formula>
    </cfRule>
  </conditionalFormatting>
  <conditionalFormatting sqref="C52:D52">
    <cfRule type="expression" priority="64" dxfId="0" stopIfTrue="1">
      <formula>$F$3="Nee"</formula>
    </cfRule>
  </conditionalFormatting>
  <conditionalFormatting sqref="G29">
    <cfRule type="expression" priority="57" dxfId="9" stopIfTrue="1">
      <formula>AND($F$15=TRUE)</formula>
    </cfRule>
  </conditionalFormatting>
  <conditionalFormatting sqref="A52">
    <cfRule type="expression" priority="63" dxfId="0" stopIfTrue="1">
      <formula>$F$3="Nee"</formula>
    </cfRule>
  </conditionalFormatting>
  <conditionalFormatting sqref="E39:F47 B30:F38 B47:D47">
    <cfRule type="expression" priority="61" dxfId="1" stopIfTrue="1">
      <formula>$H$3=TRUE</formula>
    </cfRule>
  </conditionalFormatting>
  <conditionalFormatting sqref="E28:G28">
    <cfRule type="expression" priority="60" dxfId="9" stopIfTrue="1">
      <formula>#REF!=TRUE</formula>
    </cfRule>
  </conditionalFormatting>
  <conditionalFormatting sqref="B39:D46">
    <cfRule type="expression" priority="59" dxfId="1" stopIfTrue="1">
      <formula>$H$3=TRUE</formula>
    </cfRule>
  </conditionalFormatting>
  <conditionalFormatting sqref="G30:G47">
    <cfRule type="expression" priority="58" dxfId="1" stopIfTrue="1">
      <formula>$H$3=TRUE</formula>
    </cfRule>
  </conditionalFormatting>
  <conditionalFormatting sqref="E52">
    <cfRule type="expression" priority="56" dxfId="0" stopIfTrue="1">
      <formula>$F$3="Nee"</formula>
    </cfRule>
  </conditionalFormatting>
  <conditionalFormatting sqref="A28:H28 A29:G51">
    <cfRule type="expression" priority="55" dxfId="0" stopIfTrue="1">
      <formula>$F$3="Nee"</formula>
    </cfRule>
  </conditionalFormatting>
  <conditionalFormatting sqref="F30">
    <cfRule type="expression" priority="54" dxfId="1" stopIfTrue="1">
      <formula>$H$6=TRUE</formula>
    </cfRule>
  </conditionalFormatting>
  <conditionalFormatting sqref="F30">
    <cfRule type="expression" priority="53" dxfId="0" stopIfTrue="1">
      <formula>$F$3="Nee"</formula>
    </cfRule>
  </conditionalFormatting>
  <conditionalFormatting sqref="F31">
    <cfRule type="expression" priority="52" dxfId="1" stopIfTrue="1">
      <formula>$H$6=TRUE</formula>
    </cfRule>
  </conditionalFormatting>
  <conditionalFormatting sqref="F31">
    <cfRule type="expression" priority="51" dxfId="0" stopIfTrue="1">
      <formula>$F$3="Nee"</formula>
    </cfRule>
  </conditionalFormatting>
  <conditionalFormatting sqref="F32">
    <cfRule type="expression" priority="50" dxfId="1" stopIfTrue="1">
      <formula>$H$6=TRUE</formula>
    </cfRule>
  </conditionalFormatting>
  <conditionalFormatting sqref="F32">
    <cfRule type="expression" priority="49" dxfId="0" stopIfTrue="1">
      <formula>$F$3="Nee"</formula>
    </cfRule>
  </conditionalFormatting>
  <conditionalFormatting sqref="F33">
    <cfRule type="expression" priority="48" dxfId="1" stopIfTrue="1">
      <formula>$H$6=TRUE</formula>
    </cfRule>
  </conditionalFormatting>
  <conditionalFormatting sqref="F33">
    <cfRule type="expression" priority="47" dxfId="0" stopIfTrue="1">
      <formula>$F$3="Nee"</formula>
    </cfRule>
  </conditionalFormatting>
  <conditionalFormatting sqref="F34">
    <cfRule type="expression" priority="46" dxfId="1" stopIfTrue="1">
      <formula>$H$6=TRUE</formula>
    </cfRule>
  </conditionalFormatting>
  <conditionalFormatting sqref="F34">
    <cfRule type="expression" priority="45" dxfId="0" stopIfTrue="1">
      <formula>$F$3="Nee"</formula>
    </cfRule>
  </conditionalFormatting>
  <conditionalFormatting sqref="F35">
    <cfRule type="expression" priority="44" dxfId="1" stopIfTrue="1">
      <formula>$H$6=TRUE</formula>
    </cfRule>
  </conditionalFormatting>
  <conditionalFormatting sqref="F35">
    <cfRule type="expression" priority="43" dxfId="0" stopIfTrue="1">
      <formula>$F$3="Nee"</formula>
    </cfRule>
  </conditionalFormatting>
  <conditionalFormatting sqref="F36">
    <cfRule type="expression" priority="42" dxfId="1" stopIfTrue="1">
      <formula>$H$6=TRUE</formula>
    </cfRule>
  </conditionalFormatting>
  <conditionalFormatting sqref="F36">
    <cfRule type="expression" priority="41" dxfId="0" stopIfTrue="1">
      <formula>$F$3="Nee"</formula>
    </cfRule>
  </conditionalFormatting>
  <conditionalFormatting sqref="F37">
    <cfRule type="expression" priority="40" dxfId="1" stopIfTrue="1">
      <formula>$H$6=TRUE</formula>
    </cfRule>
  </conditionalFormatting>
  <conditionalFormatting sqref="F37">
    <cfRule type="expression" priority="39" dxfId="0" stopIfTrue="1">
      <formula>$F$3="Nee"</formula>
    </cfRule>
  </conditionalFormatting>
  <conditionalFormatting sqref="F38">
    <cfRule type="expression" priority="38" dxfId="1" stopIfTrue="1">
      <formula>$H$6=TRUE</formula>
    </cfRule>
  </conditionalFormatting>
  <conditionalFormatting sqref="F38">
    <cfRule type="expression" priority="37" dxfId="0" stopIfTrue="1">
      <formula>$F$3="Nee"</formula>
    </cfRule>
  </conditionalFormatting>
  <conditionalFormatting sqref="F39">
    <cfRule type="expression" priority="36" dxfId="1" stopIfTrue="1">
      <formula>$H$6=TRUE</formula>
    </cfRule>
  </conditionalFormatting>
  <conditionalFormatting sqref="F39">
    <cfRule type="expression" priority="35" dxfId="0" stopIfTrue="1">
      <formula>$F$3="Nee"</formula>
    </cfRule>
  </conditionalFormatting>
  <conditionalFormatting sqref="F40">
    <cfRule type="expression" priority="34" dxfId="1" stopIfTrue="1">
      <formula>$H$6=TRUE</formula>
    </cfRule>
  </conditionalFormatting>
  <conditionalFormatting sqref="F40">
    <cfRule type="expression" priority="33" dxfId="0" stopIfTrue="1">
      <formula>$F$3="Nee"</formula>
    </cfRule>
  </conditionalFormatting>
  <conditionalFormatting sqref="F41">
    <cfRule type="expression" priority="32" dxfId="1" stopIfTrue="1">
      <formula>$H$6=TRUE</formula>
    </cfRule>
  </conditionalFormatting>
  <conditionalFormatting sqref="F41">
    <cfRule type="expression" priority="31" dxfId="0" stopIfTrue="1">
      <formula>$F$3="Nee"</formula>
    </cfRule>
  </conditionalFormatting>
  <conditionalFormatting sqref="F42">
    <cfRule type="expression" priority="30" dxfId="1" stopIfTrue="1">
      <formula>$H$6=TRUE</formula>
    </cfRule>
  </conditionalFormatting>
  <conditionalFormatting sqref="F42">
    <cfRule type="expression" priority="29" dxfId="0" stopIfTrue="1">
      <formula>$F$3="Nee"</formula>
    </cfRule>
  </conditionalFormatting>
  <conditionalFormatting sqref="F43">
    <cfRule type="expression" priority="28" dxfId="1" stopIfTrue="1">
      <formula>$H$6=TRUE</formula>
    </cfRule>
  </conditionalFormatting>
  <conditionalFormatting sqref="F43">
    <cfRule type="expression" priority="27" dxfId="0" stopIfTrue="1">
      <formula>$F$3="Nee"</formula>
    </cfRule>
  </conditionalFormatting>
  <conditionalFormatting sqref="F44">
    <cfRule type="expression" priority="26" dxfId="1" stopIfTrue="1">
      <formula>$H$6=TRUE</formula>
    </cfRule>
  </conditionalFormatting>
  <conditionalFormatting sqref="F44">
    <cfRule type="expression" priority="25" dxfId="0" stopIfTrue="1">
      <formula>$F$3="Nee"</formula>
    </cfRule>
  </conditionalFormatting>
  <conditionalFormatting sqref="F45">
    <cfRule type="expression" priority="24" dxfId="1" stopIfTrue="1">
      <formula>$H$6=TRUE</formula>
    </cfRule>
  </conditionalFormatting>
  <conditionalFormatting sqref="F45">
    <cfRule type="expression" priority="23" dxfId="0" stopIfTrue="1">
      <formula>$F$3="Nee"</formula>
    </cfRule>
  </conditionalFormatting>
  <conditionalFormatting sqref="F46">
    <cfRule type="expression" priority="22" dxfId="1" stopIfTrue="1">
      <formula>$H$6=TRUE</formula>
    </cfRule>
  </conditionalFormatting>
  <conditionalFormatting sqref="F46">
    <cfRule type="expression" priority="21" dxfId="0" stopIfTrue="1">
      <formula>$F$3="Nee"</formula>
    </cfRule>
  </conditionalFormatting>
  <conditionalFormatting sqref="F47">
    <cfRule type="expression" priority="20" dxfId="1" stopIfTrue="1">
      <formula>$H$3=TRUE</formula>
    </cfRule>
  </conditionalFormatting>
  <conditionalFormatting sqref="F47">
    <cfRule type="expression" priority="19" dxfId="1" stopIfTrue="1">
      <formula>$H$6=TRUE</formula>
    </cfRule>
  </conditionalFormatting>
  <conditionalFormatting sqref="F47">
    <cfRule type="expression" priority="18" dxfId="0" stopIfTrue="1">
      <formula>$F$3="Nee"</formula>
    </cfRule>
  </conditionalFormatting>
  <conditionalFormatting sqref="B52">
    <cfRule type="expression" priority="16" dxfId="5" stopIfTrue="1">
      <formula>$F$3="Nee"</formula>
    </cfRule>
  </conditionalFormatting>
  <conditionalFormatting sqref="C11:C15">
    <cfRule type="expression" priority="15" dxfId="9" stopIfTrue="1">
      <formula>AND($B$15=TRUE)</formula>
    </cfRule>
  </conditionalFormatting>
  <conditionalFormatting sqref="C10:D12 C14:D15 C13">
    <cfRule type="expression" priority="14" dxfId="5" stopIfTrue="1">
      <formula>$F$3="Nee"</formula>
    </cfRule>
  </conditionalFormatting>
  <conditionalFormatting sqref="D14:D15">
    <cfRule type="expression" priority="13" dxfId="5" stopIfTrue="1">
      <formula>$F$3="Nee"</formula>
    </cfRule>
  </conditionalFormatting>
  <conditionalFormatting sqref="C10">
    <cfRule type="expression" priority="12" dxfId="9" stopIfTrue="1">
      <formula>AND($B$15=TRUE)</formula>
    </cfRule>
  </conditionalFormatting>
  <conditionalFormatting sqref="C10">
    <cfRule type="expression" priority="11" dxfId="5" stopIfTrue="1">
      <formula>$F$3="Nee"</formula>
    </cfRule>
  </conditionalFormatting>
  <conditionalFormatting sqref="D10">
    <cfRule type="expression" priority="10" dxfId="5" stopIfTrue="1">
      <formula>$F$3="Nee"</formula>
    </cfRule>
  </conditionalFormatting>
  <conditionalFormatting sqref="D15">
    <cfRule type="expression" priority="8" dxfId="5" stopIfTrue="1">
      <formula>$F$3="Nee"</formula>
    </cfRule>
  </conditionalFormatting>
  <conditionalFormatting sqref="D10:D12">
    <cfRule type="expression" priority="6" dxfId="5" stopIfTrue="1">
      <formula>$F$3="Nee"</formula>
    </cfRule>
  </conditionalFormatting>
  <conditionalFormatting sqref="D13">
    <cfRule type="expression" priority="5" dxfId="1" stopIfTrue="1">
      <formula>$H$6=TRUE</formula>
    </cfRule>
  </conditionalFormatting>
  <conditionalFormatting sqref="D13">
    <cfRule type="expression" priority="4" dxfId="0" stopIfTrue="1">
      <formula>$F$3="Nee"</formula>
    </cfRule>
  </conditionalFormatting>
  <conditionalFormatting sqref="E8">
    <cfRule type="expression" priority="3" dxfId="0" stopIfTrue="1">
      <formula>$F$3="Nee"</formula>
    </cfRule>
  </conditionalFormatting>
  <conditionalFormatting sqref="E9">
    <cfRule type="expression" priority="2" dxfId="1" stopIfTrue="1">
      <formula>$H$6=TRUE</formula>
    </cfRule>
  </conditionalFormatting>
  <conditionalFormatting sqref="E9">
    <cfRule type="expression" priority="1" dxfId="0" stopIfTrue="1">
      <formula>$F$3="Nee"</formula>
    </cfRule>
  </conditionalFormatting>
  <dataValidations count="1">
    <dataValidation type="list" allowBlank="1" showInputMessage="1" showErrorMessage="1" sqref="F3">
      <formula1>$J$4:$J$5</formula1>
    </dataValidation>
  </dataValidations>
  <printOptions/>
  <pageMargins left="0.7086614173228347" right="0.7086614173228347" top="0.7480314960629921" bottom="0.7480314960629921" header="0.6320833333333333" footer="0.31496062992125984"/>
  <pageSetup fitToHeight="1" fitToWidth="1" horizontalDpi="600" verticalDpi="600" orientation="landscape" paperSize="9" scale="52" r:id="rId4"/>
  <headerFooter>
    <oddHeader>&amp;L&amp;G</oddHeader>
  </headerFooter>
  <ignoredErrors>
    <ignoredError sqref="H6" unlockedFormula="1"/>
  </ignoredErrors>
  <legacyDrawing r:id="rId2"/>
  <legacyDrawingHF r:id="rId3"/>
</worksheet>
</file>

<file path=xl/worksheets/sheet4.xml><?xml version="1.0" encoding="utf-8"?>
<worksheet xmlns="http://schemas.openxmlformats.org/spreadsheetml/2006/main" xmlns:r="http://schemas.openxmlformats.org/officeDocument/2006/relationships">
  <dimension ref="A1:O36"/>
  <sheetViews>
    <sheetView view="pageBreakPreview" zoomScaleSheetLayoutView="100" workbookViewId="0" topLeftCell="A1">
      <selection activeCell="N7" sqref="N7"/>
    </sheetView>
  </sheetViews>
  <sheetFormatPr defaultColWidth="9.140625" defaultRowHeight="12.75"/>
  <cols>
    <col min="9" max="9" width="10.00390625" style="0" customWidth="1"/>
    <col min="14" max="14" width="20.28125" style="0" customWidth="1"/>
  </cols>
  <sheetData>
    <row r="1" spans="1:15" ht="12.75">
      <c r="A1" s="138"/>
      <c r="B1" s="139"/>
      <c r="C1" s="139"/>
      <c r="D1" s="139"/>
      <c r="E1" s="139"/>
      <c r="F1" s="138"/>
      <c r="G1" s="138"/>
      <c r="H1" s="138"/>
      <c r="I1" s="138"/>
      <c r="J1" s="138"/>
      <c r="K1" s="138"/>
      <c r="L1" s="138"/>
      <c r="M1" s="138"/>
      <c r="N1" s="138"/>
      <c r="O1" s="138"/>
    </row>
    <row r="2" spans="1:15" ht="15">
      <c r="A2" s="140" t="s">
        <v>94</v>
      </c>
      <c r="B2" s="139"/>
      <c r="C2" s="139"/>
      <c r="D2" s="139"/>
      <c r="E2" s="139"/>
      <c r="F2" s="138"/>
      <c r="G2" s="138"/>
      <c r="H2" s="138"/>
      <c r="I2" s="138"/>
      <c r="J2" s="138"/>
      <c r="K2" s="138"/>
      <c r="L2" s="138"/>
      <c r="M2" s="138"/>
      <c r="N2" s="138"/>
      <c r="O2" s="138"/>
    </row>
    <row r="3" spans="1:15" ht="12.75">
      <c r="A3" s="141"/>
      <c r="B3" s="138"/>
      <c r="C3" s="139"/>
      <c r="D3" s="139"/>
      <c r="E3" s="139"/>
      <c r="F3" s="138"/>
      <c r="G3" s="138"/>
      <c r="H3" s="138"/>
      <c r="I3" s="138"/>
      <c r="J3" s="138"/>
      <c r="K3" s="138"/>
      <c r="L3" s="138"/>
      <c r="M3" s="138"/>
      <c r="N3" s="138"/>
      <c r="O3" s="138"/>
    </row>
    <row r="4" spans="1:15" ht="12.75">
      <c r="A4" s="141"/>
      <c r="B4" s="138"/>
      <c r="C4" s="138"/>
      <c r="D4" s="138"/>
      <c r="E4" s="138"/>
      <c r="F4" s="138"/>
      <c r="G4" s="138"/>
      <c r="H4" s="138"/>
      <c r="I4" s="138"/>
      <c r="J4" s="138"/>
      <c r="K4" s="138"/>
      <c r="L4" s="138"/>
      <c r="M4" s="138"/>
      <c r="N4" s="138"/>
      <c r="O4" s="138"/>
    </row>
    <row r="5" spans="1:15" ht="12.75">
      <c r="A5" s="142" t="s">
        <v>91</v>
      </c>
      <c r="B5" s="143"/>
      <c r="C5" s="143"/>
      <c r="D5" s="143"/>
      <c r="E5" s="143"/>
      <c r="F5" s="143"/>
      <c r="G5" s="143"/>
      <c r="H5" s="143"/>
      <c r="I5" s="143"/>
      <c r="J5" s="143"/>
      <c r="K5" s="138"/>
      <c r="L5" s="138"/>
      <c r="M5" s="138"/>
      <c r="N5" s="138"/>
      <c r="O5" s="138"/>
    </row>
    <row r="6" spans="1:15" ht="12.75">
      <c r="A6" s="138"/>
      <c r="B6" s="138"/>
      <c r="C6" s="138"/>
      <c r="D6" s="138"/>
      <c r="E6" s="138"/>
      <c r="F6" s="138"/>
      <c r="G6" s="138"/>
      <c r="H6" s="138"/>
      <c r="I6" s="138"/>
      <c r="J6" s="138"/>
      <c r="K6" s="138"/>
      <c r="L6" s="138"/>
      <c r="M6" s="138"/>
      <c r="N6" s="138"/>
      <c r="O6" s="138"/>
    </row>
    <row r="7" spans="1:15" ht="12.75">
      <c r="A7" s="144"/>
      <c r="B7" s="145" t="s">
        <v>101</v>
      </c>
      <c r="C7" s="146"/>
      <c r="D7" s="146"/>
      <c r="E7" s="146"/>
      <c r="F7" s="146"/>
      <c r="G7" s="146"/>
      <c r="H7" s="146"/>
      <c r="I7" s="146"/>
      <c r="J7" s="146"/>
      <c r="K7" s="146"/>
      <c r="L7" s="146"/>
      <c r="M7" s="146"/>
      <c r="N7" s="147"/>
      <c r="O7" s="138"/>
    </row>
    <row r="8" spans="1:15" ht="12.75">
      <c r="A8" s="138"/>
      <c r="B8" s="148" t="s">
        <v>92</v>
      </c>
      <c r="C8" s="149"/>
      <c r="D8" s="149"/>
      <c r="E8" s="149"/>
      <c r="F8" s="149"/>
      <c r="G8" s="149"/>
      <c r="H8" s="149"/>
      <c r="I8" s="149"/>
      <c r="J8" s="149"/>
      <c r="K8" s="149"/>
      <c r="L8" s="149"/>
      <c r="M8" s="149"/>
      <c r="N8" s="150"/>
      <c r="O8" s="138"/>
    </row>
    <row r="9" spans="1:15" ht="12.75">
      <c r="A9" s="138"/>
      <c r="B9" s="221"/>
      <c r="C9" s="221"/>
      <c r="D9" s="221"/>
      <c r="E9" s="221"/>
      <c r="F9" s="221"/>
      <c r="G9" s="221"/>
      <c r="H9" s="221"/>
      <c r="I9" s="221"/>
      <c r="J9" s="221"/>
      <c r="K9" s="221"/>
      <c r="L9" s="221"/>
      <c r="M9" s="221"/>
      <c r="N9" s="221"/>
      <c r="O9" s="138"/>
    </row>
    <row r="10" spans="1:15" ht="12.75">
      <c r="A10" s="138"/>
      <c r="B10" s="221"/>
      <c r="C10" s="221"/>
      <c r="D10" s="221"/>
      <c r="E10" s="221"/>
      <c r="F10" s="221"/>
      <c r="G10" s="221"/>
      <c r="H10" s="221"/>
      <c r="I10" s="221"/>
      <c r="J10" s="221"/>
      <c r="K10" s="221"/>
      <c r="L10" s="221"/>
      <c r="M10" s="221"/>
      <c r="N10" s="221"/>
      <c r="O10" s="138"/>
    </row>
    <row r="11" spans="1:15" ht="12.75">
      <c r="A11" s="138"/>
      <c r="B11" s="145" t="s">
        <v>102</v>
      </c>
      <c r="C11" s="146"/>
      <c r="D11" s="146"/>
      <c r="E11" s="146"/>
      <c r="F11" s="146"/>
      <c r="G11" s="146"/>
      <c r="H11" s="146"/>
      <c r="I11" s="146"/>
      <c r="J11" s="146"/>
      <c r="K11" s="146"/>
      <c r="L11" s="146"/>
      <c r="M11" s="146"/>
      <c r="N11" s="147"/>
      <c r="O11" s="138"/>
    </row>
    <row r="12" spans="1:15" ht="12.75">
      <c r="A12" s="151"/>
      <c r="B12" s="148" t="s">
        <v>92</v>
      </c>
      <c r="C12" s="149"/>
      <c r="D12" s="149"/>
      <c r="E12" s="149"/>
      <c r="F12" s="149"/>
      <c r="G12" s="149"/>
      <c r="H12" s="149"/>
      <c r="I12" s="149"/>
      <c r="J12" s="149"/>
      <c r="K12" s="149"/>
      <c r="L12" s="149"/>
      <c r="M12" s="149"/>
      <c r="N12" s="150"/>
      <c r="O12" s="138"/>
    </row>
    <row r="13" spans="1:15" ht="12.75">
      <c r="A13" s="151"/>
      <c r="B13" s="221"/>
      <c r="C13" s="221"/>
      <c r="D13" s="221"/>
      <c r="E13" s="221"/>
      <c r="F13" s="221"/>
      <c r="G13" s="221"/>
      <c r="H13" s="221"/>
      <c r="I13" s="221"/>
      <c r="J13" s="221"/>
      <c r="K13" s="221"/>
      <c r="L13" s="221"/>
      <c r="M13" s="221"/>
      <c r="N13" s="221"/>
      <c r="O13" s="138"/>
    </row>
    <row r="14" spans="1:15" ht="12.75">
      <c r="A14" s="152"/>
      <c r="B14" s="138"/>
      <c r="C14" s="138"/>
      <c r="D14" s="138"/>
      <c r="E14" s="138"/>
      <c r="F14" s="138"/>
      <c r="G14" s="138"/>
      <c r="H14" s="138"/>
      <c r="I14" s="138"/>
      <c r="J14" s="138"/>
      <c r="K14" s="138"/>
      <c r="L14" s="138"/>
      <c r="M14" s="138"/>
      <c r="N14" s="138"/>
      <c r="O14" s="138"/>
    </row>
    <row r="15" spans="1:15" ht="12.75">
      <c r="A15" s="153"/>
      <c r="B15" s="145" t="s">
        <v>95</v>
      </c>
      <c r="C15" s="155"/>
      <c r="D15" s="220">
        <f>Voorblad!D23</f>
        <v>0</v>
      </c>
      <c r="E15" s="220"/>
      <c r="F15" s="220"/>
      <c r="G15" s="220"/>
      <c r="H15" s="146" t="s">
        <v>96</v>
      </c>
      <c r="I15" s="155"/>
      <c r="J15" s="155">
        <f>D15</f>
        <v>0</v>
      </c>
      <c r="K15" s="155"/>
      <c r="L15" s="155"/>
      <c r="M15" s="155"/>
      <c r="N15" s="147"/>
      <c r="O15" s="138"/>
    </row>
    <row r="16" spans="1:15" ht="12.75">
      <c r="A16" s="153"/>
      <c r="B16" s="156" t="s">
        <v>97</v>
      </c>
      <c r="C16" s="157"/>
      <c r="D16" s="158"/>
      <c r="E16" s="158"/>
      <c r="F16" s="158"/>
      <c r="G16" s="158"/>
      <c r="H16" s="158"/>
      <c r="I16" s="158"/>
      <c r="J16" s="158"/>
      <c r="K16" s="158"/>
      <c r="L16" s="158"/>
      <c r="M16" s="158"/>
      <c r="N16" s="159"/>
      <c r="O16" s="138"/>
    </row>
    <row r="17" spans="1:15" ht="12.75">
      <c r="A17" s="152"/>
      <c r="B17" s="154"/>
      <c r="C17" s="154"/>
      <c r="D17" s="154"/>
      <c r="E17" s="154"/>
      <c r="F17" s="154"/>
      <c r="G17" s="154"/>
      <c r="H17" s="154"/>
      <c r="I17" s="154"/>
      <c r="J17" s="154"/>
      <c r="K17" s="154"/>
      <c r="L17" s="154"/>
      <c r="M17" s="154"/>
      <c r="N17" s="154"/>
      <c r="O17" s="138"/>
    </row>
    <row r="18" spans="1:10" ht="12.75">
      <c r="A18" s="138"/>
      <c r="B18" s="138"/>
      <c r="C18" s="138"/>
      <c r="D18" s="138"/>
      <c r="E18" s="138"/>
      <c r="F18" s="138"/>
      <c r="G18" s="138"/>
      <c r="H18" s="138"/>
      <c r="I18" s="138"/>
      <c r="J18" s="138"/>
    </row>
    <row r="19" spans="1:14" ht="12.75">
      <c r="A19" s="138"/>
      <c r="B19" s="145" t="s">
        <v>95</v>
      </c>
      <c r="C19" s="155"/>
      <c r="D19" s="220">
        <f>D15</f>
        <v>0</v>
      </c>
      <c r="E19" s="220"/>
      <c r="F19" s="220"/>
      <c r="G19" s="220"/>
      <c r="H19" s="146" t="s">
        <v>96</v>
      </c>
      <c r="I19" s="155"/>
      <c r="J19" s="155">
        <f>D19</f>
        <v>0</v>
      </c>
      <c r="K19" s="160"/>
      <c r="L19" s="160"/>
      <c r="M19" s="160"/>
      <c r="N19" s="147"/>
    </row>
    <row r="20" spans="1:14" ht="12.75">
      <c r="A20" s="138"/>
      <c r="B20" s="156" t="s">
        <v>98</v>
      </c>
      <c r="C20" s="157"/>
      <c r="D20" s="158"/>
      <c r="E20" s="158"/>
      <c r="F20" s="158"/>
      <c r="G20" s="158"/>
      <c r="H20" s="158"/>
      <c r="I20" s="158"/>
      <c r="J20" s="158"/>
      <c r="K20" s="157"/>
      <c r="L20" s="157"/>
      <c r="M20" s="157"/>
      <c r="N20" s="161"/>
    </row>
    <row r="21" spans="1:2" ht="12.75">
      <c r="A21" s="138"/>
      <c r="B21" s="138"/>
    </row>
    <row r="22" spans="1:2" ht="12.75">
      <c r="A22" s="138"/>
      <c r="B22" s="138"/>
    </row>
    <row r="23" spans="1:2" ht="12.75">
      <c r="A23" s="138"/>
      <c r="B23" s="141" t="s">
        <v>93</v>
      </c>
    </row>
    <row r="24" spans="1:2" ht="12.75">
      <c r="A24" s="138"/>
      <c r="B24" s="138"/>
    </row>
    <row r="25" spans="1:2" ht="12.75">
      <c r="A25" s="138"/>
      <c r="B25" s="138"/>
    </row>
    <row r="26" spans="1:2" ht="12.75">
      <c r="A26" s="138"/>
      <c r="B26" s="138"/>
    </row>
    <row r="27" spans="1:15" ht="12.75">
      <c r="A27" s="138"/>
      <c r="B27" s="141"/>
      <c r="C27" s="141"/>
      <c r="D27" s="141"/>
      <c r="E27" s="141"/>
      <c r="F27" s="141"/>
      <c r="G27" s="141"/>
      <c r="H27" s="141"/>
      <c r="I27" s="141"/>
      <c r="J27" s="141"/>
      <c r="K27" s="141"/>
      <c r="L27" s="141"/>
      <c r="M27" s="141"/>
      <c r="N27" s="141"/>
      <c r="O27" s="138"/>
    </row>
    <row r="28" spans="1:15" ht="12.75">
      <c r="A28" s="138"/>
      <c r="C28" s="141"/>
      <c r="D28" s="141"/>
      <c r="E28" s="141"/>
      <c r="F28" s="141"/>
      <c r="G28" s="141"/>
      <c r="H28" s="141"/>
      <c r="I28" s="141"/>
      <c r="J28" s="141"/>
      <c r="K28" s="141"/>
      <c r="L28" s="141"/>
      <c r="M28" s="141"/>
      <c r="N28" s="141"/>
      <c r="O28" s="138"/>
    </row>
    <row r="29" spans="1:15" ht="12.75">
      <c r="A29" s="138"/>
      <c r="B29" s="141"/>
      <c r="C29" s="141"/>
      <c r="D29" s="141"/>
      <c r="E29" s="141"/>
      <c r="F29" s="141"/>
      <c r="G29" s="141"/>
      <c r="H29" s="141"/>
      <c r="I29" s="141"/>
      <c r="J29" s="141"/>
      <c r="K29" s="141"/>
      <c r="L29" s="141"/>
      <c r="M29" s="141"/>
      <c r="N29" s="141"/>
      <c r="O29" s="138"/>
    </row>
    <row r="30" spans="1:15" ht="12.75">
      <c r="A30" s="138"/>
      <c r="B30" s="141"/>
      <c r="C30" s="141"/>
      <c r="D30" s="141"/>
      <c r="E30" s="141"/>
      <c r="F30" s="141"/>
      <c r="G30" s="141"/>
      <c r="H30" s="141"/>
      <c r="I30" s="141"/>
      <c r="J30" s="141"/>
      <c r="K30" s="141"/>
      <c r="L30" s="141"/>
      <c r="M30" s="141"/>
      <c r="N30" s="141"/>
      <c r="O30" s="138"/>
    </row>
    <row r="31" spans="1:15" ht="12.75">
      <c r="A31" s="138"/>
      <c r="B31" s="141"/>
      <c r="C31" s="141"/>
      <c r="D31" s="141"/>
      <c r="E31" s="141"/>
      <c r="F31" s="141"/>
      <c r="G31" s="141"/>
      <c r="H31" s="141"/>
      <c r="I31" s="141"/>
      <c r="J31" s="141"/>
      <c r="K31" s="141"/>
      <c r="L31" s="141"/>
      <c r="M31" s="141"/>
      <c r="N31" s="141"/>
      <c r="O31" s="138"/>
    </row>
    <row r="32" spans="1:15" ht="12.75">
      <c r="A32" s="138"/>
      <c r="B32" s="138"/>
      <c r="C32" s="138"/>
      <c r="D32" s="138"/>
      <c r="E32" s="138"/>
      <c r="F32" s="138"/>
      <c r="G32" s="138"/>
      <c r="H32" s="138"/>
      <c r="I32" s="138"/>
      <c r="J32" s="138"/>
      <c r="K32" s="138"/>
      <c r="L32" s="138"/>
      <c r="M32" s="138"/>
      <c r="N32" s="141"/>
      <c r="O32" s="138"/>
    </row>
    <row r="33" spans="1:15" ht="12.75">
      <c r="A33" s="138"/>
      <c r="B33" s="138"/>
      <c r="C33" s="138"/>
      <c r="D33" s="138"/>
      <c r="E33" s="138"/>
      <c r="F33" s="138"/>
      <c r="G33" s="138"/>
      <c r="H33" s="138"/>
      <c r="I33" s="138"/>
      <c r="J33" s="138"/>
      <c r="K33" s="138"/>
      <c r="L33" s="138"/>
      <c r="M33" s="138"/>
      <c r="N33" s="141"/>
      <c r="O33" s="138"/>
    </row>
    <row r="34" spans="1:15" ht="12.75">
      <c r="A34" s="138"/>
      <c r="B34" s="138"/>
      <c r="C34" s="138"/>
      <c r="D34" s="138"/>
      <c r="E34" s="138"/>
      <c r="F34" s="138"/>
      <c r="G34" s="138"/>
      <c r="H34" s="138"/>
      <c r="I34" s="138"/>
      <c r="J34" s="138"/>
      <c r="K34" s="138"/>
      <c r="L34" s="138"/>
      <c r="M34" s="138"/>
      <c r="N34" s="138"/>
      <c r="O34" s="138"/>
    </row>
    <row r="35" spans="1:15" ht="12.75">
      <c r="A35" s="138"/>
      <c r="B35" s="138"/>
      <c r="C35" s="138"/>
      <c r="D35" s="138"/>
      <c r="E35" s="138"/>
      <c r="F35" s="138"/>
      <c r="G35" s="138"/>
      <c r="H35" s="138"/>
      <c r="I35" s="138"/>
      <c r="J35" s="138"/>
      <c r="K35" s="138"/>
      <c r="L35" s="138"/>
      <c r="M35" s="138"/>
      <c r="N35" s="138"/>
      <c r="O35" s="138"/>
    </row>
    <row r="36" spans="1:15" ht="12.75">
      <c r="A36" s="138"/>
      <c r="B36" s="138"/>
      <c r="C36" s="138"/>
      <c r="D36" s="138"/>
      <c r="E36" s="138"/>
      <c r="F36" s="138"/>
      <c r="G36" s="138"/>
      <c r="H36" s="138"/>
      <c r="I36" s="138"/>
      <c r="J36" s="138"/>
      <c r="K36" s="138"/>
      <c r="L36" s="138"/>
      <c r="M36" s="138"/>
      <c r="N36" s="138"/>
      <c r="O36" s="138"/>
    </row>
  </sheetData>
  <sheetProtection password="B1D9" sheet="1"/>
  <mergeCells count="2">
    <mergeCell ref="D15:G15"/>
    <mergeCell ref="D19:G19"/>
  </mergeCells>
  <dataValidations count="2">
    <dataValidation type="list" allowBlank="1" showInputMessage="1" showErrorMessage="1" sqref="N7">
      <formula1>"Ja,Nee,Niet van toepassing"</formula1>
    </dataValidation>
    <dataValidation type="list" allowBlank="1" showInputMessage="1" showErrorMessage="1" sqref="N15 N19 N11">
      <formula1>"Ja,Nee,Niet van toepassing"</formula1>
    </dataValidation>
  </dataValidations>
  <printOptions/>
  <pageMargins left="0.7" right="0.7" top="0.75" bottom="0.75" header="0.3" footer="0.3"/>
  <pageSetup horizontalDpi="600" verticalDpi="600" orientation="portrait" paperSize="9" scale="64" r:id="rId1"/>
  <colBreaks count="1" manualBreakCount="1">
    <brk id="15" max="27" man="1"/>
  </colBreaks>
</worksheet>
</file>

<file path=xl/worksheets/sheet5.xml><?xml version="1.0" encoding="utf-8"?>
<worksheet xmlns="http://schemas.openxmlformats.org/spreadsheetml/2006/main" xmlns:r="http://schemas.openxmlformats.org/officeDocument/2006/relationships">
  <sheetPr codeName="Blad3"/>
  <dimension ref="A1:A1"/>
  <sheetViews>
    <sheetView showGridLines="0" tabSelected="1" view="pageBreakPreview" zoomScale="120" zoomScaleSheetLayoutView="120" workbookViewId="0" topLeftCell="A1">
      <selection activeCell="N36" sqref="N36"/>
    </sheetView>
  </sheetViews>
  <sheetFormatPr defaultColWidth="9.140625" defaultRowHeight="12.75"/>
  <sheetData/>
  <sheetProtection password="B1D9" sheet="1" selectLockedCells="1"/>
  <printOptions/>
  <pageMargins left="0.7" right="0.7" top="0.75" bottom="0.75" header="0.5104166666666666" footer="0.3"/>
  <pageSetup horizontalDpi="600" verticalDpi="600" orientation="portrait" paperSize="9"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vasstelling beschikbaarheidbijdrage Spoedeisende hulp en Acute Verloskunde 2013</dc:title>
  <dc:subject/>
  <dc:creator>Bart Simmelink</dc:creator>
  <cp:keywords/>
  <dc:description/>
  <cp:lastModifiedBy>Hegeman, Michelle</cp:lastModifiedBy>
  <cp:lastPrinted>2015-09-04T07:08:34Z</cp:lastPrinted>
  <dcterms:created xsi:type="dcterms:W3CDTF">2006-01-30T05:57:24Z</dcterms:created>
  <dcterms:modified xsi:type="dcterms:W3CDTF">2016-02-26T13:37:27Z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TaxCatchA">
    <vt:lpwstr>229;#Eerste hulp|034b275e-5045-4217-a889-0b7322b63a8e;#159;#Budget en bekostiging|62db8cfb-0eaa-4e36-b002-42c9b3fb60db;#231;#Wmg|9a5ff9e0-52b3-4f17-8f27-debb32e42ed3;#228;#Wet|c8d9d4c2-cccc-4cbe-911d-02578beaffbc;#265;#Marktordening|9cc58526-68a0-4183-9d2</vt:lpwstr>
  </property>
  <property fmtid="{D5CDD505-2E9C-101B-9397-08002B2CF9AE}" pid="4" name="me0f0aaf77cd4640acf557f58a1d2c">
    <vt:lpwstr>Formulier|4bc40415-667d-4fea-816d-9688ca6ffa69</vt:lpwstr>
  </property>
  <property fmtid="{D5CDD505-2E9C-101B-9397-08002B2CF9AE}" pid="5" name="_dlc_Doc">
    <vt:lpwstr>THRFR6N5WDQ4-17-3549</vt:lpwstr>
  </property>
  <property fmtid="{D5CDD505-2E9C-101B-9397-08002B2CF9AE}" pid="6" name="_dlc_DocIdItemGu">
    <vt:lpwstr>04beca14-c371-48ee-ab81-ae5a1e60a370</vt:lpwstr>
  </property>
  <property fmtid="{D5CDD505-2E9C-101B-9397-08002B2CF9AE}" pid="7" name="_dlc_DocIdU">
    <vt:lpwstr>http://kennisnet.nza.nl/publicaties/Aanleveren/_layouts/DocIdRedir.aspx?ID=THRFR6N5WDQ4-17-3549, THRFR6N5WDQ4-17-3549</vt:lpwstr>
  </property>
  <property fmtid="{D5CDD505-2E9C-101B-9397-08002B2CF9AE}" pid="8" name="Hoofdtek">
    <vt:lpwstr/>
  </property>
  <property fmtid="{D5CDD505-2E9C-101B-9397-08002B2CF9AE}" pid="9" name="j85cec29e8c24b8a90feb8db203ff7">
    <vt:lpwstr>Geboortezorg|b3556524-b251-4a57-beea-e4b5099f9677;Acute verloskunde|9442b49e-caa2-401a-9b3a-c82fc536c62e;Spoedzorg|c7ae966d-115a-4ece-b10d-f574821583c8;Spoedeisende hulp|133b72e0-2bae-464b-9944-5114e23ab8ad;Eerste hulp|034b275e-5045-4217-a889-0b7322b63a8e</vt:lpwstr>
  </property>
  <property fmtid="{D5CDD505-2E9C-101B-9397-08002B2CF9AE}" pid="10" name="BVergaderstukMetada">
    <vt:lpwstr/>
  </property>
  <property fmtid="{D5CDD505-2E9C-101B-9397-08002B2CF9AE}" pid="11" name="DocumentTyp">
    <vt:lpwstr>103;#Formulier|4bc40415-667d-4fea-816d-9688ca6ffa69</vt:lpwstr>
  </property>
  <property fmtid="{D5CDD505-2E9C-101B-9397-08002B2CF9AE}" pid="12" name="Sector(e">
    <vt:lpwstr>93;#Geboortezorg|b3556524-b251-4a57-beea-e4b5099f9677;#240;#Acute verloskunde|9442b49e-caa2-401a-9b3a-c82fc536c62e;#167;#Spoedzorg|c7ae966d-115a-4ece-b10d-f574821583c8;#191;#Spoedeisende hulp|133b72e0-2bae-464b-9944-5114e23ab8ad;#229;#Eerste hulp|034b275e</vt:lpwstr>
  </property>
  <property fmtid="{D5CDD505-2E9C-101B-9397-08002B2CF9AE}" pid="13" name="VoorgangersMetada">
    <vt:lpwstr/>
  </property>
  <property fmtid="{D5CDD505-2E9C-101B-9397-08002B2CF9AE}" pid="14" name="BPrestatiebeschrijvingMetada">
    <vt:lpwstr/>
  </property>
  <property fmtid="{D5CDD505-2E9C-101B-9397-08002B2CF9AE}" pid="15" name="Heeft dit stuk bijlage(n">
    <vt:lpwstr>1</vt:lpwstr>
  </property>
  <property fmtid="{D5CDD505-2E9C-101B-9397-08002B2CF9AE}" pid="16" name="Publicatiedat">
    <vt:lpwstr>2016-02-29T16:10:00Z</vt:lpwstr>
  </property>
  <property fmtid="{D5CDD505-2E9C-101B-9397-08002B2CF9AE}" pid="17" name="VerzondenAanMetada">
    <vt:lpwstr/>
  </property>
  <property fmtid="{D5CDD505-2E9C-101B-9397-08002B2CF9AE}" pid="18" name="BTariefMetada">
    <vt:lpwstr/>
  </property>
  <property fmtid="{D5CDD505-2E9C-101B-9397-08002B2CF9AE}" pid="19" name="BBesluitMetada">
    <vt:lpwstr/>
  </property>
  <property fmtid="{D5CDD505-2E9C-101B-9397-08002B2CF9AE}" pid="20" name="NZa-zoekwoord">
    <vt:lpwstr>159;#Budget en bekostiging|62db8cfb-0eaa-4e36-b002-42c9b3fb60db;#277;#Beschikbaarheidbijdrage|2a76c380-9050-4a0f-9d23-0e9451db3227;#228;#Wet|c8d9d4c2-cccc-4cbe-911d-02578beaffbc;#231;#Wmg|9a5ff9e0-52b3-4f17-8f27-debb32e42ed3;#265;#Marktordening|9cc58526-6</vt:lpwstr>
  </property>
  <property fmtid="{D5CDD505-2E9C-101B-9397-08002B2CF9AE}" pid="21" name="Sector(en)Metada">
    <vt:lpwstr>Alle:Geboortezorg|b3556524-b251-4a57-beea-e4b5099f9677;Alle:Geboortezorg:Acute verloskunde|9442b49e-caa2-401a-9b3a-c82fc536c62e;Alle:Spoedzorg|c7ae966d-115a-4ece-b10d-f574821583c8;Alle:Spoedzorg:Spoedeisende hulp|133b72e0-2bae-464b-9944-5114e23ab8ad;Alle:</vt:lpwstr>
  </property>
  <property fmtid="{D5CDD505-2E9C-101B-9397-08002B2CF9AE}" pid="22" name="BNadereRegelMetada">
    <vt:lpwstr/>
  </property>
  <property fmtid="{D5CDD505-2E9C-101B-9397-08002B2CF9AE}" pid="23" name="n407de7a4204433984b2eeeaba786d">
    <vt:lpwstr>Budget en bekostiging|62db8cfb-0eaa-4e36-b002-42c9b3fb60db;Beschikbaarheidbijdrage|2a76c380-9050-4a0f-9d23-0e9451db3227;Wet|c8d9d4c2-cccc-4cbe-911d-02578beaffbc;Wmg|9a5ff9e0-52b3-4f17-8f27-debb32e42ed3;Marktordening|9cc58526-68a0-4183-9d24-6344c045578f</vt:lpwstr>
  </property>
  <property fmtid="{D5CDD505-2E9C-101B-9397-08002B2CF9AE}" pid="24" name="Extra zoekwoord">
    <vt:lpwstr/>
  </property>
  <property fmtid="{D5CDD505-2E9C-101B-9397-08002B2CF9AE}" pid="25" name="l24ea505ea8d4be1bd84e8204c620c">
    <vt:lpwstr/>
  </property>
  <property fmtid="{D5CDD505-2E9C-101B-9397-08002B2CF9AE}" pid="26" name="Ingetrokke">
    <vt:lpwstr>Nee</vt:lpwstr>
  </property>
  <property fmtid="{D5CDD505-2E9C-101B-9397-08002B2CF9AE}" pid="27" name="DocumentTypeMetada">
    <vt:lpwstr>Regels:Formulier|4bc40415-667d-4fea-816d-9688ca6ffa69</vt:lpwstr>
  </property>
  <property fmtid="{D5CDD505-2E9C-101B-9397-08002B2CF9AE}" pid="28" name="BPublicatieMetada">
    <vt:lpwstr/>
  </property>
  <property fmtid="{D5CDD505-2E9C-101B-9397-08002B2CF9AE}" pid="29" name="ExtraZoekwoordenMetada">
    <vt:lpwstr/>
  </property>
  <property fmtid="{D5CDD505-2E9C-101B-9397-08002B2CF9AE}" pid="30" name="Verzonden a">
    <vt:lpwstr/>
  </property>
  <property fmtid="{D5CDD505-2E9C-101B-9397-08002B2CF9AE}" pid="31" name="BCirculaireMetada">
    <vt:lpwstr/>
  </property>
  <property fmtid="{D5CDD505-2E9C-101B-9397-08002B2CF9AE}" pid="32" name="BFormulierMetada">
    <vt:lpwstr/>
  </property>
  <property fmtid="{D5CDD505-2E9C-101B-9397-08002B2CF9AE}" pid="33" name="BBijlageMetada">
    <vt:lpwstr/>
  </property>
  <property fmtid="{D5CDD505-2E9C-101B-9397-08002B2CF9AE}" pid="34" name="BBeleidsregelMetada">
    <vt:lpwstr/>
  </property>
  <property fmtid="{D5CDD505-2E9C-101B-9397-08002B2CF9AE}" pid="35" name="NZa-zoekwoordenMetada">
    <vt:lpwstr>Budget en bekostiging|62db8cfb-0eaa-4e36-b002-42c9b3fb60db;Budget en bekostiging:Beschikbaarheidbijdrage|2a76c380-9050-4a0f-9d23-0e9451db3227;Wet|c8d9d4c2-cccc-4cbe-911d-02578beaffbc;Wet:Wmg|9a5ff9e0-52b3-4f17-8f27-debb32e42ed3;Wet:Wmg:Marktordening|9cc58</vt:lpwstr>
  </property>
  <property fmtid="{D5CDD505-2E9C-101B-9397-08002B2CF9AE}" pid="36" name="WorkflowChangePa">
    <vt:lpwstr>5dd26274-7450-4d13-b077-7382865cccce,4;5dd26274-7450-4d13-b077-7382865cccce,4;5dd26274-7450-4d13-b077-7382865cccce,4;5dd26274-7450-4d13-b077-7382865cccce,4;5dd26274-7450-4d13-b077-7382865cccce,4;5dd26274-7450-4d13-b077-7382865cccce,7;5dd26274-7450-4d13-b0</vt:lpwstr>
  </property>
</Properties>
</file>