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5440" windowHeight="6480" tabRatio="907"/>
  </bookViews>
  <sheets>
    <sheet name="Voorblad" sheetId="2" r:id="rId1"/>
    <sheet name="AlgInfo" sheetId="3" state="hidden" r:id="rId2"/>
    <sheet name="Toelichting" sheetId="5" r:id="rId3"/>
    <sheet name="Foutmeldingen" sheetId="6" r:id="rId4"/>
    <sheet name="Bezette plaatsen KW" sheetId="19" r:id="rId5"/>
    <sheet name="Koppelrange" sheetId="18" state="hidden" r:id="rId6"/>
  </sheets>
  <externalReferences>
    <externalReference r:id="rId7"/>
  </externalReferences>
  <definedNames>
    <definedName name="__123Graph_C" hidden="1">[1]I_03007!#REF!</definedName>
    <definedName name="__123Graph_D" hidden="1">[1]I_03007!#REF!</definedName>
    <definedName name="__123Graph_E" hidden="1">[1]I_03007!#REF!</definedName>
    <definedName name="__123Graph_Z" hidden="1">[1]I_03007!#REF!</definedName>
    <definedName name="_Fill" hidden="1">#REF!</definedName>
    <definedName name="_xlnm._FilterDatabase" localSheetId="0" hidden="1">Voorblad!#REF!</definedName>
    <definedName name="_Order1" hidden="1">255</definedName>
    <definedName name="_Order2" hidden="1">255</definedName>
    <definedName name="_xlnm.Print_Area" localSheetId="4">'Bezette plaatsen KW'!$B$1:$O$65</definedName>
    <definedName name="_xlnm.Print_Area" localSheetId="3">Foutmeldingen!$B$3:$H$27</definedName>
    <definedName name="_xlnm.Print_Area" localSheetId="5">Koppelrange!#REF!</definedName>
    <definedName name="_xlnm.Print_Area" localSheetId="2">Toelichting!$A$1:$H$45</definedName>
    <definedName name="_xlnm.Print_Area" localSheetId="0">Voorblad!$B$3:$R$46</definedName>
    <definedName name="Cat">Voorblad!$H$13</definedName>
    <definedName name="getal_data" localSheetId="0">#REF!</definedName>
    <definedName name="kolom_data" localSheetId="0">#REF!</definedName>
    <definedName name="naam" localSheetId="0">#REF!</definedName>
    <definedName name="naamconflict_VPH_01_._Fill" hidden="1">#REF!</definedName>
    <definedName name="naamconflict_VZH_01_._Fill" hidden="1">#REF!</definedName>
    <definedName name="NR">Voorblad!$I$13</definedName>
    <definedName name="waarde" hidden="1">#REF!</definedName>
    <definedName name="Z_60683068_AF12_11D4_9642_08005ACCD915_.wvu.Rows" localSheetId="0" hidden="1">Voorblad!#REF!,Voorblad!#REF!,Voorblad!$46:$46,Voorblad!#REF!</definedName>
    <definedName name="Z_D9C72E7B_13FF_40ED_A6D1_F9B2376F1FF6_.wvu.Cols" localSheetId="3" hidden="1">Foutmeldingen!$A:$A</definedName>
    <definedName name="Z_D9C72E7B_13FF_40ED_A6D1_F9B2376F1FF6_.wvu.Cols" localSheetId="0" hidden="1">Voorblad!$A:$A,Voorblad!$IV:$IV</definedName>
    <definedName name="Z_D9C72E7B_13FF_40ED_A6D1_F9B2376F1FF6_.wvu.PrintArea" localSheetId="3" hidden="1">Foutmeldingen!$B$3:$H$13</definedName>
    <definedName name="Z_D9C72E7B_13FF_40ED_A6D1_F9B2376F1FF6_.wvu.PrintArea" localSheetId="2" hidden="1">Toelichting!$A$1:$H$77</definedName>
    <definedName name="Z_D9C72E7B_13FF_40ED_A6D1_F9B2376F1FF6_.wvu.PrintArea" localSheetId="0" hidden="1">Voorblad!$B$1:$R$47</definedName>
    <definedName name="Z_D9C72E7B_13FF_40ED_A6D1_F9B2376F1FF6_.wvu.Rows" localSheetId="3" hidden="1">Foutmeldingen!$26:$65506,Foutmeldingen!$1:$2,Foutmeldingen!#REF!,Foutmeldingen!#REF!,Foutmeldingen!$16:$23</definedName>
    <definedName name="Z_D9C72E7B_13FF_40ED_A6D1_F9B2376F1FF6_.wvu.Rows" localSheetId="0" hidden="1">Voorblad!$1:$2</definedName>
    <definedName name="Z_DAD6A131_E761_4D81_9E80_5D69ABC35FD4_.wvu.Cols" localSheetId="3" hidden="1">Foutmeldingen!$A:$A</definedName>
    <definedName name="Z_DAD6A131_E761_4D81_9E80_5D69ABC35FD4_.wvu.Cols" localSheetId="0" hidden="1">Voorblad!$A:$A,Voorblad!$IV:$IV</definedName>
    <definedName name="Z_DAD6A131_E761_4D81_9E80_5D69ABC35FD4_.wvu.PrintArea" localSheetId="3" hidden="1">Foutmeldingen!$B$3:$H$13</definedName>
    <definedName name="Z_DAD6A131_E761_4D81_9E80_5D69ABC35FD4_.wvu.PrintArea" localSheetId="5" hidden="1">Koppelrange!#REF!</definedName>
    <definedName name="Z_DAD6A131_E761_4D81_9E80_5D69ABC35FD4_.wvu.PrintArea" localSheetId="2" hidden="1">Toelichting!$A$1:$H$77</definedName>
    <definedName name="Z_DAD6A131_E761_4D81_9E80_5D69ABC35FD4_.wvu.PrintArea" localSheetId="0" hidden="1">Voorblad!$B$1:$R$47</definedName>
    <definedName name="Z_DAD6A131_E761_4D81_9E80_5D69ABC35FD4_.wvu.Rows" localSheetId="3" hidden="1">Foutmeldingen!$24:$65506,Foutmeldingen!$1:$2,Foutmeldingen!#REF!,Foutmeldingen!#REF!,Foutmeldingen!$16:$23</definedName>
    <definedName name="Z_DAD6A131_E761_4D81_9E80_5D69ABC35FD4_.wvu.Rows" localSheetId="0" hidden="1">Voorblad!$1:$2</definedName>
    <definedName name="Z_E3D20AD4_478B_480D_BA69_9D31F230E4CE_.wvu.Cols" localSheetId="3" hidden="1">Foutmeldingen!$A:$A</definedName>
    <definedName name="Z_E3D20AD4_478B_480D_BA69_9D31F230E4CE_.wvu.Cols" localSheetId="0" hidden="1">Voorblad!$A:$A,Voorblad!$IV:$IV</definedName>
    <definedName name="Z_E3D20AD4_478B_480D_BA69_9D31F230E4CE_.wvu.PrintArea" localSheetId="3" hidden="1">Foutmeldingen!$B$3:$H$13</definedName>
    <definedName name="Z_E3D20AD4_478B_480D_BA69_9D31F230E4CE_.wvu.PrintArea" localSheetId="2" hidden="1">Toelichting!$A$1:$H$77</definedName>
    <definedName name="Z_E3D20AD4_478B_480D_BA69_9D31F230E4CE_.wvu.PrintArea" localSheetId="0" hidden="1">Voorblad!$B$1:$R$47</definedName>
  </definedNames>
  <calcPr calcId="145621"/>
  <customWorkbookViews>
    <customWorkbookView name="Oplaat, Bjorn - Persoonlijke weergave" guid="{D9C72E7B-13FF-40ED-A6D1-F9B2376F1FF6}" mergeInterval="0" personalView="1" maximized="1" windowWidth="1916" windowHeight="855" tabRatio="922" activeSheetId="12"/>
    <customWorkbookView name="B.J. Oplaat - Persoonlijke weergave" guid="{DAD6A131-E761-4D81-9E80-5D69ABC35FD4}" mergeInterval="0" personalView="1" maximized="1" windowWidth="1276" windowHeight="781" tabRatio="922" activeSheetId="2" showComments="commIndAndComment"/>
    <customWorkbookView name="Raymond van Es - Persoonlijke weergave" guid="{E3D20AD4-478B-480D-BA69-9D31F230E4CE}" mergeInterval="0" personalView="1" maximized="1" windowWidth="1916" windowHeight="865" tabRatio="922" activeSheetId="11"/>
  </customWorkbookViews>
</workbook>
</file>

<file path=xl/calcChain.xml><?xml version="1.0" encoding="utf-8"?>
<calcChain xmlns="http://schemas.openxmlformats.org/spreadsheetml/2006/main">
  <c r="B62" i="19" l="1"/>
  <c r="U33" i="19"/>
  <c r="X58" i="19"/>
  <c r="X57" i="19"/>
  <c r="X56" i="19"/>
  <c r="B56" i="19"/>
  <c r="N50" i="19"/>
  <c r="N49" i="19"/>
  <c r="K58" i="19"/>
  <c r="M58" i="19" s="1"/>
  <c r="P58" i="19" s="1"/>
  <c r="K57" i="19"/>
  <c r="M57" i="19" s="1"/>
  <c r="P57" i="19" s="1"/>
  <c r="K56" i="19"/>
  <c r="M56" i="19" s="1"/>
  <c r="P56" i="19" s="1"/>
  <c r="Y58" i="19" l="1"/>
  <c r="Y56" i="19"/>
  <c r="Y57" i="19"/>
  <c r="AW46" i="18"/>
  <c r="AH46" i="18"/>
  <c r="S46" i="18"/>
  <c r="K42" i="19"/>
  <c r="Y60" i="19" l="1"/>
  <c r="M62" i="19" s="1"/>
  <c r="I45" i="2" s="1"/>
  <c r="AY46" i="18"/>
  <c r="AX46" i="18"/>
  <c r="AU46" i="18"/>
  <c r="AT46" i="18"/>
  <c r="AS46" i="18"/>
  <c r="AQ46" i="18"/>
  <c r="AP46" i="18"/>
  <c r="AO46" i="18"/>
  <c r="AM46" i="18"/>
  <c r="AJ46" i="18"/>
  <c r="AI46" i="18"/>
  <c r="AF46" i="18"/>
  <c r="AE46" i="18"/>
  <c r="BS45" i="18"/>
  <c r="AD46" i="18"/>
  <c r="AB46" i="18"/>
  <c r="AA46" i="18"/>
  <c r="Z46" i="18"/>
  <c r="X45" i="18"/>
  <c r="AM45" i="18" s="1"/>
  <c r="BB45" i="18" s="1"/>
  <c r="BQ45" i="18" s="1"/>
  <c r="W45" i="18"/>
  <c r="AL45" i="18" s="1"/>
  <c r="BA45" i="18" s="1"/>
  <c r="BP45" i="18" s="1"/>
  <c r="V45" i="18"/>
  <c r="AK45" i="18" s="1"/>
  <c r="AZ45" i="18" s="1"/>
  <c r="BO45" i="18" s="1"/>
  <c r="U45" i="18"/>
  <c r="AJ45" i="18" s="1"/>
  <c r="AY45" i="18" s="1"/>
  <c r="BN45" i="18" s="1"/>
  <c r="T45" i="18"/>
  <c r="AI45" i="18" s="1"/>
  <c r="AX45" i="18" s="1"/>
  <c r="BM45" i="18" s="1"/>
  <c r="S45" i="18"/>
  <c r="AH45" i="18" s="1"/>
  <c r="AW45" i="18" s="1"/>
  <c r="BL45" i="18" s="1"/>
  <c r="R45" i="18"/>
  <c r="AG45" i="18" s="1"/>
  <c r="AV45" i="18" s="1"/>
  <c r="BK45" i="18" s="1"/>
  <c r="Q45" i="18"/>
  <c r="AF45" i="18" s="1"/>
  <c r="AU45" i="18" s="1"/>
  <c r="BJ45" i="18" s="1"/>
  <c r="P45" i="18"/>
  <c r="AE45" i="18" s="1"/>
  <c r="AT45" i="18" s="1"/>
  <c r="BI45" i="18" s="1"/>
  <c r="O45" i="18"/>
  <c r="AD45" i="18" s="1"/>
  <c r="AS45" i="18" s="1"/>
  <c r="BH45" i="18" s="1"/>
  <c r="N45" i="18"/>
  <c r="AC45" i="18" s="1"/>
  <c r="AR45" i="18" s="1"/>
  <c r="BG45" i="18" s="1"/>
  <c r="M45" i="18"/>
  <c r="AB45" i="18" s="1"/>
  <c r="AQ45" i="18" s="1"/>
  <c r="BF45" i="18" s="1"/>
  <c r="L45" i="18"/>
  <c r="AA45" i="18" s="1"/>
  <c r="AP45" i="18" s="1"/>
  <c r="BE45" i="18" s="1"/>
  <c r="K45" i="18"/>
  <c r="Z45" i="18" s="1"/>
  <c r="AO45" i="18" s="1"/>
  <c r="BD45" i="18" s="1"/>
  <c r="X46" i="18"/>
  <c r="U46" i="18"/>
  <c r="T46" i="18"/>
  <c r="Q46" i="18"/>
  <c r="P46" i="18"/>
  <c r="O46" i="18"/>
  <c r="M46" i="18"/>
  <c r="L46" i="18"/>
  <c r="K46" i="18"/>
  <c r="I46" i="18"/>
  <c r="G46" i="18"/>
  <c r="E46" i="18"/>
  <c r="D46" i="18"/>
  <c r="C46" i="18"/>
  <c r="A36" i="18" l="1"/>
  <c r="K39" i="19" l="1"/>
  <c r="K38" i="19"/>
  <c r="K37" i="19"/>
  <c r="K35" i="19"/>
  <c r="K34" i="19"/>
  <c r="K33" i="19"/>
  <c r="K31" i="19"/>
  <c r="K30" i="19"/>
  <c r="K29" i="19"/>
  <c r="J41" i="19"/>
  <c r="I41" i="19"/>
  <c r="J40" i="19"/>
  <c r="AK46" i="18" s="1"/>
  <c r="I40" i="19"/>
  <c r="V46" i="18" s="1"/>
  <c r="J36" i="19"/>
  <c r="AG46" i="18" s="1"/>
  <c r="I36" i="19"/>
  <c r="R46" i="18" s="1"/>
  <c r="J32" i="19"/>
  <c r="AC46" i="18" s="1"/>
  <c r="I32" i="19"/>
  <c r="N46" i="18" s="1"/>
  <c r="K36" i="19" l="1"/>
  <c r="I43" i="19"/>
  <c r="Y46" i="18" s="1"/>
  <c r="W46" i="18"/>
  <c r="J43" i="19"/>
  <c r="AN46" i="18" s="1"/>
  <c r="AL46" i="18"/>
  <c r="M39" i="19" l="1"/>
  <c r="M38" i="19"/>
  <c r="M37" i="19"/>
  <c r="M35" i="19"/>
  <c r="M34" i="19"/>
  <c r="M33" i="19"/>
  <c r="M31" i="19"/>
  <c r="M30" i="19"/>
  <c r="M29" i="19"/>
  <c r="B4" i="19"/>
  <c r="BE46" i="18" l="1"/>
  <c r="BJ46" i="18"/>
  <c r="BM46" i="18"/>
  <c r="BF46" i="18"/>
  <c r="BL46" i="18"/>
  <c r="BH46" i="18"/>
  <c r="BD46" i="18"/>
  <c r="BN46" i="18"/>
  <c r="BI46" i="18"/>
  <c r="AA30" i="18"/>
  <c r="N23" i="3"/>
  <c r="W35" i="19"/>
  <c r="W34" i="19"/>
  <c r="W33" i="19"/>
  <c r="V35" i="19"/>
  <c r="V34" i="19"/>
  <c r="V33" i="19"/>
  <c r="U34" i="19"/>
  <c r="U35" i="19"/>
  <c r="Q4" i="19"/>
  <c r="I45" i="18"/>
  <c r="G45" i="18"/>
  <c r="E45" i="18"/>
  <c r="D45" i="18"/>
  <c r="C45" i="18"/>
  <c r="N2" i="19"/>
  <c r="L40" i="19"/>
  <c r="AZ46" i="18" s="1"/>
  <c r="K40" i="19"/>
  <c r="X39" i="19"/>
  <c r="N39" i="19"/>
  <c r="AA39" i="19" s="1"/>
  <c r="X38" i="19"/>
  <c r="N38" i="19"/>
  <c r="AA38" i="19" s="1"/>
  <c r="X37" i="19"/>
  <c r="N37" i="19"/>
  <c r="AA37" i="19" s="1"/>
  <c r="L36" i="19"/>
  <c r="AV46" i="18" s="1"/>
  <c r="N35" i="19"/>
  <c r="AA35" i="19" s="1"/>
  <c r="N34" i="19"/>
  <c r="AA34" i="19" s="1"/>
  <c r="N33" i="19"/>
  <c r="AA33" i="19" s="1"/>
  <c r="L32" i="19"/>
  <c r="AR46" i="18" s="1"/>
  <c r="K32" i="19"/>
  <c r="X31" i="19"/>
  <c r="N31" i="19"/>
  <c r="AA31" i="19" s="1"/>
  <c r="X30" i="19"/>
  <c r="N30" i="19"/>
  <c r="AA30" i="19" s="1"/>
  <c r="X29" i="19"/>
  <c r="N29" i="19"/>
  <c r="AA29" i="19" s="1"/>
  <c r="M20" i="19"/>
  <c r="J46" i="18" s="1"/>
  <c r="M9" i="19"/>
  <c r="F46" i="18" s="1"/>
  <c r="P4" i="19"/>
  <c r="B6" i="3"/>
  <c r="K31" i="18"/>
  <c r="K30" i="18"/>
  <c r="K29" i="18"/>
  <c r="E6" i="3"/>
  <c r="E5" i="3"/>
  <c r="D17" i="2" s="1"/>
  <c r="C31" i="18" s="1"/>
  <c r="J29" i="18"/>
  <c r="I29" i="18"/>
  <c r="F6" i="3"/>
  <c r="D20" i="3"/>
  <c r="B3" i="18"/>
  <c r="B4" i="18" s="1"/>
  <c r="A3" i="18"/>
  <c r="C3" i="18"/>
  <c r="A4" i="18"/>
  <c r="C4" i="18"/>
  <c r="C29" i="18"/>
  <c r="D29" i="18"/>
  <c r="E29" i="18"/>
  <c r="F29" i="18"/>
  <c r="G29" i="18"/>
  <c r="H29" i="18"/>
  <c r="L29" i="18"/>
  <c r="M29" i="18"/>
  <c r="N29" i="18"/>
  <c r="O29" i="18"/>
  <c r="P29" i="18"/>
  <c r="Q29" i="18"/>
  <c r="R29" i="18"/>
  <c r="S29" i="18"/>
  <c r="T29" i="18"/>
  <c r="U29" i="18"/>
  <c r="A30" i="18"/>
  <c r="B30" i="18"/>
  <c r="C30" i="18"/>
  <c r="D30" i="18"/>
  <c r="F30" i="18"/>
  <c r="G30" i="18"/>
  <c r="H30" i="18"/>
  <c r="L30" i="18"/>
  <c r="M30" i="18"/>
  <c r="N30" i="18"/>
  <c r="O30" i="18"/>
  <c r="Q30" i="18"/>
  <c r="R30" i="18"/>
  <c r="S30" i="18"/>
  <c r="T30" i="18"/>
  <c r="U30" i="18"/>
  <c r="V30" i="18"/>
  <c r="W30" i="18"/>
  <c r="X30" i="18"/>
  <c r="Y30" i="18"/>
  <c r="Z30" i="18"/>
  <c r="A31" i="18"/>
  <c r="B31" i="18"/>
  <c r="E31" i="18"/>
  <c r="F31" i="18"/>
  <c r="G31" i="18"/>
  <c r="H31" i="18"/>
  <c r="I31" i="18"/>
  <c r="J31" i="18"/>
  <c r="L31" i="18"/>
  <c r="M31" i="18"/>
  <c r="P31" i="18"/>
  <c r="Q31" i="18"/>
  <c r="R31" i="18"/>
  <c r="S31" i="18"/>
  <c r="T31" i="18"/>
  <c r="U31" i="18"/>
  <c r="V31" i="18"/>
  <c r="A45" i="18"/>
  <c r="B45" i="18"/>
  <c r="A46" i="18"/>
  <c r="B46" i="18"/>
  <c r="G3" i="6"/>
  <c r="G4" i="6"/>
  <c r="B11" i="6"/>
  <c r="K10" i="3"/>
  <c r="K11" i="3"/>
  <c r="D6" i="3"/>
  <c r="K12" i="3"/>
  <c r="K13" i="3"/>
  <c r="K14" i="3"/>
  <c r="B10" i="3"/>
  <c r="C10" i="3" s="1"/>
  <c r="K23" i="2" s="1"/>
  <c r="K15" i="3"/>
  <c r="K16" i="3"/>
  <c r="K17" i="3"/>
  <c r="D14" i="3"/>
  <c r="F5" i="3"/>
  <c r="M17" i="2" s="1"/>
  <c r="B12" i="2"/>
  <c r="P12" i="2"/>
  <c r="W31" i="18" s="1"/>
  <c r="G13" i="3"/>
  <c r="K41" i="19"/>
  <c r="D18" i="2" l="1"/>
  <c r="D31" i="18" s="1"/>
  <c r="M18" i="2"/>
  <c r="O31" i="18" s="1"/>
  <c r="X35" i="19"/>
  <c r="Z29" i="18"/>
  <c r="B12" i="6"/>
  <c r="K43" i="19"/>
  <c r="AA41" i="19"/>
  <c r="I13" i="6" s="1"/>
  <c r="D13" i="6" s="1"/>
  <c r="M15" i="19"/>
  <c r="H46" i="18" s="1"/>
  <c r="P35" i="19"/>
  <c r="P33" i="19"/>
  <c r="M36" i="19"/>
  <c r="BK46" i="18" s="1"/>
  <c r="B22" i="2"/>
  <c r="N31" i="18"/>
  <c r="K19" i="3"/>
  <c r="P38" i="19"/>
  <c r="P37" i="19"/>
  <c r="X34" i="19"/>
  <c r="X33" i="19"/>
  <c r="G17" i="3"/>
  <c r="G18" i="3" s="1"/>
  <c r="G19" i="3" s="1"/>
  <c r="Y33" i="19" l="1"/>
  <c r="P39" i="19"/>
  <c r="Y39" i="19" s="1"/>
  <c r="L43" i="19"/>
  <c r="BC46" i="18" s="1"/>
  <c r="AB31" i="18"/>
  <c r="C13" i="6"/>
  <c r="Y35" i="19"/>
  <c r="Y37" i="19"/>
  <c r="M40" i="19"/>
  <c r="BO46" i="18" s="1"/>
  <c r="Y38" i="19"/>
  <c r="G12" i="3"/>
  <c r="P34" i="19" l="1"/>
  <c r="Y34" i="19" l="1"/>
  <c r="AA29" i="18" l="1"/>
  <c r="B13" i="6"/>
  <c r="B14" i="6" s="1"/>
  <c r="AC29" i="18" s="1"/>
  <c r="AB29" i="18" l="1"/>
  <c r="P31" i="19" l="1"/>
  <c r="P30" i="19"/>
  <c r="Y30" i="19" s="1"/>
  <c r="Y31" i="19" l="1"/>
  <c r="P29" i="19" l="1"/>
  <c r="Y29" i="19" s="1"/>
  <c r="Y41" i="19" s="1"/>
  <c r="M32" i="19"/>
  <c r="BG46" i="18" s="1"/>
  <c r="M41" i="19"/>
  <c r="BP46" i="18" l="1"/>
  <c r="L41" i="19"/>
  <c r="BA46" i="18" s="1"/>
  <c r="M47" i="19"/>
  <c r="BS46" i="18" s="1"/>
  <c r="L42" i="19" l="1"/>
  <c r="BB46" i="18" s="1"/>
  <c r="I14" i="6"/>
  <c r="I44" i="2"/>
  <c r="Y31" i="18" s="1"/>
  <c r="I12" i="6" l="1"/>
  <c r="C12" i="6" s="1"/>
  <c r="M42" i="19"/>
  <c r="P42" i="19" s="1"/>
  <c r="N42" i="19"/>
  <c r="AC31" i="18"/>
  <c r="C14" i="6"/>
  <c r="D14" i="6"/>
  <c r="AA31" i="18"/>
  <c r="D12" i="6" l="1"/>
  <c r="M43" i="19"/>
  <c r="BR46" i="18" s="1"/>
  <c r="BQ46" i="18"/>
  <c r="N1" i="19"/>
  <c r="B7" i="19" l="1"/>
  <c r="R7" i="19" s="1"/>
  <c r="C44" i="18"/>
  <c r="B8" i="19" l="1"/>
  <c r="D44" i="18"/>
  <c r="C9" i="19" l="1"/>
  <c r="F45" i="18" s="1"/>
  <c r="R8" i="19"/>
  <c r="E44" i="18"/>
  <c r="B9" i="19"/>
  <c r="F44" i="18" l="1"/>
  <c r="B14" i="19"/>
  <c r="C15" i="19" l="1"/>
  <c r="H45" i="18" s="1"/>
  <c r="R14" i="19"/>
  <c r="B15" i="19"/>
  <c r="G44" i="18"/>
  <c r="H44" i="18" l="1"/>
  <c r="B19" i="19"/>
  <c r="B11" i="3"/>
  <c r="C20" i="19" l="1"/>
  <c r="J45" i="18" s="1"/>
  <c r="R19" i="19"/>
  <c r="I44" i="18"/>
  <c r="B20" i="19"/>
  <c r="B29" i="19" l="1"/>
  <c r="R29" i="19" s="1"/>
  <c r="J44" i="18"/>
  <c r="K44" i="18" l="1"/>
  <c r="B30" i="19"/>
  <c r="R30" i="19" s="1"/>
  <c r="Z44" i="18" l="1"/>
  <c r="L44" i="18"/>
  <c r="M44" i="18" s="1"/>
  <c r="N44" i="18" s="1"/>
  <c r="O44" i="18" s="1"/>
  <c r="P44" i="18" s="1"/>
  <c r="Q44" i="18" s="1"/>
  <c r="R44" i="18" s="1"/>
  <c r="S44" i="18" s="1"/>
  <c r="T44" i="18" s="1"/>
  <c r="U44" i="18" s="1"/>
  <c r="V44" i="18" s="1"/>
  <c r="W44" i="18" s="1"/>
  <c r="X44" i="18" s="1"/>
  <c r="Y44" i="18" s="1"/>
  <c r="B31" i="19"/>
  <c r="R31" i="19" s="1"/>
  <c r="AA44" i="18" l="1"/>
  <c r="AB44" i="18" s="1"/>
  <c r="AC44" i="18" s="1"/>
  <c r="AD44" i="18" s="1"/>
  <c r="AE44" i="18" s="1"/>
  <c r="AF44" i="18" s="1"/>
  <c r="AG44" i="18" s="1"/>
  <c r="AH44" i="18" s="1"/>
  <c r="AI44" i="18" s="1"/>
  <c r="AJ44" i="18" s="1"/>
  <c r="AK44" i="18" s="1"/>
  <c r="AL44" i="18" s="1"/>
  <c r="AM44" i="18" s="1"/>
  <c r="AN44" i="18" s="1"/>
  <c r="AO44" i="18"/>
  <c r="B16" i="3"/>
  <c r="U19" i="3"/>
  <c r="B32" i="19"/>
  <c r="B33" i="19" s="1"/>
  <c r="R33" i="19" s="1"/>
  <c r="C11" i="19"/>
  <c r="AP44" i="18" l="1"/>
  <c r="AQ44" i="18" s="1"/>
  <c r="AR44" i="18" s="1"/>
  <c r="AS44" i="18" s="1"/>
  <c r="AT44" i="18" s="1"/>
  <c r="AU44" i="18" s="1"/>
  <c r="AV44" i="18" s="1"/>
  <c r="AW44" i="18" s="1"/>
  <c r="AX44" i="18" s="1"/>
  <c r="AY44" i="18" s="1"/>
  <c r="AZ44" i="18" s="1"/>
  <c r="BA44" i="18" s="1"/>
  <c r="BB44" i="18" s="1"/>
  <c r="BC44" i="18" s="1"/>
  <c r="BD44" i="18"/>
  <c r="BE44" i="18" s="1"/>
  <c r="BF44" i="18" s="1"/>
  <c r="BG44" i="18" s="1"/>
  <c r="BH44" i="18" s="1"/>
  <c r="BI44" i="18" s="1"/>
  <c r="BJ44" i="18" s="1"/>
  <c r="BK44" i="18" s="1"/>
  <c r="BL44" i="18" s="1"/>
  <c r="BM44" i="18" s="1"/>
  <c r="BN44" i="18" s="1"/>
  <c r="BO44" i="18" s="1"/>
  <c r="BP44" i="18" s="1"/>
  <c r="BQ44" i="18" s="1"/>
  <c r="BR44" i="18" s="1"/>
  <c r="BS44" i="18" s="1"/>
  <c r="B34" i="19"/>
  <c r="R34" i="19" s="1"/>
  <c r="B35" i="19" l="1"/>
  <c r="R35" i="19" s="1"/>
  <c r="B36" i="19" l="1"/>
  <c r="B37" i="19" s="1"/>
  <c r="R37" i="19" s="1"/>
  <c r="C16" i="19"/>
  <c r="B38" i="19" l="1"/>
  <c r="R38" i="19" s="1"/>
  <c r="B39" i="19" l="1"/>
  <c r="R39" i="19" s="1"/>
  <c r="B40" i="19" l="1"/>
  <c r="G13" i="6" s="1"/>
  <c r="C23" i="19"/>
  <c r="B12" i="3"/>
  <c r="B13" i="3" l="1"/>
  <c r="B41" i="19"/>
  <c r="AB30" i="18"/>
  <c r="F13" i="6"/>
  <c r="B42" i="19" l="1"/>
  <c r="F12" i="6" s="1"/>
  <c r="G14" i="6"/>
  <c r="AC30" i="18" s="1"/>
  <c r="F14" i="6"/>
  <c r="C43" i="19" l="1"/>
  <c r="Y45" i="18" s="1"/>
  <c r="AN45" i="18" s="1"/>
  <c r="BC45" i="18" s="1"/>
  <c r="BR45" i="18" s="1"/>
  <c r="B43" i="19"/>
  <c r="B47" i="19" s="1"/>
  <c r="B57" i="19"/>
  <c r="B58" i="19" s="1"/>
  <c r="R42" i="19"/>
  <c r="R47" i="19" s="1"/>
  <c r="P13" i="2" s="1"/>
  <c r="B14" i="3" l="1"/>
  <c r="B15" i="3" l="1"/>
  <c r="B17" i="3" s="1"/>
  <c r="X31" i="18" l="1"/>
  <c r="I11" i="6"/>
  <c r="I15" i="6" s="1"/>
  <c r="D11" i="6" l="1"/>
  <c r="Z31" i="18"/>
  <c r="C11" i="6"/>
  <c r="B8" i="6" l="1"/>
  <c r="K37" i="2"/>
  <c r="B37" i="2"/>
</calcChain>
</file>

<file path=xl/sharedStrings.xml><?xml version="1.0" encoding="utf-8"?>
<sst xmlns="http://schemas.openxmlformats.org/spreadsheetml/2006/main" count="10822" uniqueCount="3004">
  <si>
    <t>Zorgcentrum Uitzicht</t>
  </si>
  <si>
    <t>Vaartland service- en zorgcentrum</t>
  </si>
  <si>
    <t>Heemzicht</t>
  </si>
  <si>
    <t>De Vijverhof</t>
  </si>
  <si>
    <t>'t Huis op de Waard</t>
  </si>
  <si>
    <t>De Wielborgh</t>
  </si>
  <si>
    <t>Zorgcentrum De Zevenster</t>
  </si>
  <si>
    <t>Duinrust</t>
  </si>
  <si>
    <t>Zorgcentrum 'Cederhof'</t>
  </si>
  <si>
    <t>Ruitersbos</t>
  </si>
  <si>
    <t>Zorgcentrum De Wijngaerd</t>
  </si>
  <si>
    <t>Zorgorganisatie Het Hoge Veer</t>
  </si>
  <si>
    <t>Hof en Hiem</t>
  </si>
  <si>
    <t>Strafr. forensisch kleinschalig groepsverblijf licht</t>
  </si>
  <si>
    <t>Strafr. forensisch kleinschalig verblijf zwaar</t>
  </si>
  <si>
    <t>Humanitas DMH (Noordoost-Brabant)</t>
  </si>
  <si>
    <t>Malderburch, centrum voor welzijn, wonen en zorg</t>
  </si>
  <si>
    <t>Zorgcentrum 't Slot</t>
  </si>
  <si>
    <t>Christelijk Zorgcentrum 't Anker</t>
  </si>
  <si>
    <t>Oosterlengte</t>
  </si>
  <si>
    <t>AWBZ-zorgaanbieders</t>
  </si>
  <si>
    <t>Zuid-Limburg</t>
  </si>
  <si>
    <t>Thuiszorg NovoCare</t>
  </si>
  <si>
    <t>Xonar</t>
  </si>
  <si>
    <t>Vanboeijen</t>
  </si>
  <si>
    <t>Estinea</t>
  </si>
  <si>
    <t>Stichting voor zorg- en dienstverlening De Stouwe</t>
  </si>
  <si>
    <t>Stichting PCSOH</t>
  </si>
  <si>
    <t>Zorggroep Sint Maarten Friesland</t>
  </si>
  <si>
    <t>Thuiszorg Rotterdam (Rotterdam)</t>
  </si>
  <si>
    <t>Nieuwe Eindhovense Opvang Stichting</t>
  </si>
  <si>
    <t>RIBW Leger des Heils GGZ Apeldoorn/Zutphen</t>
  </si>
  <si>
    <t>RIBW Leger des Heils GGZ Waardenland</t>
  </si>
  <si>
    <t>Wonen en Psychiatrie</t>
  </si>
  <si>
    <t>Onder Een Dak</t>
  </si>
  <si>
    <t>Kompaan</t>
  </si>
  <si>
    <t>Allerzorg (Flevoland)</t>
  </si>
  <si>
    <t>Thuiszorg Diensten Centrale (Zwolle)</t>
  </si>
  <si>
    <t>Zorggroep Kardan (vh De Blije Vogel)</t>
  </si>
  <si>
    <t>Zorggroep Raalte (Zwolle)</t>
  </si>
  <si>
    <t>Pameijer SP (Zuid-Hollandse Eilanden)</t>
  </si>
  <si>
    <t>Residentiele &amp; Ambulante Zorg RAZ (Twente)</t>
  </si>
  <si>
    <t>Carepool B.V.</t>
  </si>
  <si>
    <t>Beeuwkes Thuiszorg (Waardenland)</t>
  </si>
  <si>
    <t>Thuiszorgbureau De Zorgster</t>
  </si>
  <si>
    <t>Directzorg (Waardenland)</t>
  </si>
  <si>
    <t>Jan Arends GGZ (West-Brabant)</t>
  </si>
  <si>
    <t>Rivas Zorggroep thuiszorg (West-Brabant)</t>
  </si>
  <si>
    <t>Humanitas DMH (West-Brabant)</t>
  </si>
  <si>
    <t>Prisma (West-Brabant)</t>
  </si>
  <si>
    <t>Prisma (Noordoost-Brabant)</t>
  </si>
  <si>
    <t>Van den Dool Zorg &amp; Begeleiding (ZHE)</t>
  </si>
  <si>
    <t>Zorgbureau Amem Spijkenisse (ZHE)</t>
  </si>
  <si>
    <t>AA Zorg</t>
  </si>
  <si>
    <t>Special Home Care</t>
  </si>
  <si>
    <t>Argrarische Zorgonderneming Vlist (AZOV)</t>
  </si>
  <si>
    <t>BetuweZorg (Nijmegen)</t>
  </si>
  <si>
    <t>Vriend GGZ (Noord-Holland Noord)</t>
  </si>
  <si>
    <t>Vriend GGZ (Arnhem)</t>
  </si>
  <si>
    <t>Vriend GGZ (Twente)</t>
  </si>
  <si>
    <t>Reakt (Kennemerland)</t>
  </si>
  <si>
    <t>Reakt (Haaglanden)</t>
  </si>
  <si>
    <t>OntwikkelingsMaatschappij Rijnmond</t>
  </si>
  <si>
    <t>Thuiszorg Inis (Nijmegen)</t>
  </si>
  <si>
    <t>Vriend GGZ (Amsterdam)</t>
  </si>
  <si>
    <t>Versatility Thuiszorg Regio Zwolle (Groningen)</t>
  </si>
  <si>
    <t>Maatschappelijke en Juridische Dienstverlening</t>
  </si>
  <si>
    <t>ZorgPlus (vh ZZPlus)</t>
  </si>
  <si>
    <t>Zorg Plus Twente</t>
  </si>
  <si>
    <t>Dagbesteding en Ondersteunend Wonen (GGZ)</t>
  </si>
  <si>
    <t>Creating Balance</t>
  </si>
  <si>
    <t>ZG expertisecomponent</t>
  </si>
  <si>
    <t>Format koppelrange</t>
  </si>
  <si>
    <t>Waarde</t>
  </si>
  <si>
    <t>Regelnummer</t>
  </si>
  <si>
    <t>RIScode</t>
  </si>
  <si>
    <t>LEEG</t>
  </si>
  <si>
    <t>ZZP 1 met BH</t>
  </si>
  <si>
    <t>ZPQ01</t>
  </si>
  <si>
    <t>ZPQ02</t>
  </si>
  <si>
    <t>ZPQ03</t>
  </si>
  <si>
    <t>ZPQ04</t>
  </si>
  <si>
    <t>Werkblad(en) (1x)</t>
  </si>
  <si>
    <t>Rubriek (1x)</t>
  </si>
  <si>
    <t>Rangnummer</t>
  </si>
  <si>
    <t>1.1 ZZP met behandeling</t>
  </si>
  <si>
    <t>Aantal/Prijs/Totaal</t>
  </si>
  <si>
    <t>Foutmeldingen</t>
  </si>
  <si>
    <t>aaa</t>
  </si>
  <si>
    <t>bbb</t>
  </si>
  <si>
    <t>ccc</t>
  </si>
  <si>
    <t>ddd</t>
  </si>
  <si>
    <t>Vul hier de naam van het zorgkantoor in</t>
  </si>
  <si>
    <t>Vervaldatum formulier (normaal)</t>
  </si>
  <si>
    <t>Vervaldatum formulier (ZZP)</t>
  </si>
  <si>
    <t>vervallen? 1 = ja</t>
  </si>
  <si>
    <t>Formulier vervallen?</t>
  </si>
  <si>
    <t>Nummers Voedselweigering</t>
  </si>
  <si>
    <t>Voeselweigering ja/ nee 1= ja:</t>
  </si>
  <si>
    <t>Indiening</t>
  </si>
  <si>
    <t>ZZP-er?</t>
  </si>
  <si>
    <t>Zozijn (Midden-IJssel)</t>
  </si>
  <si>
    <t>GGMD (Midden Holland)</t>
  </si>
  <si>
    <t>OlmenEs</t>
  </si>
  <si>
    <t>Talant (Groningen)</t>
  </si>
  <si>
    <t>Talant (Friesland)</t>
  </si>
  <si>
    <t>Maeykehiem</t>
  </si>
  <si>
    <t>Tjallinga Hiem</t>
  </si>
  <si>
    <t>Koraal Groep (Noordoost-Brabant)</t>
  </si>
  <si>
    <t>Koraal Groep (Midden-Brabant)</t>
  </si>
  <si>
    <t>ASVZ (Rotterdam)</t>
  </si>
  <si>
    <t>ASVZ (Waardenland)</t>
  </si>
  <si>
    <t>ASVZ (Nieuwe Waterweg Noord)</t>
  </si>
  <si>
    <t>ASVZ (Midden-Holland)</t>
  </si>
  <si>
    <t>ASVZ (West-Brabant)</t>
  </si>
  <si>
    <t>ASVZ (Zuid-Hollandse Eilanden)</t>
  </si>
  <si>
    <t>GHZ Vlasborch</t>
  </si>
  <si>
    <t>Zorgverlening de Friese Wouden (Friesland)</t>
  </si>
  <si>
    <t>Vérian</t>
  </si>
  <si>
    <t>Thuiszorg Midden-Gelderland (Arnhem)</t>
  </si>
  <si>
    <t>RST Zorgverleners (Arnhem)</t>
  </si>
  <si>
    <t>Evean Thuiszorg (Noord-Holland Noord)</t>
  </si>
  <si>
    <t>ZorgBedrijf Noord Holland (Noord-Holland Noord)</t>
  </si>
  <si>
    <t>RST Zorgverleners (Zeeland)</t>
  </si>
  <si>
    <t>Maatschappelijk Ondersteunings Bureau</t>
  </si>
  <si>
    <t>Residentie Buitenzorg (Groningen)</t>
  </si>
  <si>
    <t>Zorgmaatwerk (Friesland)</t>
  </si>
  <si>
    <t>Careyn Nieuwe Waterweg-Noord B.V.</t>
  </si>
  <si>
    <t>Thuiszorg Pantein B.V.(Noordoost-Brabant)</t>
  </si>
  <si>
    <t>Thebe Thuiszorg Midden-Brabant b.v.</t>
  </si>
  <si>
    <t>Careyn Thuiszorg Breda</t>
  </si>
  <si>
    <t>RST Zorgverleners (Utrecht)</t>
  </si>
  <si>
    <t>Allerzorg (Noord- en Midden Limburg)</t>
  </si>
  <si>
    <t>Allerzorg (t Gooi)</t>
  </si>
  <si>
    <t>De ZorgZaak (Drenthe)</t>
  </si>
  <si>
    <t>Thuiszorg Diensten Centrale (Midden-Holland)</t>
  </si>
  <si>
    <t>Zuidwester (West-Brabant)</t>
  </si>
  <si>
    <t>Stichting Sara</t>
  </si>
  <si>
    <t>CaroCare Thuiszorg (Twente)</t>
  </si>
  <si>
    <t>PrivaZorg AWBZ (Delft Westland Oostland)</t>
  </si>
  <si>
    <t>Buurtzorg Nederland (West-Brabant)</t>
  </si>
  <si>
    <t>Odibaan (Kennemerland)</t>
  </si>
  <si>
    <t>ViVa! Zorggroep (Kennemerland)</t>
  </si>
  <si>
    <t>Riwis Zorg en Welzijn (GGZ)</t>
  </si>
  <si>
    <t>Professionals in NAH (Flevoland)</t>
  </si>
  <si>
    <t>Vredewold</t>
  </si>
  <si>
    <t>Huize St. Franciscus</t>
  </si>
  <si>
    <t>WoonZorgCentrum Foswert</t>
  </si>
  <si>
    <t>Verzorgingscentrum het Bildt</t>
  </si>
  <si>
    <t>Camphill-Gemeenschap Maartenhuis</t>
  </si>
  <si>
    <t>Robert Coppesstichting</t>
  </si>
  <si>
    <t>Woonvoorzieningen LG Noord-Holland Midden</t>
  </si>
  <si>
    <t>Het Lichtpunt</t>
  </si>
  <si>
    <t>Wijk-Zorg Nederland (Twente)</t>
  </si>
  <si>
    <t>Particura (Zuid Holland Noord)</t>
  </si>
  <si>
    <t>Kinderhospice ZonnaCare</t>
  </si>
  <si>
    <t>F.M.A. Bekkers</t>
  </si>
  <si>
    <t>HEESCH</t>
  </si>
  <si>
    <t>B. Berkheij</t>
  </si>
  <si>
    <t>G.A.M. Dankers</t>
  </si>
  <si>
    <t>D.M.H. Dekker - Spijkers</t>
  </si>
  <si>
    <t>RIWB Leger des Heils GGZ Drenthe</t>
  </si>
  <si>
    <t>Thuishulp Zorgzaam</t>
  </si>
  <si>
    <t>Registratienummer NZa</t>
  </si>
  <si>
    <t>Driezorg</t>
  </si>
  <si>
    <t>Ouderenzorg Kanaalzone</t>
  </si>
  <si>
    <t>Zorggroep Manna</t>
  </si>
  <si>
    <t>Vivantes Zorggroep</t>
  </si>
  <si>
    <t>AxionContinu</t>
  </si>
  <si>
    <t>Omega Groep GHZ (Zwolle)</t>
  </si>
  <si>
    <t>De Linde (Noord-Holland Noord)</t>
  </si>
  <si>
    <t>RIBW Leger des Heils GGZ Noord Limburg</t>
  </si>
  <si>
    <t>Aantal</t>
  </si>
  <si>
    <t>RIBW Leger des Heils GGZ Groningen</t>
  </si>
  <si>
    <t>RIBW Leger des Heils GGZ-MCR</t>
  </si>
  <si>
    <t>Centrum voor Dienstverlening</t>
  </si>
  <si>
    <t>RIBW Leger des Heils GGZ Kennemerland</t>
  </si>
  <si>
    <t>RIBW Leger des Heils GGZ Utrecht</t>
  </si>
  <si>
    <t>Jeugdhulp Friesland</t>
  </si>
  <si>
    <t>Mondriaan Zorggroep / Vijverdal</t>
  </si>
  <si>
    <t>GGZ inGeest (vh Buitenamstel/Geestgronden)</t>
  </si>
  <si>
    <t>Leger des Heils GGZ Noord-Holland Noord</t>
  </si>
  <si>
    <t>Apeldoorn Zutphen e.o.</t>
  </si>
  <si>
    <t>Midden IJssel</t>
  </si>
  <si>
    <t>Amstelland en de Meerlanden</t>
  </si>
  <si>
    <t>RIBW Leger des Heils GGZ Twente</t>
  </si>
  <si>
    <t>Stichting Evangelisch Begeleidingscentrum</t>
  </si>
  <si>
    <t>Zorgbruggen Thuiszorg en N-Joying</t>
  </si>
  <si>
    <t>Reinier de Graaf AWBZ-zorg</t>
  </si>
  <si>
    <t>AltraCura</t>
  </si>
  <si>
    <t>Stek Jeugdzorg Capelle aan den IJssel</t>
  </si>
  <si>
    <t>Sint Annaklooster</t>
  </si>
  <si>
    <t>Stichting Zinzia Zorggroep</t>
  </si>
  <si>
    <t>ABT Zeeland</t>
  </si>
  <si>
    <t>AmaliaZorg, locatie Catharinenberg te Oisterwijk</t>
  </si>
  <si>
    <t>ASVZ (Midden-Brabant)</t>
  </si>
  <si>
    <t>'s Heeren Loo (Apeldoorn/Zutphen e.o.)</t>
  </si>
  <si>
    <t>'s Heeren Loo (Utrecht)</t>
  </si>
  <si>
    <t>Het Westerhonk</t>
  </si>
  <si>
    <t>Fatima Zorg</t>
  </si>
  <si>
    <t>Stichting Welcom</t>
  </si>
  <si>
    <t>Stichting Solidez</t>
  </si>
  <si>
    <t>Mens en Welzijn Voorst</t>
  </si>
  <si>
    <t>Stichting Caleidoz</t>
  </si>
  <si>
    <t>Swon het seniorennetwerk</t>
  </si>
  <si>
    <t>Sjaloom Zorg (Zuid-Hollandse Eilanden)</t>
  </si>
  <si>
    <t>Tragel Zorg</t>
  </si>
  <si>
    <t>Juvent (voorheen AZZ)</t>
  </si>
  <si>
    <t>Prisma (Midden-Brabant)</t>
  </si>
  <si>
    <t>Kentalis Zorg - Sint Marie (Zuidoost-Brabant)</t>
  </si>
  <si>
    <t>Philadelphia Zorg (Apeldoorn/Zutphen e.o.)</t>
  </si>
  <si>
    <t>Philadelphia Zorg (Utrecht)</t>
  </si>
  <si>
    <t>Philadelphia Zorg (Noord-Holland Noord)</t>
  </si>
  <si>
    <t>Philadelphia Zorg (Zaanstreek / Waterland)</t>
  </si>
  <si>
    <t>Philadelphia Zorg (Amsterdam)</t>
  </si>
  <si>
    <t>NSDSK Gezinsbegeleiding (Amsterdam)</t>
  </si>
  <si>
    <t>Welzijn Veenendaal</t>
  </si>
  <si>
    <t>Orbis Zorgconcern (Noord-Limburg)</t>
  </si>
  <si>
    <t>Cavent</t>
  </si>
  <si>
    <t>Prezzent</t>
  </si>
  <si>
    <t>Thuiszorg Rijn en IJssel BV(De Gouden Leeuw Groep)</t>
  </si>
  <si>
    <t>Prinsenstichting</t>
  </si>
  <si>
    <t>KDV De Kameel</t>
  </si>
  <si>
    <t>De Linde</t>
  </si>
  <si>
    <t>Thedinghsweert</t>
  </si>
  <si>
    <t>Ygdrasil</t>
  </si>
  <si>
    <t>NOVO</t>
  </si>
  <si>
    <t>De Driestroom (Arnhem)</t>
  </si>
  <si>
    <t>De Driestroom (Nijmegen)</t>
  </si>
  <si>
    <t>Toevluchtsoord (Groningen)</t>
  </si>
  <si>
    <t>Huis</t>
  </si>
  <si>
    <t>Reakt (Midden-Holland)</t>
  </si>
  <si>
    <t>Philadelphia Zorg (Noord-Limburg)</t>
  </si>
  <si>
    <t>IrisZorg (Nijmegen)</t>
  </si>
  <si>
    <t>Zorgverlening PGZ (GHZ) Noord en Midden Limburg</t>
  </si>
  <si>
    <t>Kijk op Zorg B.V.</t>
  </si>
  <si>
    <t>WerkPro (Groningen)</t>
  </si>
  <si>
    <t>NOVIzorg (Zuid-Limburg)</t>
  </si>
  <si>
    <t>Catharina</t>
  </si>
  <si>
    <t>Stichting HOZO</t>
  </si>
  <si>
    <t>De Riethorst Stromenland</t>
  </si>
  <si>
    <t>Zorgverlening Het Baken</t>
  </si>
  <si>
    <t>Curamus</t>
  </si>
  <si>
    <t>Syncope</t>
  </si>
  <si>
    <t>Terwille (Groningen)</t>
  </si>
  <si>
    <t>Afasietherapie/Afasiecentrum Amsterdam</t>
  </si>
  <si>
    <t>Centraalzorg Vallei &amp; Heuvelrug</t>
  </si>
  <si>
    <t>Zorgcentrum 'De Blanckenbörg'</t>
  </si>
  <si>
    <t>Zorghulp Westfriesland</t>
  </si>
  <si>
    <t>ZorgBedrijf Zuid Holland (Haaglanden)</t>
  </si>
  <si>
    <t>De Hoop, Horeb</t>
  </si>
  <si>
    <t>Christelijk Vrouwencentrum Ruchama</t>
  </si>
  <si>
    <t>Zorggarant (Drenthe)</t>
  </si>
  <si>
    <t>Zorggarant (Utrecht)</t>
  </si>
  <si>
    <t>Zorgcombinatie Marga Klompé</t>
  </si>
  <si>
    <t>Laurens (Delft Westland Oostland)</t>
  </si>
  <si>
    <t>Cordaan Thuiszorg (Amsterdam)</t>
  </si>
  <si>
    <t>Zorggroep Raalte (Midden IJssel)</t>
  </si>
  <si>
    <t>Allévo, zorg- en dienstverlening</t>
  </si>
  <si>
    <t>De Waerden (Kennemerland)</t>
  </si>
  <si>
    <t>Careander (Zwolle)</t>
  </si>
  <si>
    <t>Careander (Arnhem)</t>
  </si>
  <si>
    <t>Residentiele &amp; Ambulante Zorg RAZ (Friesland)</t>
  </si>
  <si>
    <t>Residentiele &amp; Ambulante Zorg RAZ (Zuid-Limburg)</t>
  </si>
  <si>
    <t>Arlero Thuiszorg B.V. / P.E. Leeflang (Groningen)</t>
  </si>
  <si>
    <t>Arlero Thuiszorg (Drenthe)</t>
  </si>
  <si>
    <t>ActiVite (Amstelland en De Meerlanden)</t>
  </si>
  <si>
    <t>Buurtzorg Nederland (Groningen)</t>
  </si>
  <si>
    <t>Woonzorgcentra Zuiderhout</t>
  </si>
  <si>
    <t>De Blije Borgh</t>
  </si>
  <si>
    <t>Zorgcentrum Het Mennistenerf</t>
  </si>
  <si>
    <t>Symfora Groep</t>
  </si>
  <si>
    <t>Meerkanten</t>
  </si>
  <si>
    <t>Thuiszorg Beers B.V.</t>
  </si>
  <si>
    <t>De Groene Werkplaats</t>
  </si>
  <si>
    <t>DNO</t>
  </si>
  <si>
    <t>Zorginjection</t>
  </si>
  <si>
    <t>Nieuw Woelwijck</t>
  </si>
  <si>
    <t>Ilmarinen</t>
  </si>
  <si>
    <t>De Lichtenvoorde</t>
  </si>
  <si>
    <t>Riwis Zorg &amp; Welzijn VVT (vh Iselgouw)</t>
  </si>
  <si>
    <t>Zorggroep Oude en Nieuwe Land (Flevoland)</t>
  </si>
  <si>
    <t>Zorggroep Oude en Nieuwe Land (Zwolle)</t>
  </si>
  <si>
    <t>De heer</t>
  </si>
  <si>
    <t>Mevrouw</t>
  </si>
  <si>
    <t>Woon-Zorgcentra De Rijnhoven</t>
  </si>
  <si>
    <t>Orde der Minderbroeders-Kapucijnen</t>
  </si>
  <si>
    <t>Jan Berchmans</t>
  </si>
  <si>
    <t>HilverZorg</t>
  </si>
  <si>
    <t>Odion (Zaanstreek/Waterland)</t>
  </si>
  <si>
    <t>De Noorderbrug (Friesland)</t>
  </si>
  <si>
    <t>De Noorderbrug (Drenthe)</t>
  </si>
  <si>
    <t>De Noorderbrug (Groningen)</t>
  </si>
  <si>
    <t>De Noorderbrug (Midden-IJssel)</t>
  </si>
  <si>
    <t>Thuiszorgburo Markanto (Noord-Limburg)</t>
  </si>
  <si>
    <t>Mr. L.E. Visserhuis</t>
  </si>
  <si>
    <t>De Gelderhorst</t>
  </si>
  <si>
    <t>Interakt Contour Groep (Apeldoorn/Zutphen e.o.)</t>
  </si>
  <si>
    <t>Professionals in NAH (Noordoost-Brabant)</t>
  </si>
  <si>
    <t>Buurtzorg Nederland (Friesland)</t>
  </si>
  <si>
    <t>Stichting QuaRijn (vh Rijnheuvel)</t>
  </si>
  <si>
    <t>IrisZorg (Midden IJssel)</t>
  </si>
  <si>
    <t>IrisZorg (Apeldoorn / Zutphen e.o.)</t>
  </si>
  <si>
    <t>Stichting Elker</t>
  </si>
  <si>
    <t>Thuiszorg Service (Zwolle)</t>
  </si>
  <si>
    <t>Thuiszorg Service (Arnhem)</t>
  </si>
  <si>
    <t>Thuiszorg Service (Drenthe)</t>
  </si>
  <si>
    <t>Stichting Werkt voor Ouderen</t>
  </si>
  <si>
    <t>De Hoven</t>
  </si>
  <si>
    <t>De Zorgcirkel (Noord-Holland Noord)</t>
  </si>
  <si>
    <t>Actief Zorg (Noordoost-Brabant)</t>
  </si>
  <si>
    <t>Trimenzo Centrale Diensten</t>
  </si>
  <si>
    <t>Careyn Delft Westland Oostland B.V.</t>
  </si>
  <si>
    <t>Rijnland Zorggroep</t>
  </si>
  <si>
    <t>Stichting Argos Zorggroep regio Noord</t>
  </si>
  <si>
    <t>Stichting Leveste (vh Suydevelt)</t>
  </si>
  <si>
    <t>Careyn Zuid-Hollandse Eilanden</t>
  </si>
  <si>
    <t>Zuwe Zorg BV</t>
  </si>
  <si>
    <t>Vierstroom (Utrecht)</t>
  </si>
  <si>
    <t>De Goede Zorg</t>
  </si>
  <si>
    <t>Aafje (Zuid-Hollandse Eilanden)</t>
  </si>
  <si>
    <t>Evean Zorg (Zaanstreek/Waterland)</t>
  </si>
  <si>
    <t>Stichting Thebe</t>
  </si>
  <si>
    <t>Bavo Europoort (Zuid-Hollandse Eilanden)</t>
  </si>
  <si>
    <t>Thuiszorg Diensten Centrale (Zuid-Holland Noord)</t>
  </si>
  <si>
    <t>Allerzorg (Zuid-Holland Noord)</t>
  </si>
  <si>
    <t>ViVa! Zorggroep Heiloo (Noord-Holland Noord)</t>
  </si>
  <si>
    <t>De Zellingen Capelle-Krimpen</t>
  </si>
  <si>
    <t>Vierstroom (Haaglanden)</t>
  </si>
  <si>
    <t>Aafje (Rotterdam)</t>
  </si>
  <si>
    <t>Dichterbij (Noordoost-Brabant)</t>
  </si>
  <si>
    <t>Rivierenland</t>
  </si>
  <si>
    <t>Zideris</t>
  </si>
  <si>
    <t>Ipse de Bruggen (Nieuwe Waterweg Noord)</t>
  </si>
  <si>
    <t>Ipse de Bruggen (Zuid Holland Noord)</t>
  </si>
  <si>
    <t>Ipse de Bruggen (Haaglanden)</t>
  </si>
  <si>
    <t>Philadelphia Zorg ('t Gooi)</t>
  </si>
  <si>
    <t>AmaliaZorg</t>
  </si>
  <si>
    <t>Lijn 5, Amstelduin (Noord-Holland Noord)</t>
  </si>
  <si>
    <t>Lijn 5, Amstelduin (Amstelland en de Meerlanden)</t>
  </si>
  <si>
    <t>Profila Zorg (Zuid-Hollandse Eilanden)</t>
  </si>
  <si>
    <t>Vitras / CMD</t>
  </si>
  <si>
    <t>Antroz</t>
  </si>
  <si>
    <t>Florence (Haaglanden)</t>
  </si>
  <si>
    <t>Schakelring</t>
  </si>
  <si>
    <t>Breede Vliet/Meeuwenhof</t>
  </si>
  <si>
    <t>Brijder</t>
  </si>
  <si>
    <t>Reinier van Arkel Groep, loc. 's-Hertogenbosch</t>
  </si>
  <si>
    <t>De Hoop</t>
  </si>
  <si>
    <t>Dr. Henri van der Hoevenkliniek</t>
  </si>
  <si>
    <t>GGZ Oost-Brabant</t>
  </si>
  <si>
    <t>De Jutters</t>
  </si>
  <si>
    <t>Lentis (vh GGz Groningen)</t>
  </si>
  <si>
    <t>RiaggZuid</t>
  </si>
  <si>
    <t>Universitaire en Alg. KJP Nrd-Ned.</t>
  </si>
  <si>
    <t>De Wending</t>
  </si>
  <si>
    <t>Zorgcentrum Felixoord</t>
  </si>
  <si>
    <t>Missiehuis Vrijland</t>
  </si>
  <si>
    <t>KBO Huize Henricus</t>
  </si>
  <si>
    <t>Het Schild</t>
  </si>
  <si>
    <t>Kloosterverzorgingshuis 'Agnietenhove'</t>
  </si>
  <si>
    <t>Rosa Spier Huis</t>
  </si>
  <si>
    <t>R.K. Kloosterbejaardenoord Alverna</t>
  </si>
  <si>
    <t>KBO Oud Bijdorp</t>
  </si>
  <si>
    <t>Heilig Hart klooster</t>
  </si>
  <si>
    <t>Sint Anna</t>
  </si>
  <si>
    <t>Bejaardenzorg De Keerderberg</t>
  </si>
  <si>
    <t>Libermannhof</t>
  </si>
  <si>
    <t>Zorgcentrum La Providence</t>
  </si>
  <si>
    <t>FRION</t>
  </si>
  <si>
    <t>Amerpoort</t>
  </si>
  <si>
    <t>De Waerden (Noord-Holland Noord)</t>
  </si>
  <si>
    <t>ZuidZorg</t>
  </si>
  <si>
    <t>Verpleeghuis Norschoten</t>
  </si>
  <si>
    <t>Crabbehoff</t>
  </si>
  <si>
    <t>Atlant Zorggroep</t>
  </si>
  <si>
    <t>Zorggroep Elde</t>
  </si>
  <si>
    <t>Stichting SHDH</t>
  </si>
  <si>
    <t>Stichting Azora</t>
  </si>
  <si>
    <t>Interzorg Noord Nederland</t>
  </si>
  <si>
    <t>Proteion Zorgcentra in Midden-Limburg</t>
  </si>
  <si>
    <t>Geslacht</t>
  </si>
  <si>
    <t>CCC Zorg, Midden Brabant</t>
  </si>
  <si>
    <t>Stichting GroenekruisDomicura</t>
  </si>
  <si>
    <t>Pension Singelzicht</t>
  </si>
  <si>
    <t>Ons Tweede Thuis (Amstelland en De Meerlanden)</t>
  </si>
  <si>
    <t>Zorg Ondersteuning Nederland Amsterdam</t>
  </si>
  <si>
    <t>Aelbrecht van Beijeren/Nieuw Oldeslo</t>
  </si>
  <si>
    <t>Mosae Zorggroep</t>
  </si>
  <si>
    <t>Nusantara</t>
  </si>
  <si>
    <t>Innoforte</t>
  </si>
  <si>
    <t xml:space="preserve">via </t>
  </si>
  <si>
    <t>Landelijke Stichting Vredenoord</t>
  </si>
  <si>
    <t>Huize Het Oosten</t>
  </si>
  <si>
    <t>Thuiszorgcentrale IVT</t>
  </si>
  <si>
    <t>Johanniter Opvang</t>
  </si>
  <si>
    <t>Maatschappelijke Opvang Breda e.o.</t>
  </si>
  <si>
    <t>Valkenhorst</t>
  </si>
  <si>
    <t>Tuinderij Buitenkans</t>
  </si>
  <si>
    <t>Stichting Wonen Plus Welzijn</t>
  </si>
  <si>
    <t>Sensire (Apeldoorn / Zutphen e.o.)</t>
  </si>
  <si>
    <t>Zorg- en Wooncentrum De Haven</t>
  </si>
  <si>
    <t>Vecht en IJssel</t>
  </si>
  <si>
    <t>RIBW Leger des Heils GGZ Zuid-Limburg</t>
  </si>
  <si>
    <t>Philadelphia Zorg (West-Brabant)</t>
  </si>
  <si>
    <t>Delta Psychiatrisch Centrum (Z-H Eilanden)</t>
  </si>
  <si>
    <t>Promens Care GGZ (Drenthe)</t>
  </si>
  <si>
    <t>Riwis Zorg &amp; Welzijn (Apeldoorn / Zutphen e.o.)</t>
  </si>
  <si>
    <t>PerspeKtief</t>
  </si>
  <si>
    <t>Pameijer SP (Rotterdam)</t>
  </si>
  <si>
    <t>De Belvertshoeve</t>
  </si>
  <si>
    <t>Zonnehuisgroep Amstelland (Amsterdam)</t>
  </si>
  <si>
    <t>De Zellingen Nieuwerkerk</t>
  </si>
  <si>
    <t>Philadelphia Zorg (Groningen)</t>
  </si>
  <si>
    <t>Zorgcentrum Groot Hoogwaak</t>
  </si>
  <si>
    <t>Jacobs Gasthuis centrum voor verzorgend wonen</t>
  </si>
  <si>
    <t>Swinhove Groep</t>
  </si>
  <si>
    <t>Pergamijn (Noord-Limburg)</t>
  </si>
  <si>
    <t>Schiewaegh centrum voor wonen, zorg en welzijn</t>
  </si>
  <si>
    <t>Schreuderhuizen</t>
  </si>
  <si>
    <t>Pergamijn (Zuid-Limburg)</t>
  </si>
  <si>
    <t>Vitree (Zwolle)</t>
  </si>
  <si>
    <t>Interkerkelijke Zorgvoorzieningen De Brug</t>
  </si>
  <si>
    <t>Beth Shalom (Amsterdam)</t>
  </si>
  <si>
    <t>Stichting Omega</t>
  </si>
  <si>
    <t>De Haardstee</t>
  </si>
  <si>
    <t>Woonvoorzieningen Zuidwest-Nederland</t>
  </si>
  <si>
    <t>Stichting Eilandzorg Schouwen-Duiveland</t>
  </si>
  <si>
    <t>Stichting Holding Oranjehaeve, De IJpelaar, Aenaes</t>
  </si>
  <si>
    <t>Zorgcentrum Sint Franciscus</t>
  </si>
  <si>
    <t>Zorgcentrum Talma Haven</t>
  </si>
  <si>
    <t>Buurtzorg Nederland (Delft Westland Oostland)</t>
  </si>
  <si>
    <t>Vierstroom (Delft Westland Oostland)</t>
  </si>
  <si>
    <t>WonenPlus (Noord-Limburg)</t>
  </si>
  <si>
    <t>Zigzagzorg Hoorn (Noord Holland Noord)</t>
  </si>
  <si>
    <t>Zigzagzorg Amsterdam (Amsterdam)</t>
  </si>
  <si>
    <t>Zorgorganisatie Zorg-Vuldig b.v.</t>
  </si>
  <si>
    <t>Residentiele &amp; Ambulante Zorg RAZ (Arnhem)</t>
  </si>
  <si>
    <t>SWZ (Zuidoost-Brabant)</t>
  </si>
  <si>
    <t>ZINN</t>
  </si>
  <si>
    <t>Amarant (Zuidoost-Brabant)</t>
  </si>
  <si>
    <t>Pameijer GHZ (Zuid-Hollandse Eilanden)</t>
  </si>
  <si>
    <t>Rivas Zorggroep thuiszorg (Utrecht)</t>
  </si>
  <si>
    <t>Carintreggeland (Midden IJssel)</t>
  </si>
  <si>
    <t>Buurtzorg Nederland (Zwolle)</t>
  </si>
  <si>
    <t>Buurtzorg Nederland (Kennemerland)</t>
  </si>
  <si>
    <t>Buurtzorg Nederland (Rotterdam)</t>
  </si>
  <si>
    <t>Buurtzorg Nederland (Flevoland)</t>
  </si>
  <si>
    <t>Buurtzorg Nederland (Nieuwe Waterweg Noord)</t>
  </si>
  <si>
    <t>Buro Onze Zorg b.v.</t>
  </si>
  <si>
    <t>KinderThuisZorg (Apeldoorn / Zutphen e.o.)</t>
  </si>
  <si>
    <t>Directzorg (Delft Westland Oostland)</t>
  </si>
  <si>
    <t>Stichting de Wever</t>
  </si>
  <si>
    <t>Amarant (Noordoost-Brabant)</t>
  </si>
  <si>
    <t>info@nza.nl</t>
  </si>
  <si>
    <t>Zuid Holland Noord</t>
  </si>
  <si>
    <t>Gezinsbegeleiding Z-O Nederland</t>
  </si>
  <si>
    <t>AVR</t>
  </si>
  <si>
    <t>Datum</t>
  </si>
  <si>
    <t>cat.</t>
  </si>
  <si>
    <t>nr.</t>
  </si>
  <si>
    <t>Zorgkantoor</t>
  </si>
  <si>
    <t>Naam</t>
  </si>
  <si>
    <t>Plaats</t>
  </si>
  <si>
    <t>Contactpersoon</t>
  </si>
  <si>
    <t>Telefoon</t>
  </si>
  <si>
    <t>E-mail</t>
  </si>
  <si>
    <t>Groningen</t>
  </si>
  <si>
    <t>Friesland</t>
  </si>
  <si>
    <t>Drenthe</t>
  </si>
  <si>
    <t>Zwolle</t>
  </si>
  <si>
    <t>Twente</t>
  </si>
  <si>
    <t>Arnhem</t>
  </si>
  <si>
    <t>Nijmegen</t>
  </si>
  <si>
    <t>Utrecht</t>
  </si>
  <si>
    <t>Noord-Holland Noord</t>
  </si>
  <si>
    <t>Kennemerland</t>
  </si>
  <si>
    <t>Zaanstreek/Waterland</t>
  </si>
  <si>
    <t>Amsterdam</t>
  </si>
  <si>
    <t>Haaglanden</t>
  </si>
  <si>
    <t>Delft Westland Oostland</t>
  </si>
  <si>
    <t>Midden-Holland</t>
  </si>
  <si>
    <t>Rotterdam</t>
  </si>
  <si>
    <t>Zuid-Hollandse Eilanden</t>
  </si>
  <si>
    <t>Zeeland</t>
  </si>
  <si>
    <t>West-Brabant</t>
  </si>
  <si>
    <t>Noordoost-Brabant</t>
  </si>
  <si>
    <t>Noord-Limburg</t>
  </si>
  <si>
    <t>HVP Zorg</t>
  </si>
  <si>
    <t>GGZ Eindhoven (De Grote Beek)</t>
  </si>
  <si>
    <t>GGZ Breburg regio Midden-Brabant</t>
  </si>
  <si>
    <t>Kloosterverzorgingshuis Glorieux</t>
  </si>
  <si>
    <t>Zorgcentrum Vincent Depaul</t>
  </si>
  <si>
    <t>Mutatie</t>
  </si>
  <si>
    <t>plaats</t>
  </si>
  <si>
    <t>PILK25</t>
  </si>
  <si>
    <t>PGLK25</t>
  </si>
  <si>
    <t>PVZK25</t>
  </si>
  <si>
    <t>PNKW</t>
  </si>
  <si>
    <t>Bascule</t>
  </si>
  <si>
    <t>De Binnenvest</t>
  </si>
  <si>
    <t>GGZ Dijk en Duin</t>
  </si>
  <si>
    <t>Rivierduinen</t>
  </si>
  <si>
    <t>Zorgcentrum Horizon</t>
  </si>
  <si>
    <t>Overig</t>
  </si>
  <si>
    <t>Verpleeghuis Bruggerbosch</t>
  </si>
  <si>
    <t>Verpleeghuis Salem</t>
  </si>
  <si>
    <t>Verpleeghuis Bergweide</t>
  </si>
  <si>
    <t>Woonzorgcentrum 't Derkshoes</t>
  </si>
  <si>
    <t>Woon- en Zorgcentrum Friso</t>
  </si>
  <si>
    <t>Avondlicht</t>
  </si>
  <si>
    <t>Zorg op Maat</t>
  </si>
  <si>
    <t>Stichting ZUS</t>
  </si>
  <si>
    <t>Icare (Groningen)</t>
  </si>
  <si>
    <t>Icare (Arnhem)</t>
  </si>
  <si>
    <t>ARTA</t>
  </si>
  <si>
    <t>s Heeren Loo Oost-Nederland (Twente)</t>
  </si>
  <si>
    <t>s Heeren Loo Oost-Nederland (Arnhem)</t>
  </si>
  <si>
    <t>Zienn (Drenthe)</t>
  </si>
  <si>
    <t>De Zorgspecialist B.V.</t>
  </si>
  <si>
    <t>De Buitenwereld (Haaglanden)</t>
  </si>
  <si>
    <t>BOTS Begeleiding B.V.</t>
  </si>
  <si>
    <t>Gemiva-SVG Groep (Delft Westland Oostland)</t>
  </si>
  <si>
    <t>Thuiszorg Inis (Haaglanden)</t>
  </si>
  <si>
    <t>Professionals in NAH (Apeldoorn / Zutphen e.o.)</t>
  </si>
  <si>
    <t>Jan Arends GGZ (Arnhem)</t>
  </si>
  <si>
    <t>PrivaZorg AWBZ GHZ (Friesland)</t>
  </si>
  <si>
    <t>PrivaZorg AWBZ (Zuidoost-Brabant)</t>
  </si>
  <si>
    <t>PrivaZorg AWBZ (Zuid-Limburg)</t>
  </si>
  <si>
    <t>PrivaZorg AWBZ (Waardenland)</t>
  </si>
  <si>
    <t>PrivaZorg AWBZ (Zuid-Hollandse Eilanden)</t>
  </si>
  <si>
    <t>PrivaZorg AWBZ (Haaglanden)</t>
  </si>
  <si>
    <t>Allerzorg (Zwolle)</t>
  </si>
  <si>
    <t>Allerzorg (Rotterdam)</t>
  </si>
  <si>
    <t>Allerzorg (Zaanstreek/Waterland)</t>
  </si>
  <si>
    <t>Allerzorg (Kennemerland)</t>
  </si>
  <si>
    <t>Verslavingszorg Noord Nederland (Drenthe)</t>
  </si>
  <si>
    <t>Reakt Rijnmond (Rotterdam)</t>
  </si>
  <si>
    <t>Olcea Nieuwe Zorglandschap B.V. Arnhem (Twente)</t>
  </si>
  <si>
    <t>LSG-Rentray (Arnhem)</t>
  </si>
  <si>
    <t>Kleinschalig groepsverblijf licht</t>
  </si>
  <si>
    <t>Roebia Zorg</t>
  </si>
  <si>
    <t>GGZ kinderen en jeugd</t>
  </si>
  <si>
    <t>Twentse Zorgcentra</t>
  </si>
  <si>
    <t>S&amp;L Zorg</t>
  </si>
  <si>
    <t>Nieuw Unicum</t>
  </si>
  <si>
    <t>Heliomare (Amstelland en de Meerlanden)</t>
  </si>
  <si>
    <t>Heliomare (Noord-Holland Noord)</t>
  </si>
  <si>
    <t>Stichting Boogh</t>
  </si>
  <si>
    <t>NSWAC (West-Brabant)</t>
  </si>
  <si>
    <t>NSWAC (Amsterdam en Utrecht)</t>
  </si>
  <si>
    <t>Radar</t>
  </si>
  <si>
    <t>Siloah (Twente)</t>
  </si>
  <si>
    <t>Siloah (Arnhem)</t>
  </si>
  <si>
    <t>Siloah (Zeeland)</t>
  </si>
  <si>
    <t>Siloah (Midden-Holland)</t>
  </si>
  <si>
    <t>De Parabool</t>
  </si>
  <si>
    <t>Sprank (Groningen)</t>
  </si>
  <si>
    <t>Novadic-Kentron (Noordoost-Brabant)</t>
  </si>
  <si>
    <t>Novadic-Kentron (West-Brabant)</t>
  </si>
  <si>
    <t>Home-Care</t>
  </si>
  <si>
    <t>Stichting Eckmunde</t>
  </si>
  <si>
    <t>Stichting Zoë</t>
  </si>
  <si>
    <t>Beter Thuis Wonen Thuiszorg (Drenthe)</t>
  </si>
  <si>
    <t>Beter Thuis Wonen Thuiszorg (Zwolle)</t>
  </si>
  <si>
    <t>Thuiszorg van Oranje Utrecht (Utrecht)</t>
  </si>
  <si>
    <t>Thuiszorg van Oranje Utrecht (Zwolle)</t>
  </si>
  <si>
    <t>KinderThuisZorg (Arnhem)</t>
  </si>
  <si>
    <t>KinderThuisZorg (Midden-IJssel)</t>
  </si>
  <si>
    <t>KinderThuisZorg (Friesland)</t>
  </si>
  <si>
    <t>KinderThuisZorg (Groningen)</t>
  </si>
  <si>
    <t>KinderThuisZorg (Twente)</t>
  </si>
  <si>
    <t>Thuiszorg en Maatschappelijk werk Rivierenland</t>
  </si>
  <si>
    <t>Zorgcentra Rivierenland</t>
  </si>
  <si>
    <t>Zorggroep Almere</t>
  </si>
  <si>
    <t>Zorgcentra Pantein (Boxmeer)</t>
  </si>
  <si>
    <t>Zorgcentra Pantein (Gennep)</t>
  </si>
  <si>
    <t>Daelzicht (Noord-Limburg)</t>
  </si>
  <si>
    <t>Daelzicht (Zuid-Limburg)</t>
  </si>
  <si>
    <t>Cicero Zorggroep</t>
  </si>
  <si>
    <t>Stichting Alkcare</t>
  </si>
  <si>
    <t>Vitalis Zorg Groep</t>
  </si>
  <si>
    <t>IJsselheem Holding te Kampen</t>
  </si>
  <si>
    <t>TriviumMeulenbeltZorg</t>
  </si>
  <si>
    <t>RIBW Leger des Heils GGZ Amstelland en de Meerland</t>
  </si>
  <si>
    <t>RIBW Leger des Heils GGZ Haaglanden</t>
  </si>
  <si>
    <t>RIMO</t>
  </si>
  <si>
    <t>Traverse</t>
  </si>
  <si>
    <t>RIBW Leger des Heils GGZ Amsterdam</t>
  </si>
  <si>
    <t>Verdihuis</t>
  </si>
  <si>
    <t>CarePower</t>
  </si>
  <si>
    <t>Thuiszorg Groot Gelre (Utrecht)</t>
  </si>
  <si>
    <t>Terwille (Twente)</t>
  </si>
  <si>
    <t>RIBW Leger des Heils GGZ Rotterdam (GHZ)</t>
  </si>
  <si>
    <t>Zuidwester (Zuid-Hollandse Eilanden)</t>
  </si>
  <si>
    <t>Zuidwester (Zeeland)</t>
  </si>
  <si>
    <t>Zuidwester (Rotterdam)</t>
  </si>
  <si>
    <t>Zorggroep Tangenborgh</t>
  </si>
  <si>
    <t>zorg / wonen-zorg Lochem 'De Hoge Weide'</t>
  </si>
  <si>
    <t>Verpleging en Verzorging Beukenstein</t>
  </si>
  <si>
    <t>Diafaan, Wonen, Zorg en Dienstverlening</t>
  </si>
  <si>
    <t>Sint Jozefoord</t>
  </si>
  <si>
    <t>Pameijer GHZ (Rotterdam)</t>
  </si>
  <si>
    <t>Woonvoorzieningen Midden Nederland</t>
  </si>
  <si>
    <t>Sinai Centrum</t>
  </si>
  <si>
    <t>Herman Frantsenhuizen</t>
  </si>
  <si>
    <t>Arduin</t>
  </si>
  <si>
    <t>Philadelphia Zorg (Twente)</t>
  </si>
  <si>
    <t>ActiVite (Zuid Holland-Noord)</t>
  </si>
  <si>
    <t>Zorgcombinatie Zwolle</t>
  </si>
  <si>
    <t>ZuidOostZorg</t>
  </si>
  <si>
    <t>Elisabeth</t>
  </si>
  <si>
    <t>Cardia</t>
  </si>
  <si>
    <t>Vivre</t>
  </si>
  <si>
    <t>JonkersZorg</t>
  </si>
  <si>
    <t>Exploitatie Hospice Alkmaar</t>
  </si>
  <si>
    <t>Gunst Zorg</t>
  </si>
  <si>
    <t>Thuiszorg Groot Gelre (Arnhem)</t>
  </si>
  <si>
    <t>PartiCura (Friesland)</t>
  </si>
  <si>
    <t>Cordaan, In het Zomerpark</t>
  </si>
  <si>
    <t>Stichting Johannahuis</t>
  </si>
  <si>
    <t>Zorgcentrum De Riederborgh</t>
  </si>
  <si>
    <t>De Rozenburcht/De Roo van Capelle</t>
  </si>
  <si>
    <t>R.K. Zorgcentrum Roomburgh</t>
  </si>
  <si>
    <t>De Schutse</t>
  </si>
  <si>
    <t>Harg Spaland centrum voor zorg en wonen</t>
  </si>
  <si>
    <t>Huis Ter Leede</t>
  </si>
  <si>
    <t>werkblad</t>
  </si>
  <si>
    <t>De ZorgZaak (Groningen)</t>
  </si>
  <si>
    <t>Sensire (Arnhem)</t>
  </si>
  <si>
    <t>De Tussenvoorziening</t>
  </si>
  <si>
    <t>Ontmoeting (Rotterdam)</t>
  </si>
  <si>
    <t>Ontmoeting (Arnhem)</t>
  </si>
  <si>
    <t>Kessler Stichting</t>
  </si>
  <si>
    <t>Het Middelpunt (Groningen)</t>
  </si>
  <si>
    <t>Intra ZZP</t>
  </si>
  <si>
    <t>VPT</t>
  </si>
  <si>
    <t>Cardea Jeugdzorg</t>
  </si>
  <si>
    <t>SMO Helmond</t>
  </si>
  <si>
    <t>Yorneo</t>
  </si>
  <si>
    <t>IrisZorg (Flevoland)</t>
  </si>
  <si>
    <t>Community Support (Friesland)</t>
  </si>
  <si>
    <t>PrivaZorg AWBZ (Zeeland)</t>
  </si>
  <si>
    <t>PrivaZorg AWBZ (Midden IJssel)</t>
  </si>
  <si>
    <t>PrivaZorg AWBZ (West-Brabant)</t>
  </si>
  <si>
    <t>Lelie Zorggroep (Arnhem)</t>
  </si>
  <si>
    <t>De Linde (Amstelland en De Meerlanden)</t>
  </si>
  <si>
    <t>Lelie Zorggroep (Zeeland)</t>
  </si>
  <si>
    <t>Residentie Buitenzorg (Drenthe)</t>
  </si>
  <si>
    <t>Thuiszorg Diensten Centrale (Twente)</t>
  </si>
  <si>
    <t>Stichting KRAM</t>
  </si>
  <si>
    <t>Zorgpalet Baarn - Soest</t>
  </si>
  <si>
    <t>Thuiszorg Actie Zorg</t>
  </si>
  <si>
    <t>Attent-Thuiszorg</t>
  </si>
  <si>
    <t>Parnassus Thuisverpleging</t>
  </si>
  <si>
    <t>SDW</t>
  </si>
  <si>
    <t>Urtica</t>
  </si>
  <si>
    <t>SIG</t>
  </si>
  <si>
    <t>Interakt Contour Groep (Twente)</t>
  </si>
  <si>
    <t>Interakt Contour Groep (Zwolle)</t>
  </si>
  <si>
    <t>kolommen verbergen -&gt;</t>
  </si>
  <si>
    <t>Savant</t>
  </si>
  <si>
    <t>Amsta</t>
  </si>
  <si>
    <t>Pameijer GHZ (Nieuwe Waterweg Noord)</t>
  </si>
  <si>
    <t>Actief Zorg (Midden-Brabant)</t>
  </si>
  <si>
    <t>Pameijer GHZ (Midden Holland)</t>
  </si>
  <si>
    <t>Zorggroep Ter Weel</t>
  </si>
  <si>
    <t>Thebe Thuiszorg West Brabant b.v.</t>
  </si>
  <si>
    <t>ZZG Zorggroep</t>
  </si>
  <si>
    <t>Philadelphia (Flevoland)</t>
  </si>
  <si>
    <t>Kentalis Zorg - Viataal (Noordoost-Brabant)</t>
  </si>
  <si>
    <t>Birkhoven Zorggoed</t>
  </si>
  <si>
    <t>Humanitas Onder Dak Twente</t>
  </si>
  <si>
    <t>Perspectief (Amsterdam)</t>
  </si>
  <si>
    <t>Thuiszorg Diakonie (Amsterdam)</t>
  </si>
  <si>
    <t>Vierstroom (Midden-Holland)</t>
  </si>
  <si>
    <t>Laurens (Rotterdam)</t>
  </si>
  <si>
    <t>Gemini Zorg en Dienstverlening</t>
  </si>
  <si>
    <t>Zonnehuisgroep Amstelland (Amstel- en Meerland)</t>
  </si>
  <si>
    <t>'s Heeren Loo Noord-Nederland (Friesland)</t>
  </si>
  <si>
    <t>Philadelphia Zorg (Midden-Brabant)</t>
  </si>
  <si>
    <t>Kessler Stichting (GGZ)</t>
  </si>
  <si>
    <t>Thuiszorg Midden-Gelderland (Nijmegen)</t>
  </si>
  <si>
    <t>'s Heeren Loo (Waardenland)</t>
  </si>
  <si>
    <t>Zuidoost-Brabant</t>
  </si>
  <si>
    <t>Woon- en Zorgcentrum Humanitas</t>
  </si>
  <si>
    <t>Herfstzon, Wooncentrum voor Ouderen</t>
  </si>
  <si>
    <t>Huize Maranatha</t>
  </si>
  <si>
    <t>Woon- en Zorgcentrum De Vriezenhof</t>
  </si>
  <si>
    <t>Woonzorgcentrum De Wissel</t>
  </si>
  <si>
    <t>Talma Borgh Woon-Zorgcentrum</t>
  </si>
  <si>
    <t>Vreedenhoff</t>
  </si>
  <si>
    <t>Elim</t>
  </si>
  <si>
    <t>Zorgcentrum Nebo</t>
  </si>
  <si>
    <t>RIBW Leger des Heils GGZ Zuidoost Brabant</t>
  </si>
  <si>
    <t>LIMOR (Friesland)</t>
  </si>
  <si>
    <t>LIMOR (Zwolle)</t>
  </si>
  <si>
    <t>LIMOR (Groningen)</t>
  </si>
  <si>
    <t>GGZ Friesland te Franeker</t>
  </si>
  <si>
    <t>Mediant GGZ</t>
  </si>
  <si>
    <t>Adhesie</t>
  </si>
  <si>
    <t>Zwolse Poort</t>
  </si>
  <si>
    <t>Sinai-Kliniek</t>
  </si>
  <si>
    <t>GGZ Noord-Holland Noord</t>
  </si>
  <si>
    <t>Bavo Europoort (Rotterdam)</t>
  </si>
  <si>
    <t>Woon- Zorg- en Dienstencentrum 't Dijkhuis</t>
  </si>
  <si>
    <t>Rosengaerde</t>
  </si>
  <si>
    <t>RIBW Heuvelland en Maasvallei</t>
  </si>
  <si>
    <t>RIBW Mensana</t>
  </si>
  <si>
    <t>Ipse de Bruggen (Delft Westland Oostland)</t>
  </si>
  <si>
    <t>Individueel verblijf licht</t>
  </si>
  <si>
    <t>Kleinschalig verblijf zwaar</t>
  </si>
  <si>
    <t>Strafr. forensisch individueel verblijf licht</t>
  </si>
  <si>
    <t>Philadelphia Zorg (Arnhem)</t>
  </si>
  <si>
    <t>T&amp;T Thuiszorg Holding B.V.</t>
  </si>
  <si>
    <t>de Regenboog</t>
  </si>
  <si>
    <t>Amarant (West-Brabant)</t>
  </si>
  <si>
    <t>Amarant (Midden-Brabant)</t>
  </si>
  <si>
    <t>SOVAK</t>
  </si>
  <si>
    <t>De Kruidenhoeve</t>
  </si>
  <si>
    <t>Blijf Groep, locatie Zaanstreek</t>
  </si>
  <si>
    <t>Hulpvaardig</t>
  </si>
  <si>
    <t>'t Kabouterhuis</t>
  </si>
  <si>
    <t>Blijf Groep, locatie Alkmaar</t>
  </si>
  <si>
    <t>Zorgnet Thuisbest</t>
  </si>
  <si>
    <t>Zorg Ondersteuning Midden Nederland</t>
  </si>
  <si>
    <t>Verzorgingshuis De Duynsberg</t>
  </si>
  <si>
    <t>Verzorgingscentrum Het Laar</t>
  </si>
  <si>
    <t>Thuiszorg Zorg voor Mensen</t>
  </si>
  <si>
    <t>Excellent Leven</t>
  </si>
  <si>
    <t>Volksbond Amsterdam</t>
  </si>
  <si>
    <t>RIBW Leger des Heils GGZ Zwolle</t>
  </si>
  <si>
    <t>Zorginstellingen Pieter van Foreest</t>
  </si>
  <si>
    <t>Corridor Dienstverlening</t>
  </si>
  <si>
    <t>Ons Bedrijf</t>
  </si>
  <si>
    <t>Zorg Thuis (Zonneburg) (vh Zeist)</t>
  </si>
  <si>
    <t>Humanitas DMH (Arnhem)</t>
  </si>
  <si>
    <t>Humanitas DMH (Midden-Holland)</t>
  </si>
  <si>
    <t>Humanitas DMH (Midden-IJssel)</t>
  </si>
  <si>
    <t>ORO</t>
  </si>
  <si>
    <t>De Zijlen</t>
  </si>
  <si>
    <t>Zorg Stichting Vivence</t>
  </si>
  <si>
    <t>Kind In Ontwikkeling (KIO)</t>
  </si>
  <si>
    <t>Epilepsie Instellingen Nederland (SEIN)</t>
  </si>
  <si>
    <t>Kempenhaeghe</t>
  </si>
  <si>
    <t>RESPECT Zorggroep Scheveningen</t>
  </si>
  <si>
    <t>De Hervormde Stichting Sonneburgh</t>
  </si>
  <si>
    <t>Zorg en Verpleging Goeree-Overflakkee</t>
  </si>
  <si>
    <t>Aveant</t>
  </si>
  <si>
    <t>Buitenhaeghe CW/ZW</t>
  </si>
  <si>
    <t>Kentalis Zorg - Effatha Guyot Zorg (Groningen)</t>
  </si>
  <si>
    <t>Trajectum GGZ (Drenthe)</t>
  </si>
  <si>
    <t>De Ark Gemeenschap Regio Gouda</t>
  </si>
  <si>
    <t>Beweging 3.0</t>
  </si>
  <si>
    <t>Verzorging van VG (Nijmegen)</t>
  </si>
  <si>
    <t>Verzorging van VG (Zeeland)</t>
  </si>
  <si>
    <t>Zonnehuizen (Noordoost-Brabant)</t>
  </si>
  <si>
    <t>Frankeland centr.verzorgd wonen,verpleging&amp;welzijn</t>
  </si>
  <si>
    <t>Dichterbij (Noord-Limburg)</t>
  </si>
  <si>
    <t>Humanitas DMH (Utrecht)</t>
  </si>
  <si>
    <t>Altrecht (GHZ)</t>
  </si>
  <si>
    <t>Dichterbij (Nijmegen)</t>
  </si>
  <si>
    <t>Thuiszorg Service (Twente)</t>
  </si>
  <si>
    <t>Activisie</t>
  </si>
  <si>
    <t>RST Zorgverleners (Waardenland)</t>
  </si>
  <si>
    <t>RST Zorgverleners (Zwolle)</t>
  </si>
  <si>
    <t>InterMediCare ('t Gooi)</t>
  </si>
  <si>
    <t>AV Zorggroep</t>
  </si>
  <si>
    <t>Rudolf Steiner Zorg</t>
  </si>
  <si>
    <t>Wende</t>
  </si>
  <si>
    <t>Systeemdatum</t>
  </si>
  <si>
    <t>Controlegetal</t>
  </si>
  <si>
    <t>Versiedatum</t>
  </si>
  <si>
    <t>Vivent</t>
  </si>
  <si>
    <t>PuurZuid</t>
  </si>
  <si>
    <t>AriensZorgpalet</t>
  </si>
  <si>
    <t>Libertas Leiden</t>
  </si>
  <si>
    <t>Mgr. Blomstichting</t>
  </si>
  <si>
    <t>Zorgcentrum Cleijenborch</t>
  </si>
  <si>
    <t>Perspectief</t>
  </si>
  <si>
    <t>Carion (vh Stichting Wind Ouderenwerk)</t>
  </si>
  <si>
    <t>Stichting Welzijn Groesbeek</t>
  </si>
  <si>
    <t>Stichting Welzijn Ouderen Arnhem</t>
  </si>
  <si>
    <t>Stichting Welzijn Brummen</t>
  </si>
  <si>
    <t>Stichting Welzijn Rijnwaarden</t>
  </si>
  <si>
    <t>Better Life Thuiszorg B.V. (vh 650-3482)</t>
  </si>
  <si>
    <t>(handtekening)</t>
  </si>
  <si>
    <t>VVT regio Zwolle</t>
  </si>
  <si>
    <t>Philadelphia Zorg (Nieuwe Waterweg-Noord)</t>
  </si>
  <si>
    <t>Philadelphia Zorg (Friesland)</t>
  </si>
  <si>
    <t>Philadelphia Zorg (Zuid-Limburg)</t>
  </si>
  <si>
    <t>Philadelphia Zorg (Zeeland)</t>
  </si>
  <si>
    <t>Philadelphia Zorg (Noordoost-Brabant)</t>
  </si>
  <si>
    <t>Philadelphia Zorg (Waardenland)</t>
  </si>
  <si>
    <t>Kloosterverzorgingshuis Zusters Onder de Bogen</t>
  </si>
  <si>
    <t>Woonzorgcentrum De Beyart</t>
  </si>
  <si>
    <t>Philadelphia Zorg (Kennemerland)</t>
  </si>
  <si>
    <t>Philadelphia Zorg (Haaglanden)</t>
  </si>
  <si>
    <t>Philadelphia Zorg (Zuid-Hollandse Eilanden)</t>
  </si>
  <si>
    <t>Philadelphia Zorg (Zuid-Holland Noord)</t>
  </si>
  <si>
    <t>Philadelphia Zorg (Delft Westland Oostland)</t>
  </si>
  <si>
    <t>Philadelphia Zorg (Midden-Holland)</t>
  </si>
  <si>
    <t>PartiCura (Zaanstreek/Waterland)</t>
  </si>
  <si>
    <t>Nehemia Hulpverlening</t>
  </si>
  <si>
    <t>Koninklijke Visio (Noordoost-Brabant)</t>
  </si>
  <si>
    <t>Koninklijke Visio (West-Brabant)</t>
  </si>
  <si>
    <t>Koninklijke Visio, LSSB (Groningen)</t>
  </si>
  <si>
    <t>Stichting Pleyade</t>
  </si>
  <si>
    <t>BrabantZorg</t>
  </si>
  <si>
    <t>Zorg op Maat b.v.</t>
  </si>
  <si>
    <t>Centrum Wittelte (GHZ)</t>
  </si>
  <si>
    <t>Centrum Wittelte (GGZ)</t>
  </si>
  <si>
    <t>Promens Care VG (Groningen)</t>
  </si>
  <si>
    <t>Buurtzorg Nederland (Midden IJssel)</t>
  </si>
  <si>
    <t>Allerzorg (Friesland)</t>
  </si>
  <si>
    <t>Aveleijn</t>
  </si>
  <si>
    <t>Protestant Christelijke Stichting Waardeburgh</t>
  </si>
  <si>
    <t>Directzorg (Rotterdam)</t>
  </si>
  <si>
    <t>Buurtzorg Nederland (Drenthe)</t>
  </si>
  <si>
    <t>Perspectief (Zaanstreek/Waterland)</t>
  </si>
  <si>
    <t>Multi Maatzorg B.V. (Utrecht)</t>
  </si>
  <si>
    <t>Omega Groep GGZ (Zwolle)</t>
  </si>
  <si>
    <t>RIBW Leger des Heils GGZ Zeeland</t>
  </si>
  <si>
    <t>Stichting Stoute Schoenen</t>
  </si>
  <si>
    <t>Thuiszorg Rondom</t>
  </si>
  <si>
    <t>Baantraject Care &amp; Preventie</t>
  </si>
  <si>
    <t>Thuiszorg De Orchidee</t>
  </si>
  <si>
    <t>Welcom careshop</t>
  </si>
  <si>
    <t>Beeuwkes Thuiszorg (Zwolle)</t>
  </si>
  <si>
    <t>Zorgmaatwerk (Flevoland)</t>
  </si>
  <si>
    <t>Careyn Rotterdam</t>
  </si>
  <si>
    <t>NOVUM (Zaanstreek / Waterland)</t>
  </si>
  <si>
    <t>PrivaZorg AWBZ (Drenthe)</t>
  </si>
  <si>
    <t>PrivaZorg AWBZ (Zwolle)</t>
  </si>
  <si>
    <t>PrivaZorg AWBZ (Zuid-Holland Noord)</t>
  </si>
  <si>
    <t>Humanitas DMH (Rotterdam)</t>
  </si>
  <si>
    <t>Thuiszorgservice (Flevoland)</t>
  </si>
  <si>
    <t>Thuiszorgservice (Friesland)</t>
  </si>
  <si>
    <t>Beth Shalom (Amstelland en De Meerlanden)</t>
  </si>
  <si>
    <t>Thuiszorgservice (Kennemerland)</t>
  </si>
  <si>
    <t>ViVa! Zorggroep (Zaanstreek / Waterland)</t>
  </si>
  <si>
    <t>ZigZagZorg Amsterdam/Hoorn (Zaanstreek/Waterland</t>
  </si>
  <si>
    <t>Zorgkompas in Beweging (Drenthe)</t>
  </si>
  <si>
    <t>Zorgkompas in Beweging (Apeldoorn / Zutphen e.o.)</t>
  </si>
  <si>
    <t>Breederzorg Thuiszorg (Zuidoost-Brabant)</t>
  </si>
  <si>
    <t>Accare (Drenthe)</t>
  </si>
  <si>
    <t>Accare (Friesland)</t>
  </si>
  <si>
    <t>Pi - Zorg (Flevoland)</t>
  </si>
  <si>
    <t>Prokino (Rotterdam)</t>
  </si>
  <si>
    <t>Prokino (Zwolle)</t>
  </si>
  <si>
    <t>RIBW Leger des Heils GGZ Nijmegen</t>
  </si>
  <si>
    <t>Werkpro (Drenthe)</t>
  </si>
  <si>
    <t>De Driestroom (Zaanstreek / Waterland)</t>
  </si>
  <si>
    <t>Zorgkompas in Beweging (Arnhem)</t>
  </si>
  <si>
    <t>BREDA</t>
  </si>
  <si>
    <t>HALSTEREN</t>
  </si>
  <si>
    <t>ROERMOND</t>
  </si>
  <si>
    <t>OOSTERBEEK</t>
  </si>
  <si>
    <t>ZWOLLE</t>
  </si>
  <si>
    <t>Eleos (Utrecht)</t>
  </si>
  <si>
    <t>NIEUWEGEIN</t>
  </si>
  <si>
    <t>ALKMAAR</t>
  </si>
  <si>
    <t>BARENDRECHT</t>
  </si>
  <si>
    <t>BOEKEL</t>
  </si>
  <si>
    <t>'S-HERTOGENBOSCH</t>
  </si>
  <si>
    <t>GRONINGEN</t>
  </si>
  <si>
    <t>DEVENTER</t>
  </si>
  <si>
    <t>ASSEN</t>
  </si>
  <si>
    <t>ZUIDLAREN</t>
  </si>
  <si>
    <t>ENSCHEDE</t>
  </si>
  <si>
    <t>DEN DOLDER</t>
  </si>
  <si>
    <t>ARNHEM</t>
  </si>
  <si>
    <t>ZEIST</t>
  </si>
  <si>
    <t>EINDHOVEN</t>
  </si>
  <si>
    <t>Tactus, verslavingszorg (Arnhem)</t>
  </si>
  <si>
    <t>LEEUWARDEN</t>
  </si>
  <si>
    <t>LUNTEREN</t>
  </si>
  <si>
    <t>TILBURG</t>
  </si>
  <si>
    <t>OEGSTGEEST</t>
  </si>
  <si>
    <t>NIJMEGEN</t>
  </si>
  <si>
    <t>WOLFHEZE</t>
  </si>
  <si>
    <t>UGCHELEN</t>
  </si>
  <si>
    <t>MAASTRICHT</t>
  </si>
  <si>
    <t>HUIS TER HEIDE UT</t>
  </si>
  <si>
    <t>BILTHOVEN</t>
  </si>
  <si>
    <t>AMSTERDAM</t>
  </si>
  <si>
    <t>PANNINGEN</t>
  </si>
  <si>
    <t>OISTERWIJK</t>
  </si>
  <si>
    <t>COLIJNSPLAAT</t>
  </si>
  <si>
    <t>VEENDAM</t>
  </si>
  <si>
    <t>Carinova Thuiszorg (Midden-IJssel)</t>
  </si>
  <si>
    <t>RAALTE</t>
  </si>
  <si>
    <t>BEUNINGEN GLD</t>
  </si>
  <si>
    <t>DIEREN</t>
  </si>
  <si>
    <t>LELYSTAD</t>
  </si>
  <si>
    <t>BAARN</t>
  </si>
  <si>
    <t>SLIEDRECHT</t>
  </si>
  <si>
    <t>UDENHOUT</t>
  </si>
  <si>
    <t>BEDUM</t>
  </si>
  <si>
    <t>APELDOORN</t>
  </si>
  <si>
    <t>SOEST</t>
  </si>
  <si>
    <t>DEN HELDER</t>
  </si>
  <si>
    <t>NOORDWIJK ZH</t>
  </si>
  <si>
    <t>MONSTER</t>
  </si>
  <si>
    <t>HARDERWIJK</t>
  </si>
  <si>
    <t>WEHL</t>
  </si>
  <si>
    <t>BARNEVELD</t>
  </si>
  <si>
    <t>VLAARDINGEN</t>
  </si>
  <si>
    <t>DEN HAAG</t>
  </si>
  <si>
    <t>AALTEN</t>
  </si>
  <si>
    <t>CASTRICUM</t>
  </si>
  <si>
    <t>HEEMSTEDE</t>
  </si>
  <si>
    <t>NOORDWIJKERHOUT</t>
  </si>
  <si>
    <t>GOES</t>
  </si>
  <si>
    <t>Bouman GGZ (Rotterdam)</t>
  </si>
  <si>
    <t>GROESBEEK</t>
  </si>
  <si>
    <t>DIDAM</t>
  </si>
  <si>
    <t>BRUMMEN</t>
  </si>
  <si>
    <t>RENKUM</t>
  </si>
  <si>
    <t>LOBITH</t>
  </si>
  <si>
    <t>TWELLO</t>
  </si>
  <si>
    <t>ZEVENAAR</t>
  </si>
  <si>
    <t>DIRKSLAND</t>
  </si>
  <si>
    <t>MIDDELBURG</t>
  </si>
  <si>
    <t>TERNEUZEN</t>
  </si>
  <si>
    <t>WAALWIJK</t>
  </si>
  <si>
    <t>NUNSPEET</t>
  </si>
  <si>
    <t>PURMEREND</t>
  </si>
  <si>
    <t>SITTARD</t>
  </si>
  <si>
    <t>WILP GLD</t>
  </si>
  <si>
    <t>VRIES</t>
  </si>
  <si>
    <t>OLST</t>
  </si>
  <si>
    <t>GOUDA</t>
  </si>
  <si>
    <t>HAAREN</t>
  </si>
  <si>
    <t>Kadera</t>
  </si>
  <si>
    <t>VEENENDAAL</t>
  </si>
  <si>
    <t>SINT NICOLAASGA</t>
  </si>
  <si>
    <t>MEPPEL</t>
  </si>
  <si>
    <t>NIEUW VENNEP</t>
  </si>
  <si>
    <t>KAATSHEUVEL</t>
  </si>
  <si>
    <t>DENEKAMP</t>
  </si>
  <si>
    <t>BRIELLE</t>
  </si>
  <si>
    <t>Pento Gezinsbegeleiding (Zwolle)</t>
  </si>
  <si>
    <t>OUD-BEIJERLAND</t>
  </si>
  <si>
    <t>DE KOOG</t>
  </si>
  <si>
    <t>VUGHT</t>
  </si>
  <si>
    <t>DOORN</t>
  </si>
  <si>
    <t>KATWIJK ZH</t>
  </si>
  <si>
    <t>SCHOORL</t>
  </si>
  <si>
    <t>NISSE</t>
  </si>
  <si>
    <t>KERK AVEZAATH TIEL</t>
  </si>
  <si>
    <t>WIJHE</t>
  </si>
  <si>
    <t>HERTEN</t>
  </si>
  <si>
    <t>ZALTBOMMEL</t>
  </si>
  <si>
    <t>ROLDE</t>
  </si>
  <si>
    <t>HEEL</t>
  </si>
  <si>
    <t>MILHEEZE</t>
  </si>
  <si>
    <t>HEERLEN</t>
  </si>
  <si>
    <t>LAAG-KEPPEL</t>
  </si>
  <si>
    <t>ZAANDAM</t>
  </si>
  <si>
    <t>NIBBIXWOUD</t>
  </si>
  <si>
    <t>WOGNUM</t>
  </si>
  <si>
    <t>VELDHOVEN</t>
  </si>
  <si>
    <t>ROOSENDAAL</t>
  </si>
  <si>
    <t>VORDEN</t>
  </si>
  <si>
    <t>HEEMSKERK</t>
  </si>
  <si>
    <t>HENGELO OV</t>
  </si>
  <si>
    <t>RIDDERKERK</t>
  </si>
  <si>
    <t>RIJSWIJK ZH</t>
  </si>
  <si>
    <t>WINSCHOTEN</t>
  </si>
  <si>
    <t>BOXTEL</t>
  </si>
  <si>
    <t>BLIJHAM</t>
  </si>
  <si>
    <t>DELFZIJL</t>
  </si>
  <si>
    <t>GROOTEGAST</t>
  </si>
  <si>
    <t>HAREN GN</t>
  </si>
  <si>
    <t>LEEK</t>
  </si>
  <si>
    <t>SAPPEMEER</t>
  </si>
  <si>
    <t>Stichting Voormekaar</t>
  </si>
  <si>
    <t>Blijf Groep, locatie Haarlem/IJmond</t>
  </si>
  <si>
    <t>Thuiszorg Rotterdam (Nieuwe Waterweg-Noord)</t>
  </si>
  <si>
    <t>Zorggarant Thuiszorg (Arnhem)</t>
  </si>
  <si>
    <t>PartiCura (Haaglanden)</t>
  </si>
  <si>
    <t>t Gooi</t>
  </si>
  <si>
    <t>Thuiszorgnet Amstelland en Meerlanden</t>
  </si>
  <si>
    <t>PartiCura (Arnhem)</t>
  </si>
  <si>
    <t>Zorggarant Thuiszorg (Friesland)</t>
  </si>
  <si>
    <t>Zorggarant (Groningen)</t>
  </si>
  <si>
    <t>RK Stichting Zorgcentra Meerlanden</t>
  </si>
  <si>
    <t>De Zorgboog</t>
  </si>
  <si>
    <t>Woon- en Zorgcentra Haaglanden</t>
  </si>
  <si>
    <t>Zorgpartners Midden-Holland</t>
  </si>
  <si>
    <t>Zorgstroom</t>
  </si>
  <si>
    <t>Sprank (Delft Westland Oostland)</t>
  </si>
  <si>
    <t>Sprank (Zwolle)</t>
  </si>
  <si>
    <t>Thuiszorg Diensten Centrale (Drenthe)</t>
  </si>
  <si>
    <t>Thuiszorg Diensten Centrale (Utrecht)</t>
  </si>
  <si>
    <t>Thuiszorg Diensten Centrale (Friesland)</t>
  </si>
  <si>
    <t>Thuiszorg Diensten Centrale (Arnhem)</t>
  </si>
  <si>
    <t>Thuiszorg Diensten Centrale (Groningen)</t>
  </si>
  <si>
    <t>Icare (Flevoland)</t>
  </si>
  <si>
    <t>Icare (Zwolle)</t>
  </si>
  <si>
    <t>Stichting Zorggroep Tellens</t>
  </si>
  <si>
    <t>Leven &amp; Zorg</t>
  </si>
  <si>
    <t>Thuiszorg De Versterking</t>
  </si>
  <si>
    <t>Service Modern Nederland Thuiszorg</t>
  </si>
  <si>
    <t>Zorg ParcHuis Spelderholt</t>
  </si>
  <si>
    <t>Antoniushuis, Centrum voor Ouderen</t>
  </si>
  <si>
    <t>Huize Beek en Bos</t>
  </si>
  <si>
    <t>St. Jozef</t>
  </si>
  <si>
    <t>Gasthuis St. Jan de Deo</t>
  </si>
  <si>
    <t>Verzorgingshuis De Wittenberg</t>
  </si>
  <si>
    <t>Catharina Stichting</t>
  </si>
  <si>
    <t>LuciVer</t>
  </si>
  <si>
    <t>Vughterstede</t>
  </si>
  <si>
    <t>Wonen en Zorg Purmerend</t>
  </si>
  <si>
    <t>Zorggroep Ena</t>
  </si>
  <si>
    <t>Exploitatiestichting Westerholm/Rikkers Lubbers</t>
  </si>
  <si>
    <t>De Woonmensen/KWZA</t>
  </si>
  <si>
    <t>Sint Joris</t>
  </si>
  <si>
    <t>Zorgcentra Zuidwest-Drenthe</t>
  </si>
  <si>
    <t>Brentano Amstelveen</t>
  </si>
  <si>
    <t>Bejaardenzorg Oosterhout</t>
  </si>
  <si>
    <t>De Okkernoot</t>
  </si>
  <si>
    <t>Gemiva-SVG Groep (Zuid-Holland Noord)</t>
  </si>
  <si>
    <t>Gemiva-SVG Groep (Haaglanden)</t>
  </si>
  <si>
    <t>Gemiva-SVG Groep (Midden-Holland)</t>
  </si>
  <si>
    <t>Gemiva-SVG Groep (Rotterdam)</t>
  </si>
  <si>
    <t>Gemiva-SVG Groep (Zuid-Hollandse Eilanden)</t>
  </si>
  <si>
    <t>Gemiva-SVG Groep (Waardenland)</t>
  </si>
  <si>
    <t>kolombreedte</t>
  </si>
  <si>
    <t>Flevoland</t>
  </si>
  <si>
    <t>Waardenland</t>
  </si>
  <si>
    <t>Midden-Brabant</t>
  </si>
  <si>
    <t>Stichting Timon</t>
  </si>
  <si>
    <t>Zorggroep Meander</t>
  </si>
  <si>
    <t>Jan Arends GGZ (Drenthe)</t>
  </si>
  <si>
    <t>Jan Arends GGZ (Rotterdam)</t>
  </si>
  <si>
    <t>LIMOR (Twente)</t>
  </si>
  <si>
    <t>LIMOR (Delft Westland Oostland)</t>
  </si>
  <si>
    <t>Joost Zorg (Zaanstreek / Waterland)</t>
  </si>
  <si>
    <t>Kentalis Zorg (Friesland)</t>
  </si>
  <si>
    <t>PartiCura (Flevoland)</t>
  </si>
  <si>
    <t>PartiCura (Kennemerland)</t>
  </si>
  <si>
    <t>PartiCura (Drenthe)</t>
  </si>
  <si>
    <t>PartiCura (Rotterdam)</t>
  </si>
  <si>
    <t>NZa-nummer</t>
  </si>
  <si>
    <t>Nummers ADL-aanbieders</t>
  </si>
  <si>
    <t>keuzelijst</t>
  </si>
  <si>
    <t>NAW blok</t>
  </si>
  <si>
    <t>Woonzorgcentrum De Uiterton</t>
  </si>
  <si>
    <t>VLIELAND</t>
  </si>
  <si>
    <t>FERWERT</t>
  </si>
  <si>
    <t>AKKRUM</t>
  </si>
  <si>
    <t>SINT ANNAPAROCHIE</t>
  </si>
  <si>
    <t>HOLLANDSCHEVELD</t>
  </si>
  <si>
    <t>HOOGEVEEN</t>
  </si>
  <si>
    <t>WESTERBORK</t>
  </si>
  <si>
    <t>ALMELO</t>
  </si>
  <si>
    <t>Baalderborg Groep (Zwolle V&amp;V) (Avondlicht)</t>
  </si>
  <si>
    <t>DEDEMSVAART</t>
  </si>
  <si>
    <t>BATHMEN</t>
  </si>
  <si>
    <t>DALFSEN</t>
  </si>
  <si>
    <t>GOOR</t>
  </si>
  <si>
    <t>HARDENBERG</t>
  </si>
  <si>
    <t>VRIEZENVEEN</t>
  </si>
  <si>
    <t>BEMMEL</t>
  </si>
  <si>
    <t>LENT</t>
  </si>
  <si>
    <t>GENDT</t>
  </si>
  <si>
    <t>HEERDE</t>
  </si>
  <si>
    <t>MALDEN</t>
  </si>
  <si>
    <t>GAMEREN</t>
  </si>
  <si>
    <t>KESTEREN</t>
  </si>
  <si>
    <t>HERWIJNEN</t>
  </si>
  <si>
    <t>LOCHEM</t>
  </si>
  <si>
    <t>MILLINGEN AAN DE RIJN</t>
  </si>
  <si>
    <t>HAAFTEN</t>
  </si>
  <si>
    <t>ROSSUM GLD</t>
  </si>
  <si>
    <t>TIEL</t>
  </si>
  <si>
    <t>VARSSEVELD</t>
  </si>
  <si>
    <t>WARNSVELD</t>
  </si>
  <si>
    <t>DREUMEL</t>
  </si>
  <si>
    <t>VELP GLD</t>
  </si>
  <si>
    <t>BUNSCHOTEN-SPAKENBURG</t>
  </si>
  <si>
    <t>HARMELEN</t>
  </si>
  <si>
    <t>MAARSSEN</t>
  </si>
  <si>
    <t>OUDEWATER</t>
  </si>
  <si>
    <t>NIEUWENDIJK NB</t>
  </si>
  <si>
    <t>BERGEN NH</t>
  </si>
  <si>
    <t>AALSMEER</t>
  </si>
  <si>
    <t>POORTUGAAL</t>
  </si>
  <si>
    <t>HUIZEN</t>
  </si>
  <si>
    <t>ZOETERMEER</t>
  </si>
  <si>
    <t>BROEK OP LANGEDIJK</t>
  </si>
  <si>
    <t>VOORSCHOTEN</t>
  </si>
  <si>
    <t>CAPELLE AAN DEN IJSSEL</t>
  </si>
  <si>
    <t>GORINCHEM</t>
  </si>
  <si>
    <t>MOERKAPELLE</t>
  </si>
  <si>
    <t>HARDINXVELD GIESSENDAM</t>
  </si>
  <si>
    <t>NIEUWERKERK AD IJSSEL</t>
  </si>
  <si>
    <t>DUIVENDRECHT</t>
  </si>
  <si>
    <t>STADSKANAAL</t>
  </si>
  <si>
    <t>SCHIEDAM</t>
  </si>
  <si>
    <t>WASSENAAR</t>
  </si>
  <si>
    <t>ZWIJNDRECHT</t>
  </si>
  <si>
    <t>LEIDEN</t>
  </si>
  <si>
    <t>ECHT</t>
  </si>
  <si>
    <t>LEERDAM</t>
  </si>
  <si>
    <t>PIERSHIL</t>
  </si>
  <si>
    <t>ZEVENHUIZEN ZH</t>
  </si>
  <si>
    <t>Baalderborg Groep (Zwolle VG)</t>
  </si>
  <si>
    <t>Baalderborg Groep (Twente VG)</t>
  </si>
  <si>
    <t>KAMPEN</t>
  </si>
  <si>
    <t>KAPELLE</t>
  </si>
  <si>
    <t>SINT-ANNALAND</t>
  </si>
  <si>
    <t>BLADEL</t>
  </si>
  <si>
    <t>DRIEBERGEN-RIJSENBURG</t>
  </si>
  <si>
    <t>HEESWIJK DINTHER</t>
  </si>
  <si>
    <t>BOSCH EN DUIN</t>
  </si>
  <si>
    <t>JOURE</t>
  </si>
  <si>
    <t>ZANDVOORT</t>
  </si>
  <si>
    <t>Adelante (Zuid-Limburg)</t>
  </si>
  <si>
    <t>HOENSBROEK</t>
  </si>
  <si>
    <t>SCHALKHAAR</t>
  </si>
  <si>
    <t>SCHOONDIJKE</t>
  </si>
  <si>
    <t>ZIERIKZEE</t>
  </si>
  <si>
    <t>ZEVENBERGEN</t>
  </si>
  <si>
    <t>MADE</t>
  </si>
  <si>
    <t>RAAMSDONKSVEER</t>
  </si>
  <si>
    <t>GILZE</t>
  </si>
  <si>
    <t>ROSMALEN</t>
  </si>
  <si>
    <t>HEYTHUYSEN</t>
  </si>
  <si>
    <t>MEIJEL</t>
  </si>
  <si>
    <t>URK</t>
  </si>
  <si>
    <t>ALMERE</t>
  </si>
  <si>
    <t>ZUTPHEN</t>
  </si>
  <si>
    <t>BOSCHOORD</t>
  </si>
  <si>
    <t>APPELSCHA</t>
  </si>
  <si>
    <t>OUDESCHOOT</t>
  </si>
  <si>
    <t>OPLOO</t>
  </si>
  <si>
    <t>Buro MAKS (Midden-Brabant)</t>
  </si>
  <si>
    <t>BERGEN OP ZOOM</t>
  </si>
  <si>
    <t>GELDROP</t>
  </si>
  <si>
    <t>OLDENZAAL</t>
  </si>
  <si>
    <t>HELMOND</t>
  </si>
  <si>
    <t>TOLBERT</t>
  </si>
  <si>
    <t>DRUTEN</t>
  </si>
  <si>
    <t>GEMERT</t>
  </si>
  <si>
    <t>RHENEN</t>
  </si>
  <si>
    <t>SNEEK</t>
  </si>
  <si>
    <t>VENRAY</t>
  </si>
  <si>
    <t>WAMEL</t>
  </si>
  <si>
    <t>LAREN NH</t>
  </si>
  <si>
    <t>AERDENHOUT</t>
  </si>
  <si>
    <t>ASTEN</t>
  </si>
  <si>
    <t>BOXMEER</t>
  </si>
  <si>
    <t>OIRSCHOT</t>
  </si>
  <si>
    <t>UDEN</t>
  </si>
  <si>
    <t>CADIER EN KEER</t>
  </si>
  <si>
    <t>GENNEP</t>
  </si>
  <si>
    <t>GRUBBENVORST</t>
  </si>
  <si>
    <t>BUSSUM</t>
  </si>
  <si>
    <t>ELST GLD</t>
  </si>
  <si>
    <t>UITHOORN</t>
  </si>
  <si>
    <t>HOUTEN</t>
  </si>
  <si>
    <t>TERHEIJDEN</t>
  </si>
  <si>
    <t>LICHTENVOORDE</t>
  </si>
  <si>
    <t>MIDDELHARNIS</t>
  </si>
  <si>
    <t>MensEnZorg (vh Ina Koning) Drenthe</t>
  </si>
  <si>
    <t>SMILDE</t>
  </si>
  <si>
    <t>EMMEN</t>
  </si>
  <si>
    <t>NULAND</t>
  </si>
  <si>
    <t>TETERINGEN</t>
  </si>
  <si>
    <t>HENDRIK-IDO-AMBACHT</t>
  </si>
  <si>
    <t>WEERT</t>
  </si>
  <si>
    <t>HILLEGOM</t>
  </si>
  <si>
    <t>EMMELOORD</t>
  </si>
  <si>
    <t>ELBURG</t>
  </si>
  <si>
    <t>DRACHTEN</t>
  </si>
  <si>
    <t>OUDEMIRDUM</t>
  </si>
  <si>
    <t>ZorgAccent (Twente, Enschede)</t>
  </si>
  <si>
    <t>HELLENDOORN</t>
  </si>
  <si>
    <t>BEEKBERGEN</t>
  </si>
  <si>
    <t>TERBORG</t>
  </si>
  <si>
    <t>HORN</t>
  </si>
  <si>
    <t>SCHIJNDEL</t>
  </si>
  <si>
    <t>HEERENVEEN</t>
  </si>
  <si>
    <t>VALKENSWAARD</t>
  </si>
  <si>
    <t>HULST</t>
  </si>
  <si>
    <t>WIJK BIJ DUURSTEDE</t>
  </si>
  <si>
    <t>MAASSLUIS</t>
  </si>
  <si>
    <t>Zorgbedrijf Noord Holland (Amsterdam)</t>
  </si>
  <si>
    <t>MoniCare</t>
  </si>
  <si>
    <t>KAG-zorg</t>
  </si>
  <si>
    <t>Zorggroep Millennium (Amsterdam)</t>
  </si>
  <si>
    <t>Thuiszorg Noord Nederland (Groningen)</t>
  </si>
  <si>
    <t>Unal Zorg (Amsterdam)</t>
  </si>
  <si>
    <t>GF Totaalzorg</t>
  </si>
  <si>
    <t>ABC Zorgcomfort</t>
  </si>
  <si>
    <t>De Buitenwereld (Midden-Holland)</t>
  </si>
  <si>
    <t>NSDSK Gezinsbegeleiding (Zuid-Holland Noord)</t>
  </si>
  <si>
    <t>Eduzon</t>
  </si>
  <si>
    <t>ZO! Zorgoplossingen</t>
  </si>
  <si>
    <t>Arbe Dienstverlening</t>
  </si>
  <si>
    <t>GGMD (Friesland)</t>
  </si>
  <si>
    <t>Pameijer SP (Nieuwe Waterweg Noord)</t>
  </si>
  <si>
    <t>Zorgverlening PGZ (Noordoost Brabant)</t>
  </si>
  <si>
    <t>Mutsaersstichting</t>
  </si>
  <si>
    <t>GGZ Breburg regio Breda</t>
  </si>
  <si>
    <t>Verslavingszorg Noord Nederland (Groningen)</t>
  </si>
  <si>
    <t>GGZ Drenthe (GGZ)</t>
  </si>
  <si>
    <t>Altrecht (GGZ)</t>
  </si>
  <si>
    <t>IrisZorg (Arnhem)</t>
  </si>
  <si>
    <t>Voorblad</t>
  </si>
  <si>
    <t>Intramuraal</t>
  </si>
  <si>
    <t>regel(s)</t>
  </si>
  <si>
    <t>fout</t>
  </si>
  <si>
    <t>-</t>
  </si>
  <si>
    <t>U heeft het NZa-nummer (300-categorie) niet ingevuld, of het nummer is onbekend. Indien sprake is van een nieuwe zorgaanbieder, waarvan het NZa nummer nog niet bekend is, vul dan nummer 9999 in.</t>
  </si>
  <si>
    <t>deBreedonk woon-zorgcentra</t>
  </si>
  <si>
    <t>Serviceresidentie Vredenbergh</t>
  </si>
  <si>
    <t>Henriëtte van Heemstra Huis</t>
  </si>
  <si>
    <t>Het Retraitehuis</t>
  </si>
  <si>
    <t>Het Spectrum</t>
  </si>
  <si>
    <t>Stichting Kalorama</t>
  </si>
  <si>
    <t>Zorgspectrum Het Zand</t>
  </si>
  <si>
    <t>Berne Zorg</t>
  </si>
  <si>
    <t>Plantein</t>
  </si>
  <si>
    <t>Evean Zorg Amsterdam</t>
  </si>
  <si>
    <t>de Volckaert</t>
  </si>
  <si>
    <t>Verpleeg- en Verzorgingshuis De Leystroom</t>
  </si>
  <si>
    <t>Raffy, voor Molukse en Indische Ouderen</t>
  </si>
  <si>
    <t>Sint Elisabeth</t>
  </si>
  <si>
    <t>Stichting Pasana</t>
  </si>
  <si>
    <t>Sanitas Thuiszorg</t>
  </si>
  <si>
    <t>de Droomboom</t>
  </si>
  <si>
    <t>Huize Winterdijk</t>
  </si>
  <si>
    <t>Community Support (Drenthe)</t>
  </si>
  <si>
    <t>De Heem</t>
  </si>
  <si>
    <t>Aafje (Waardenland)</t>
  </si>
  <si>
    <t>Versatility Thuiszorg Regio Zwolle (Zwolle)</t>
  </si>
  <si>
    <t>Thuisverpleging het Rijk van Nijmegen u.a.</t>
  </si>
  <si>
    <t>Solace European Care Hotel</t>
  </si>
  <si>
    <t>De Brug Midden-Nederland</t>
  </si>
  <si>
    <t>OZBL B.V.</t>
  </si>
  <si>
    <t>Beter Thuis Wonen Thuiszorg (Groningen)</t>
  </si>
  <si>
    <t>Beter Thuis Wonen Thuiszorg (Midden IJssel)</t>
  </si>
  <si>
    <t>Stichting Keroazie</t>
  </si>
  <si>
    <t>Zorggroep BOAT (VG)</t>
  </si>
  <si>
    <t>Lelie Zorggroep (Groningen)</t>
  </si>
  <si>
    <t>PartiCura (Groningen)</t>
  </si>
  <si>
    <t>Actief Zorg (Zuidoost-Brabant)</t>
  </si>
  <si>
    <t>Toevluchtsoord (Drenthe)</t>
  </si>
  <si>
    <t>PrivaZorg AWBZ (Rotterdam)</t>
  </si>
  <si>
    <t>Jeugdhuis Middelveld</t>
  </si>
  <si>
    <t>DKJ</t>
  </si>
  <si>
    <t>Syndion (Waardenland)</t>
  </si>
  <si>
    <t>Zorgboerderij Chaamdijk</t>
  </si>
  <si>
    <t>ROZA zorg</t>
  </si>
  <si>
    <t>Profzorg  (Zuid-Holland Noord)</t>
  </si>
  <si>
    <t>Ons Tweede Thuis (Kennemerland)</t>
  </si>
  <si>
    <t>Woon-Zorgcentrum De Vaste Burcht</t>
  </si>
  <si>
    <t>Zorg- en wooncentrum  Den Bouw</t>
  </si>
  <si>
    <t>St. Barbara</t>
  </si>
  <si>
    <t>Verzorgingshuis Regina</t>
  </si>
  <si>
    <t>De Hartekamp Groep</t>
  </si>
  <si>
    <t>Omschrijving</t>
  </si>
  <si>
    <t>Stichting Zorggroep Charim</t>
  </si>
  <si>
    <t>Professionals in NAH (Twente)</t>
  </si>
  <si>
    <t>Professionals in NAH (Arnhem)</t>
  </si>
  <si>
    <t>Werkdag B.V.</t>
  </si>
  <si>
    <t>Juutsom</t>
  </si>
  <si>
    <t>Stichting Parousie</t>
  </si>
  <si>
    <t>Talent</t>
  </si>
  <si>
    <t>Nieuwland Opleidingen</t>
  </si>
  <si>
    <t>Labyrint Zorg</t>
  </si>
  <si>
    <t>Prozorg B.V.</t>
  </si>
  <si>
    <t>Prodeba B.V.</t>
  </si>
  <si>
    <t>Delta Psychiatrisch Centrum (Rotterdam)</t>
  </si>
  <si>
    <t>Icare (Drenthe)</t>
  </si>
  <si>
    <t>Gehandicaptenzorg Limburg (Zuid-Limburg)</t>
  </si>
  <si>
    <t>Gehandicaptenzorg Limburg (Noord-Limburg)</t>
  </si>
  <si>
    <t>Zozijn (Arnhem)</t>
  </si>
  <si>
    <t>Elisabeth Otter-Knoll Stichting</t>
  </si>
  <si>
    <t>kolom H I: afspraak exclusief capaciteitsmutaties</t>
  </si>
  <si>
    <t>Verpleeghuis Het Parkhuis</t>
  </si>
  <si>
    <t>Verpleeghuis Nebo</t>
  </si>
  <si>
    <t>Verpleeghuis Den Weeligenberg</t>
  </si>
  <si>
    <t>Rheumaverpleeghuis</t>
  </si>
  <si>
    <t>De Passerel</t>
  </si>
  <si>
    <t>Aanbieder</t>
  </si>
  <si>
    <t>'s Heeren Loo (Groningen)</t>
  </si>
  <si>
    <t>'s Heeren Loo (Flevoland)</t>
  </si>
  <si>
    <t>'s Heeren Loo (Arnhem)</t>
  </si>
  <si>
    <t>'s Heeren Loo (Noord-Holland Noord)</t>
  </si>
  <si>
    <t>'s Heeren Loo (Zuid-Holland Noord)</t>
  </si>
  <si>
    <t>'s Heeren Loo (Zwolle)</t>
  </si>
  <si>
    <t>s-Heeren Loo (Midden-IJssel)</t>
  </si>
  <si>
    <t>IJsselmonde-Oost</t>
  </si>
  <si>
    <t>De Akkerwinde</t>
  </si>
  <si>
    <t>Abrona</t>
  </si>
  <si>
    <t>De Trans</t>
  </si>
  <si>
    <t>Koraal Groep (Noord-Limburg)</t>
  </si>
  <si>
    <t>Koraal Groep (Zuid-Limburg)</t>
  </si>
  <si>
    <t>RIBW IJssel-Vecht (Midden IJssel)</t>
  </si>
  <si>
    <t>Rivas Zorggroep thuiszorg (Waardenland)</t>
  </si>
  <si>
    <t>Huize Rosa</t>
  </si>
  <si>
    <t>GGMD (Rotterdam)</t>
  </si>
  <si>
    <t>(foutmelding)</t>
  </si>
  <si>
    <t>huidige datum</t>
  </si>
  <si>
    <t>vervaldatum</t>
  </si>
  <si>
    <t>Stichting Enzo</t>
  </si>
  <si>
    <t>Cordaan VG</t>
  </si>
  <si>
    <t>De Linde (Kennemerland)</t>
  </si>
  <si>
    <t>De Wederkerigheid</t>
  </si>
  <si>
    <t>Palet centra voor wonen, zorg en welzijn</t>
  </si>
  <si>
    <t>VIVIUM zorggroep</t>
  </si>
  <si>
    <t>Zorgcentra De Betuwe</t>
  </si>
  <si>
    <t>Zorgkompas in Beweging (Friesland)</t>
  </si>
  <si>
    <t>Zorgkompas in Beweging (Groningen)</t>
  </si>
  <si>
    <t>Orthopedagogisch Centrum Brabant (West-Brabant)</t>
  </si>
  <si>
    <t>Orthopedagogisch Centrum Brabant (Midden-Brabant)</t>
  </si>
  <si>
    <t>Woonzorggroep Samen</t>
  </si>
  <si>
    <t>Fokus Exploitatie</t>
  </si>
  <si>
    <t>Sjaloom Zorg (Zeeland)</t>
  </si>
  <si>
    <t>Wassenaarse zorgverlening (ADL)</t>
  </si>
  <si>
    <t>Fokus Exploitatie (ADL)</t>
  </si>
  <si>
    <t>Geriant</t>
  </si>
  <si>
    <t>De Windroos</t>
  </si>
  <si>
    <t>Dagbesteding envervoer</t>
  </si>
  <si>
    <t>Opvangcentrum Purmerend</t>
  </si>
  <si>
    <t>Stichting Hera</t>
  </si>
  <si>
    <t>Blijf Groep, locatie Amsterdam/Flevoland</t>
  </si>
  <si>
    <t>Thuiszorg Helpende Hand</t>
  </si>
  <si>
    <t>Pension Maaszicht</t>
  </si>
  <si>
    <t>ArosA, vrouwenopvang Rotterdam</t>
  </si>
  <si>
    <t>Sherpa</t>
  </si>
  <si>
    <t>Leekerweide</t>
  </si>
  <si>
    <t>Severinusstichting</t>
  </si>
  <si>
    <t>Humanitas Zorg (Zuid-Hollandse Eilanden)</t>
  </si>
  <si>
    <t>Thuiszorg Inis (Rotterdam)</t>
  </si>
  <si>
    <t>Agathos Thuiszorg (Waardenland)</t>
  </si>
  <si>
    <t>Zienn (SMO Fryslan) Friesland</t>
  </si>
  <si>
    <t>Profila Zorg (Groningen)</t>
  </si>
  <si>
    <t>CaroCare Thuiszorg Salland (Zwolle)</t>
  </si>
  <si>
    <t>De Zorgcirkel (Zaanstreek/Waterland)</t>
  </si>
  <si>
    <t>Hooge-Werf/Klepperweide Es</t>
  </si>
  <si>
    <t>MeanderGroep Zuid-Limburg</t>
  </si>
  <si>
    <t>Omring</t>
  </si>
  <si>
    <t>Attent wonen welzijn zorg</t>
  </si>
  <si>
    <t>Zorggroep Apeldoorn en omstreken</t>
  </si>
  <si>
    <t>Liemerije (vh Verpleeghuis Zevenaar)</t>
  </si>
  <si>
    <t>ZorgBalans (Kennemerland)</t>
  </si>
  <si>
    <t>Zorggroep Groningen</t>
  </si>
  <si>
    <t>PrivaZorg AWBZ (Utrecht)</t>
  </si>
  <si>
    <t>Thuiszorg Service (Utrecht)</t>
  </si>
  <si>
    <t>Residentiële &amp; Ambulante Zorg RAZ (Utrecht)</t>
  </si>
  <si>
    <t>Rangerij</t>
  </si>
  <si>
    <t>DB-sheet</t>
  </si>
  <si>
    <t>Breederzorg Thuiszorg (Noordoost-Brabant)</t>
  </si>
  <si>
    <t>Buurtzorg Nederland (Nijmegen)</t>
  </si>
  <si>
    <t>Stichting DSV</t>
  </si>
  <si>
    <t>Orbis Zorgconcern (Zuid-Limburg)</t>
  </si>
  <si>
    <t>Carintreggeland (Twente)</t>
  </si>
  <si>
    <t>Zorggroep Maas&amp;Waal</t>
  </si>
  <si>
    <t>Careaz</t>
  </si>
  <si>
    <t>Zorggroep Sint Maarten, Twente</t>
  </si>
  <si>
    <t>Wassenaarse Zorgverlening</t>
  </si>
  <si>
    <t>CWZW Midden Nederland</t>
  </si>
  <si>
    <t>De Merwelanden</t>
  </si>
  <si>
    <t>Maria-Oord wonen, welzijn, zorg en verpleging</t>
  </si>
  <si>
    <t>Warande</t>
  </si>
  <si>
    <t>Het Raamwerk</t>
  </si>
  <si>
    <t>Het Gors</t>
  </si>
  <si>
    <t>Lava-Team Drunen</t>
  </si>
  <si>
    <t>Woonzorgcentrum De Zeeg</t>
  </si>
  <si>
    <t>De Rozelaar</t>
  </si>
  <si>
    <t>Nieuwe Waterweg Noord</t>
  </si>
  <si>
    <t>Extramuraal</t>
  </si>
  <si>
    <t>'t Schiphuis</t>
  </si>
  <si>
    <t>Diaphora Zorgverlening</t>
  </si>
  <si>
    <t>Warm Thuis</t>
  </si>
  <si>
    <t>Dunya Zorg en Welzijn (Rotterdam)</t>
  </si>
  <si>
    <t>Promens Care VG (Drenthe)</t>
  </si>
  <si>
    <t>Pluryn (Apeldoorn/Zutphen e.o.)</t>
  </si>
  <si>
    <t>Humanitas Zorg (Rotterdam)</t>
  </si>
  <si>
    <t>Mienskipssintrum Leppehiem</t>
  </si>
  <si>
    <t>Zorgcentrum Betuweland</t>
  </si>
  <si>
    <t>Hanzeheerd, locatie De Bongerd</t>
  </si>
  <si>
    <t>Hanzeheerd, locatie Brinkhoven</t>
  </si>
  <si>
    <t>Stichting Dienstencentrum Oud Burgeren Gasthuis</t>
  </si>
  <si>
    <t>Sutfene</t>
  </si>
  <si>
    <t>Coloriet</t>
  </si>
  <si>
    <t>Vilente</t>
  </si>
  <si>
    <t>Avoord, Zorg &amp; Wonen</t>
  </si>
  <si>
    <t>Humanitas DMH (Delft Westland Oostland)</t>
  </si>
  <si>
    <t>NOVA Zorgboerderij</t>
  </si>
  <si>
    <t>Heliomare (Kennemerland)</t>
  </si>
  <si>
    <t>Stichting Oase</t>
  </si>
  <si>
    <t>Stichting Altra</t>
  </si>
  <si>
    <t>Sterk in Werk</t>
  </si>
  <si>
    <t>Diomage</t>
  </si>
  <si>
    <t>Hospice Dignitas</t>
  </si>
  <si>
    <t>De Boei</t>
  </si>
  <si>
    <t>Buurtzorg Nederland (Arnhem)</t>
  </si>
  <si>
    <t>Lelie Zorggroep (Twente)</t>
  </si>
  <si>
    <t>Allerzorg (Groningen)</t>
  </si>
  <si>
    <t>Allerzorg (Twente)</t>
  </si>
  <si>
    <t>Olcea Nieuwe Zorglandschap B.V. Twente (Twente)</t>
  </si>
  <si>
    <t>Welman Zorggroep</t>
  </si>
  <si>
    <t>Stichting De Parel</t>
  </si>
  <si>
    <t>Zorgboerderij De Vierhoeve (VOF)</t>
  </si>
  <si>
    <t>Zorgcentrum De Linde</t>
  </si>
  <si>
    <t>Antonius Ziekenhuis AWBZ</t>
  </si>
  <si>
    <t>Amaris Zorggroep</t>
  </si>
  <si>
    <t>Stichting Inovum</t>
  </si>
  <si>
    <t>Sint Jacob</t>
  </si>
  <si>
    <t>Valkenhof Centrum voor v&amp;v</t>
  </si>
  <si>
    <t>Zorggroep Solis (Midden-IJssel)</t>
  </si>
  <si>
    <t>Sevagram, Zorgcentra</t>
  </si>
  <si>
    <t>Stichting Zorgspectrum</t>
  </si>
  <si>
    <t>Van Neynselstichting</t>
  </si>
  <si>
    <t>Regionale Stichting Zorgcentra De Kempen</t>
  </si>
  <si>
    <t>Stichting Groenhuysen</t>
  </si>
  <si>
    <t>naam rekenstaat</t>
  </si>
  <si>
    <t>HAARLEM</t>
  </si>
  <si>
    <t>GGZ Delfland (Delft Westland Oostland)</t>
  </si>
  <si>
    <t>DELFT</t>
  </si>
  <si>
    <t>HEERHUGOWAARD</t>
  </si>
  <si>
    <t>'S-GRAVENHAGE</t>
  </si>
  <si>
    <t>EDE GLD</t>
  </si>
  <si>
    <t>ERMELO</t>
  </si>
  <si>
    <t>DORDRECHT</t>
  </si>
  <si>
    <t>KLOETINGE</t>
  </si>
  <si>
    <t>UTRECHT</t>
  </si>
  <si>
    <t>AMSTELVEEN</t>
  </si>
  <si>
    <t>ROTTERDAM</t>
  </si>
  <si>
    <t>VENLO</t>
  </si>
  <si>
    <t>AMERSFOORT</t>
  </si>
  <si>
    <t>Zorgboerderijen Zeeland (Zeeland)</t>
  </si>
  <si>
    <t>WATERLANDKERKJE</t>
  </si>
  <si>
    <t>VLISSINGEN</t>
  </si>
  <si>
    <t>GROENLO</t>
  </si>
  <si>
    <t>HILVERSUM</t>
  </si>
  <si>
    <t>WINSUM GN</t>
  </si>
  <si>
    <t>BEEK-UBBERGEN</t>
  </si>
  <si>
    <t>Carinova, Zorggroep De Leiboom</t>
  </si>
  <si>
    <t>VOORHOUT</t>
  </si>
  <si>
    <t>GOIRLE</t>
  </si>
  <si>
    <t>WIJCHEN</t>
  </si>
  <si>
    <t>PUTTERSHOEK</t>
  </si>
  <si>
    <t>VOORTHUIZEN</t>
  </si>
  <si>
    <t>DWINGELOO</t>
  </si>
  <si>
    <t>OOSTERHOUT NB</t>
  </si>
  <si>
    <t>DONGEN</t>
  </si>
  <si>
    <t>LEIDERDORP</t>
  </si>
  <si>
    <t>BADHOEVEDORP</t>
  </si>
  <si>
    <t>SPIJKENISSE</t>
  </si>
  <si>
    <t>VOGELWAARDE</t>
  </si>
  <si>
    <t>WOERDEN</t>
  </si>
  <si>
    <t>WIJK EN AALBURG</t>
  </si>
  <si>
    <t>HOORN NH</t>
  </si>
  <si>
    <t>DOETINCHEM</t>
  </si>
  <si>
    <t>MAURIK</t>
  </si>
  <si>
    <t>HOOFDDORP</t>
  </si>
  <si>
    <t>LISSE</t>
  </si>
  <si>
    <t>EERBEEK</t>
  </si>
  <si>
    <t>NUMANSDORP</t>
  </si>
  <si>
    <t>HERVELD</t>
  </si>
  <si>
    <t>HEILOO</t>
  </si>
  <si>
    <t>ETTEN-LEUR</t>
  </si>
  <si>
    <t>OUD-ALBLAS</t>
  </si>
  <si>
    <t>LEUSDEN</t>
  </si>
  <si>
    <t>AMEIDE</t>
  </si>
  <si>
    <t>DRUNEN</t>
  </si>
  <si>
    <t>OSS</t>
  </si>
  <si>
    <t>OMMEN</t>
  </si>
  <si>
    <t>LANDGRAAF</t>
  </si>
  <si>
    <t>DE STEEG</t>
  </si>
  <si>
    <t>RIJSSEN</t>
  </si>
  <si>
    <t>ZEEGSE</t>
  </si>
  <si>
    <t>Woonzorgnet BV (Arnhem)</t>
  </si>
  <si>
    <t>BENEDEN-LEEUWEN</t>
  </si>
  <si>
    <t>HEINKENSZAND</t>
  </si>
  <si>
    <t>HEEZE</t>
  </si>
  <si>
    <t>STEENWIJK</t>
  </si>
  <si>
    <t>NIJVERDAL</t>
  </si>
  <si>
    <t>LOSSER</t>
  </si>
  <si>
    <t>VROOMSHOOP</t>
  </si>
  <si>
    <t>Carinova, thuiszorg Salland (Zwolle)</t>
  </si>
  <si>
    <t>ZorgAccent (Twente)</t>
  </si>
  <si>
    <t>AMSTERDAM ZUIDOOST</t>
  </si>
  <si>
    <t>Betere Thuiszorg Twente &amp; Achterhoek (Twente)</t>
  </si>
  <si>
    <t>BEST</t>
  </si>
  <si>
    <t>WINSUM FR</t>
  </si>
  <si>
    <t>HdS Zorg Christelijke organisatie voor Thuiszorg</t>
  </si>
  <si>
    <t>TEGELEN</t>
  </si>
  <si>
    <t>HEI- EN BOEICOP</t>
  </si>
  <si>
    <t>PANNERDEN</t>
  </si>
  <si>
    <t>ALPHEN AAN DEN RIJN</t>
  </si>
  <si>
    <t>EEFDE</t>
  </si>
  <si>
    <t>ANGEREN</t>
  </si>
  <si>
    <t>BERKEL-ENSCHOT</t>
  </si>
  <si>
    <t>SEVENUM</t>
  </si>
  <si>
    <t>Cooperatie Boer en Zorg (Apeldoorn / Zutphen e.o.)</t>
  </si>
  <si>
    <t>NEDERWEERT-EIND</t>
  </si>
  <si>
    <t>Relim (vh Der Sjtiel)</t>
  </si>
  <si>
    <t>BLARICUM</t>
  </si>
  <si>
    <t>CHAAM</t>
  </si>
  <si>
    <t>WIJK AAN ZEE</t>
  </si>
  <si>
    <t>EGMOND AAN ZEE</t>
  </si>
  <si>
    <t>BENNEKOM</t>
  </si>
  <si>
    <t>SCHAGEN</t>
  </si>
  <si>
    <t>ABCOUDE</t>
  </si>
  <si>
    <t>Woonzorg Unie Veluwe (Zwolle)</t>
  </si>
  <si>
    <t>GELEEN</t>
  </si>
  <si>
    <t>SINT-MICHIELSGESTEL</t>
  </si>
  <si>
    <t>WENUM WIESEL</t>
  </si>
  <si>
    <t>OOSTBURG</t>
  </si>
  <si>
    <t>BENTVELD</t>
  </si>
  <si>
    <t>BOLSWARD</t>
  </si>
  <si>
    <t>OCHTEN</t>
  </si>
  <si>
    <t>HEINO</t>
  </si>
  <si>
    <t>MensEnZorg (vh Ina Koning) Friesland</t>
  </si>
  <si>
    <t>SIMPELVELD</t>
  </si>
  <si>
    <t>AtlantisZorg Stichting</t>
  </si>
  <si>
    <t>DUIZEL</t>
  </si>
  <si>
    <t>GELDERMALSEN</t>
  </si>
  <si>
    <t>BORNE</t>
  </si>
  <si>
    <t>ZOETERWOUDE</t>
  </si>
  <si>
    <t>'T HARDE</t>
  </si>
  <si>
    <t>DOKKUM</t>
  </si>
  <si>
    <t>WITTELTE</t>
  </si>
  <si>
    <t>NAARDEN</t>
  </si>
  <si>
    <t>RUURLO</t>
  </si>
  <si>
    <t>HOOGWOUD</t>
  </si>
  <si>
    <t>LOOSDRECHT</t>
  </si>
  <si>
    <t>OUDORP NH</t>
  </si>
  <si>
    <t>ZUIDHORN</t>
  </si>
  <si>
    <t>Moveoo (Noord en Midden Limburg)</t>
  </si>
  <si>
    <t>Odibaan (Zaanstreek / Waterland)</t>
  </si>
  <si>
    <t>MEERSSEN</t>
  </si>
  <si>
    <t>NSDSK Gezinsbegeleiding (Zaanstreek / Waterland)</t>
  </si>
  <si>
    <t>Zorggroep Liante</t>
  </si>
  <si>
    <t>OOSTERWOLDE FR</t>
  </si>
  <si>
    <t>BREUKELEN UT</t>
  </si>
  <si>
    <t>WINTERSWIJK</t>
  </si>
  <si>
    <t>WAGENINGEN</t>
  </si>
  <si>
    <t>NIEUWEHORNE</t>
  </si>
  <si>
    <t>GROU</t>
  </si>
  <si>
    <t>Van den Dool Zorg &amp; Begeleiding (Waardenland)</t>
  </si>
  <si>
    <t>VELSEN-NOORD</t>
  </si>
  <si>
    <t>T-Care Prokino (Zeeland)</t>
  </si>
  <si>
    <t>Pento Gezinsbegeleiding (Friesland)</t>
  </si>
  <si>
    <t>SANTPOORT-NOORD</t>
  </si>
  <si>
    <t>PAPENVOORT</t>
  </si>
  <si>
    <t>WADDINXVEEN</t>
  </si>
  <si>
    <t>MIERLO</t>
  </si>
  <si>
    <t>MERKELBEEK</t>
  </si>
  <si>
    <t>BLESKENSGRAAF CA</t>
  </si>
  <si>
    <t>DEURNE</t>
  </si>
  <si>
    <t>OOSTHUIZEN</t>
  </si>
  <si>
    <t>OUDE WETERING</t>
  </si>
  <si>
    <t>SCHALKWIJK</t>
  </si>
  <si>
    <t>Het Middelpunt (Zwolle)</t>
  </si>
  <si>
    <t>LAGE MIERDE</t>
  </si>
  <si>
    <t>SON</t>
  </si>
  <si>
    <t>HENSBROEK</t>
  </si>
  <si>
    <t>VIANEN UT</t>
  </si>
  <si>
    <t>CRUQUIUS</t>
  </si>
  <si>
    <t>DIEMEN</t>
  </si>
  <si>
    <t>REEUWIJK</t>
  </si>
  <si>
    <t>Moveoo (Zuid-Limburg)</t>
  </si>
  <si>
    <t>SINT-OEDENRODE</t>
  </si>
  <si>
    <t>MensEnZorg (vh Ina Koning) Groningen</t>
  </si>
  <si>
    <t>KinderThuisZorg (Drenthe)</t>
  </si>
  <si>
    <t>ECKELRADE</t>
  </si>
  <si>
    <t>HARLINGEN</t>
  </si>
  <si>
    <t>WEMELDINGE</t>
  </si>
  <si>
    <t>Thuiszorg Comfort AWBZ (Groningen)</t>
  </si>
  <si>
    <t>Cooperatie Boer en Zorg (Flevoland)</t>
  </si>
  <si>
    <t>Sigma ZorG (Amsterdam)</t>
  </si>
  <si>
    <t>Kwintes (Utrecht)</t>
  </si>
  <si>
    <t>Vitaal Thuizorg B.V. (Arnhem)</t>
  </si>
  <si>
    <t>WERKENDAM</t>
  </si>
  <si>
    <t>BIEZENMORTEL</t>
  </si>
  <si>
    <t>VLIST</t>
  </si>
  <si>
    <t>Koninklijke Visio (Delft Westland Oostland)</t>
  </si>
  <si>
    <t>RODEN</t>
  </si>
  <si>
    <t>BEEK GEM MONTFERLAND</t>
  </si>
  <si>
    <t>Evean Thuiszorg (Kennemerland)</t>
  </si>
  <si>
    <t>Woonzorg Lojal (Apeldoorn Zupthen e.o.)</t>
  </si>
  <si>
    <t>DUIVEN</t>
  </si>
  <si>
    <t>WOLVEGA</t>
  </si>
  <si>
    <t>Cura Twente</t>
  </si>
  <si>
    <t>Pento Gezinsbegeleiding (Groningen)</t>
  </si>
  <si>
    <t>NEDERWEERT</t>
  </si>
  <si>
    <t>KinderThuisZorg (Flevoland)</t>
  </si>
  <si>
    <t>KinderThuisZorg (Zwolle)</t>
  </si>
  <si>
    <t>KinderThuisZorg (Zaanstreek/Waterland)</t>
  </si>
  <si>
    <t>KinderThuisZorg (Kennemerland)</t>
  </si>
  <si>
    <t>KinderThuisZorg (Rotterdam)</t>
  </si>
  <si>
    <t>KinderThuisZorg (Zuidoost-Brabant)</t>
  </si>
  <si>
    <t>R95 Routes naar Zorg Groningen (Groningen)</t>
  </si>
  <si>
    <t>BRUNSSUM</t>
  </si>
  <si>
    <t>PIETERBUREN</t>
  </si>
  <si>
    <t>ZWAMMERDAM</t>
  </si>
  <si>
    <t>Cooperatie Boer en Zorg (Arnhem)</t>
  </si>
  <si>
    <t>MILO (Zuid-Limburg)</t>
  </si>
  <si>
    <t>PartiCura (Zwolle)</t>
  </si>
  <si>
    <t>OLDEHOVE</t>
  </si>
  <si>
    <t>GEESBRUG</t>
  </si>
  <si>
    <t>tante Louise-Vivensis Zorg</t>
  </si>
  <si>
    <t>Ambiq (Twente)</t>
  </si>
  <si>
    <t>Zorgwaard</t>
  </si>
  <si>
    <t>Fier Fryslan</t>
  </si>
  <si>
    <t>Vincent van Gogh</t>
  </si>
  <si>
    <t>Altingerhof, Vierackers, Dekelhem, Boshof</t>
  </si>
  <si>
    <t>Bijzonder Jeugdwerk Brabant</t>
  </si>
  <si>
    <t>Ambiq (Drenthe)</t>
  </si>
  <si>
    <t>HENGELO</t>
  </si>
  <si>
    <t>Rivas Zorggroep verzorgingshuiszorg</t>
  </si>
  <si>
    <t>Rivas Zorggroep verpleeghuiszorg</t>
  </si>
  <si>
    <t>Zorggroep Tellus</t>
  </si>
  <si>
    <t>Humanitas Woonzorgplus Den Haag</t>
  </si>
  <si>
    <t>De Witte Hoeve</t>
  </si>
  <si>
    <t>De Bregthoeve Zorg</t>
  </si>
  <si>
    <t>Evita Zorg BV</t>
  </si>
  <si>
    <t>ZorgPlus (Nijmegen)</t>
  </si>
  <si>
    <t>Thuiszorg Groot Gelre (Zuid-Limburg)</t>
  </si>
  <si>
    <t>De Gelukkige Dolfijntjes</t>
  </si>
  <si>
    <t>Counseling Praktijk Gelderland CPG</t>
  </si>
  <si>
    <t>Zorgbedrijf Zuid-Holland (Zuid-Hollandse Eilanden)</t>
  </si>
  <si>
    <t>Residentiele &amp; Ambulante Zorg RAZ (NO-Brabant)</t>
  </si>
  <si>
    <t>KOLHORN</t>
  </si>
  <si>
    <t>KinderThuisZorg (Delft Westland Oostland)</t>
  </si>
  <si>
    <t>MILO (Noordoost-Brabant)</t>
  </si>
  <si>
    <t>ZieZeZo B.V.</t>
  </si>
  <si>
    <t>Zorgboerderij De Wettering</t>
  </si>
  <si>
    <t>ALPHEN GLD</t>
  </si>
  <si>
    <t>KinderThuisZorg (Noordoost-Brabant)</t>
  </si>
  <si>
    <t>Accare (Midden IJssel)</t>
  </si>
  <si>
    <t>JuniorCare</t>
  </si>
  <si>
    <t>Prins Heerlijk</t>
  </si>
  <si>
    <t>Voorzet Wonen B.V.</t>
  </si>
  <si>
    <t>Zorgkompas in Beweging (Midden-IJssel)</t>
  </si>
  <si>
    <t>Actief Zorg (West-Brabant)</t>
  </si>
  <si>
    <t>Thuiszorg Groot Gelre (Nijmegen)</t>
  </si>
  <si>
    <t>BERG EN DAL</t>
  </si>
  <si>
    <t>Boba zorginstelling Autisme (Waardenland)</t>
  </si>
  <si>
    <t>Opvang Berlicum</t>
  </si>
  <si>
    <t>BERLICUM NB</t>
  </si>
  <si>
    <t>GoedGeregeld (Midden IJssel)</t>
  </si>
  <si>
    <t>Multidag Nijmegen</t>
  </si>
  <si>
    <t>Kwintes (Midden-Holland)</t>
  </si>
  <si>
    <t>PartiCura (Amstelland en de Meerlanden)</t>
  </si>
  <si>
    <t>Bouman GGZ (Waardenland)</t>
  </si>
  <si>
    <t>Zorgboeren Zuid-Holland (Waardenland)</t>
  </si>
  <si>
    <t>GROOT-AMMERS</t>
  </si>
  <si>
    <t>Tactus, verslavingszorg (Midden-IJssel)</t>
  </si>
  <si>
    <t>De Dynamische Kracht</t>
  </si>
  <si>
    <t>LETTELE</t>
  </si>
  <si>
    <t>Buro MAKS (West-Brabant)</t>
  </si>
  <si>
    <t>Buro MAKS (Zuidoost-Brabant)</t>
  </si>
  <si>
    <t>GGZ Delfland (Haaglanden)</t>
  </si>
  <si>
    <t>Dunya Zorg en Welzijn (Midden-Holland)</t>
  </si>
  <si>
    <t>Eddee Zorgverlening</t>
  </si>
  <si>
    <t>Thuiszorgservice (Nijmegen)</t>
  </si>
  <si>
    <t>Studenten voor PGB (Dok20)</t>
  </si>
  <si>
    <t>Residentie Buitenzorg (Friesland)</t>
  </si>
  <si>
    <t>Residentie Buitenzorg (Twente)</t>
  </si>
  <si>
    <t>Flexiekids (Amstelland en de Meerlanden)</t>
  </si>
  <si>
    <t>Flexiekids (Zuid-Holland Noord)</t>
  </si>
  <si>
    <t>Dichterbij (Zuidoost-Brabant)</t>
  </si>
  <si>
    <t>De Hemelrijksche Hoeve</t>
  </si>
  <si>
    <t>MILO (Arnhem)</t>
  </si>
  <si>
    <t>Zorgboerderijen Zeeland (Noordoost Brabant)</t>
  </si>
  <si>
    <t>Adelante (Noord en Midden Limburg)</t>
  </si>
  <si>
    <t>Zorg Dichtbij</t>
  </si>
  <si>
    <t>OOTMARSUM</t>
  </si>
  <si>
    <t>Werkgelegenheidsinitiatieven Noordoost Twente</t>
  </si>
  <si>
    <t>ZorgPlus (Arnhem)</t>
  </si>
  <si>
    <t>Zorgburo De Liemers B.V.</t>
  </si>
  <si>
    <t>BrumBrum</t>
  </si>
  <si>
    <t>BORNERBROEK</t>
  </si>
  <si>
    <t>Vitaal Thuiszorg B.V. (Groningen)</t>
  </si>
  <si>
    <t>Vitaal Thuiszorg B.V. (Twente)</t>
  </si>
  <si>
    <t>Plushome B.V.</t>
  </si>
  <si>
    <t>Wieringa &amp; ten Cate (Arnhem)</t>
  </si>
  <si>
    <t>Zorgboerderij de vier jaargetijden</t>
  </si>
  <si>
    <t>MIDDELIE</t>
  </si>
  <si>
    <t>Woonzorg Lojal (Arnhem)</t>
  </si>
  <si>
    <t>Eleos (Arnhem)</t>
  </si>
  <si>
    <t>Eleos (Friesland)</t>
  </si>
  <si>
    <t>Melion</t>
  </si>
  <si>
    <t>BAEXEM</t>
  </si>
  <si>
    <t>PIT Twente B.V.</t>
  </si>
  <si>
    <t>CareHouse Holding B.V. (Groningen)</t>
  </si>
  <si>
    <t>CareHouse Holding B.V. (Amsterdam)</t>
  </si>
  <si>
    <t>Traject 58</t>
  </si>
  <si>
    <t>Zorgbureau Stad en Ommeland</t>
  </si>
  <si>
    <t>AMC (Psychiatrie AWBZ)</t>
  </si>
  <si>
    <t>Cultureel Maatschappelijk Zorgbureau</t>
  </si>
  <si>
    <t>PartiCura Midden Holland (Noord-Holland Noord)</t>
  </si>
  <si>
    <t>Inez Zorg (Nijmegen)</t>
  </si>
  <si>
    <t>NIEUW-BUINEN</t>
  </si>
  <si>
    <t>Kwadrant Arkemeyde (Arnhem)</t>
  </si>
  <si>
    <t>PrivaZorg AWBZ (Twente)</t>
  </si>
  <si>
    <t>ZorgServiceThuis</t>
  </si>
  <si>
    <t>GGMD (Groningen)</t>
  </si>
  <si>
    <t>Confortzorg AWBZ Heerenveen (Groningen)</t>
  </si>
  <si>
    <t>Bartimeus-Sonneheerdt (Groningen)</t>
  </si>
  <si>
    <t>Joling Thuiszorg</t>
  </si>
  <si>
    <t>MIDWOLDA</t>
  </si>
  <si>
    <t>Dost Thuiszorg</t>
  </si>
  <si>
    <t>De Noorderbrug (Twente)</t>
  </si>
  <si>
    <t>I Care</t>
  </si>
  <si>
    <t>Betere Thuiszorg Twente &amp; Achterhoek (Arnhem)</t>
  </si>
  <si>
    <t>AZOMA</t>
  </si>
  <si>
    <t>Betsaida Thuiszorg Amsterdam</t>
  </si>
  <si>
    <t>Zorgboerderij Ons Verlangen</t>
  </si>
  <si>
    <t>Community Support (Apeldoorn / Zutphen e.o.)</t>
  </si>
  <si>
    <t>Lijn 5 (Utrecht)</t>
  </si>
  <si>
    <t>Allerzorg (Drenthe)</t>
  </si>
  <si>
    <t>Amfors Dagbesteding</t>
  </si>
  <si>
    <t>T-Care Prokino (West-Brabant)</t>
  </si>
  <si>
    <t>Carinova Thuiszorg (Apeldoorn Zutphen)</t>
  </si>
  <si>
    <t>Tactus, verslavingszorg (Flevoland)</t>
  </si>
  <si>
    <t>MensEnZorg Smilde (Zwolle)</t>
  </si>
  <si>
    <t>Buurtzorg Nederland (Zaanstreek/Waterland)</t>
  </si>
  <si>
    <t>Dunya Zorg en Welzijn (Utrecht)</t>
  </si>
  <si>
    <t>ko-bus</t>
  </si>
  <si>
    <t>ZEIJERVEEN</t>
  </si>
  <si>
    <t>Syndion (Utrecht)</t>
  </si>
  <si>
    <t>Zorg voor Zorg Nederland (Utrecht)</t>
  </si>
  <si>
    <t>Kleine Maatjes</t>
  </si>
  <si>
    <t>Leger des Heils Huize Middelveld (Flevoland)</t>
  </si>
  <si>
    <t>Thuiszorg Diensten Centrale (Kennemerland)</t>
  </si>
  <si>
    <t>Thuiszorg Brasamie</t>
  </si>
  <si>
    <t>Zorggroep Heerendordt</t>
  </si>
  <si>
    <t>NIEUW-DORDRECHT</t>
  </si>
  <si>
    <t>Jejujo-land</t>
  </si>
  <si>
    <t>NOORDBEEMSTER</t>
  </si>
  <si>
    <t>Thuiszorg Service (Zaanstreek / Waterland)</t>
  </si>
  <si>
    <t>Autismehuis</t>
  </si>
  <si>
    <t>BBZ Rijnmond</t>
  </si>
  <si>
    <t>KRIMPEN AAN DEN IJSSEL</t>
  </si>
  <si>
    <t>Verpleeghuis Norschoten, locatie Putten en Elspeet</t>
  </si>
  <si>
    <t>Begeleid Werken Flevoland</t>
  </si>
  <si>
    <t>Thuiszorg Diensten Centrale (Rotterdam)</t>
  </si>
  <si>
    <t>Zorg voor Zorg Nederland (Rotterdam)</t>
  </si>
  <si>
    <t>AB Het Spectrum (Zwolle)</t>
  </si>
  <si>
    <t>GoedGeregeld (Zwolle)</t>
  </si>
  <si>
    <t>Prio Care</t>
  </si>
  <si>
    <t>Wijk-Zorg Nederland (Groningen)</t>
  </si>
  <si>
    <t>Cirya (GGZ)</t>
  </si>
  <si>
    <t>R95 Routes naar Zorg Groningen (Friesland)</t>
  </si>
  <si>
    <t>Zorg Advies Bureau Nederland (Amsterdam)</t>
  </si>
  <si>
    <t>Algemene gegevens</t>
  </si>
  <si>
    <t>Controlegetallen per werkblad</t>
  </si>
  <si>
    <t>Ipse de Bruggen (Zuid-Hollandse Eilanden)</t>
  </si>
  <si>
    <t>SWZ (Noordoost-Brabant)</t>
  </si>
  <si>
    <t>Totaal</t>
  </si>
  <si>
    <t>Marja van der Groenen</t>
  </si>
  <si>
    <t>VLIJMEN</t>
  </si>
  <si>
    <t>MILSBEEK</t>
  </si>
  <si>
    <t>Anne-Claire van de Wiel</t>
  </si>
  <si>
    <t>Betty van Dongen</t>
  </si>
  <si>
    <t>Ans Kemps</t>
  </si>
  <si>
    <t>Yvonne de Ruijter</t>
  </si>
  <si>
    <t>HULTEN</t>
  </si>
  <si>
    <t>N.E.M. Koijen</t>
  </si>
  <si>
    <t>A,M.E. Marijnissen</t>
  </si>
  <si>
    <t>BOSSCHENHOOFD</t>
  </si>
  <si>
    <t>J.A. Langenberg</t>
  </si>
  <si>
    <t>C.A.M. van Oostrum</t>
  </si>
  <si>
    <t>C.M.A.G. Martens van de Munckhof</t>
  </si>
  <si>
    <t>ZEELAND</t>
  </si>
  <si>
    <t>naam zorgkantoor</t>
  </si>
  <si>
    <t>AB-Hulp Twente</t>
  </si>
  <si>
    <t>Community Support (Groningen)</t>
  </si>
  <si>
    <t>Lentekind</t>
  </si>
  <si>
    <t>Nedereind</t>
  </si>
  <si>
    <t>RIBW Nijmegen en Rivierenland</t>
  </si>
  <si>
    <t>RIBW Gooi en Vechtstreek</t>
  </si>
  <si>
    <t>RIBW Kennemerland, Amstelland en de Meerlanden</t>
  </si>
  <si>
    <t>RIBW HVO-Querido</t>
  </si>
  <si>
    <t>Cordaan RIBW PC-Hooft</t>
  </si>
  <si>
    <t>umcGroningen thuis</t>
  </si>
  <si>
    <t>RIBW Zaanstr./Waterl.en W-Friesland</t>
  </si>
  <si>
    <t>Stichting Anton Constandse</t>
  </si>
  <si>
    <t>RIBW Fonteynenburg</t>
  </si>
  <si>
    <t>RIBW Midden-Brabant</t>
  </si>
  <si>
    <t>Rinette Zorg</t>
  </si>
  <si>
    <t>LIMOR (Haaglanden)</t>
  </si>
  <si>
    <t>Opella (Arnhem)</t>
  </si>
  <si>
    <t>Opella (Utrecht)</t>
  </si>
  <si>
    <t>Beeuwkes Thuiszorg (Arnhem)</t>
  </si>
  <si>
    <t>Beeuwkes Thuiszorg (Utrecht)</t>
  </si>
  <si>
    <t>Maatschappelijke Opvang s-Hertogenbosch e.o.</t>
  </si>
  <si>
    <t>Zorgcombinatie Interzorg (thuiszorg)</t>
  </si>
  <si>
    <t>Royal Care (t Gooi)</t>
  </si>
  <si>
    <t>Royal Care (Kennemerland)</t>
  </si>
  <si>
    <t>Dignis (vh Heymansstichting)</t>
  </si>
  <si>
    <t>Lentis (vh GGz Groningen / Zorggroep Alliage)</t>
  </si>
  <si>
    <t>Thuiszorg Groot Gelre (West-Brabant)</t>
  </si>
  <si>
    <t>Thuiszorg Groot Gelre (Rotterdam)</t>
  </si>
  <si>
    <t>Eykenburg</t>
  </si>
  <si>
    <t>Zorgplein Maaswaarden</t>
  </si>
  <si>
    <t>Zorgverlening v.d. Ger.Gemeenten Zeeland</t>
  </si>
  <si>
    <t>De Pieter Raat Stichting</t>
  </si>
  <si>
    <t>Woonzorggroep Wilgaerden</t>
  </si>
  <si>
    <t>Markenheem, centra voor zorg en dienstverlening</t>
  </si>
  <si>
    <t>BCM zorg en dienstverlening</t>
  </si>
  <si>
    <t>Alerimus</t>
  </si>
  <si>
    <t>Samen Zorgen</t>
  </si>
  <si>
    <t>Verzorgingshuis Het Maanderzand</t>
  </si>
  <si>
    <t>Huize Sint Jozef</t>
  </si>
  <si>
    <t>Zorgcentrum St. Jozef</t>
  </si>
  <si>
    <t>de Waalboog, zorg welzijn en wonen</t>
  </si>
  <si>
    <t>Stichting Vrijwaard</t>
  </si>
  <si>
    <t>Stichting Vita</t>
  </si>
  <si>
    <t>Zonnehuisgroep Noord</t>
  </si>
  <si>
    <t>De Zorggroep</t>
  </si>
  <si>
    <t>Zorggroep Reinalda</t>
  </si>
  <si>
    <t>RIBW IJssel-Vecht (Zwolle)</t>
  </si>
  <si>
    <t>RIBW Twente</t>
  </si>
  <si>
    <t>RIBW Arnhem &amp; Veluwe Vallei</t>
  </si>
  <si>
    <t>sterretje</t>
  </si>
  <si>
    <t>VVT regio Twente</t>
  </si>
  <si>
    <t>Thuiszorg Zuidwest Friesland</t>
  </si>
  <si>
    <t>Thuiszorg Het Friese Land</t>
  </si>
  <si>
    <t>Woon-Zorgcentrum Beatrix</t>
  </si>
  <si>
    <t>Jannes van der Sleedenhuis</t>
  </si>
  <si>
    <t>De Westerkim</t>
  </si>
  <si>
    <t>Reinaerde</t>
  </si>
  <si>
    <t>Orion</t>
  </si>
  <si>
    <t>Humanitas DMH (Zuid-Hollandse Eilanden)</t>
  </si>
  <si>
    <t>Humanitas DMH (Haaglanden)</t>
  </si>
  <si>
    <t>Humanitas DMH (Groningen)</t>
  </si>
  <si>
    <t>Humanitas DMH (Zwolle)</t>
  </si>
  <si>
    <t>Financieel</t>
  </si>
  <si>
    <t>RIBW Leger des Heils GGZ Rotterdam</t>
  </si>
  <si>
    <t>Orbis PCC / PAAZ Maaslandziekenhuis</t>
  </si>
  <si>
    <t>Siza (Arnhem)</t>
  </si>
  <si>
    <t>Siza (Apeldoorn/Zutphen e.o)</t>
  </si>
  <si>
    <t>Laurens (Zuid-Hollandse Eilanden)</t>
  </si>
  <si>
    <t>De Kooimeer R.K. Zorgcentrum voor Ouderen</t>
  </si>
  <si>
    <t>Woon- en zorgcentrum "De Nieuwpoort"</t>
  </si>
  <si>
    <t>Land van Horne (Noord-Limburg)</t>
  </si>
  <si>
    <t>Land van Horne (Zuidoost-Brabant)</t>
  </si>
  <si>
    <t>Zorggroep Drenthe (Drenthe)</t>
  </si>
  <si>
    <t>Pi - Groep (Friesland)</t>
  </si>
  <si>
    <t>Professionals in NAH (Midden IJssel)</t>
  </si>
  <si>
    <t>Zorggroep Dorus</t>
  </si>
  <si>
    <t>Stichting Meriant</t>
  </si>
  <si>
    <t>Huize Adegeest</t>
  </si>
  <si>
    <t>Zorgcentrum d'Amandelhof</t>
  </si>
  <si>
    <t>Zorgcentrum Beth-San</t>
  </si>
  <si>
    <t>De Lange Wei</t>
  </si>
  <si>
    <t>Ananz, St. Anna Zorggroep</t>
  </si>
  <si>
    <t>Zorgcentrum De Posten</t>
  </si>
  <si>
    <t>Zorggroep Noorderbreedte</t>
  </si>
  <si>
    <t>Zorgpalet</t>
  </si>
  <si>
    <t>Residentiele &amp; Ambulante Zorg RAZ (Zwolle)</t>
  </si>
  <si>
    <t>Zorggroep Solis (Apeldoorn / Zutphen e.o.)</t>
  </si>
  <si>
    <t>WerkPro (Friesland)</t>
  </si>
  <si>
    <t>Cordaan V&amp;V</t>
  </si>
  <si>
    <t>Haagse Wijk- en Woonzorg</t>
  </si>
  <si>
    <t>Curadomi (Zuid-Holland Noord)</t>
  </si>
  <si>
    <t>Thuiszorg Diakonie (Zaanstreek / Waterland)</t>
  </si>
  <si>
    <t>Zorgstichting t Heem</t>
  </si>
  <si>
    <t>Buurtzorg Nederland (Apeldoorn / Zutphen e.o.)</t>
  </si>
  <si>
    <t>Roads B.V.</t>
  </si>
  <si>
    <t>Lunet Zorg (Zuidoost-Brabant)</t>
  </si>
  <si>
    <t>Wooncentrum De Vlasborch</t>
  </si>
  <si>
    <t>Humanitas DMH (Nijmegen)</t>
  </si>
  <si>
    <t>Humanitas DMH (Waardenland)</t>
  </si>
  <si>
    <t>Doenersdreef Zorg B.V.</t>
  </si>
  <si>
    <t>Sensire (Midden IJssel)</t>
  </si>
  <si>
    <t>RIBW Leger des Heils GGZ Friesland</t>
  </si>
  <si>
    <t>Stichting Wijdezorg</t>
  </si>
  <si>
    <t>Particura (Amsterdam)</t>
  </si>
  <si>
    <t>Zorgaanbieder</t>
  </si>
  <si>
    <t>Stichting Joods Maatschappelijk Werk</t>
  </si>
  <si>
    <t>Leger des Heils Welzijns- en Gezondheidszorg</t>
  </si>
  <si>
    <t>INTERNOS Katholieke Stichting Thuiszorg</t>
  </si>
  <si>
    <t>Careyn Goeree Overflakkee</t>
  </si>
  <si>
    <t>Stg Thuiszorg Noord-Limburg</t>
  </si>
  <si>
    <t>IZO Individuele Zorg</t>
  </si>
  <si>
    <t>Quintes Thuiszorg</t>
  </si>
  <si>
    <t>Lijst met aanbieders</t>
  </si>
  <si>
    <t>Verzorgingshuis De Koperhorst</t>
  </si>
  <si>
    <t>Sint Pieters en Bloklands Gasthuis</t>
  </si>
  <si>
    <t>Woon-Zorgcentrum Maria Dommer</t>
  </si>
  <si>
    <t>Woon- en Zorgcentrum De Wulverhorst</t>
  </si>
  <si>
    <t>Bartholomeus Gasthuis</t>
  </si>
  <si>
    <t>Zorgcentrum De Marke</t>
  </si>
  <si>
    <t>Zorgcentrum Aelsmeer</t>
  </si>
  <si>
    <t>Hervormd Centrum Pennemes</t>
  </si>
  <si>
    <t>De Grote Rivieren</t>
  </si>
  <si>
    <t>Emergis</t>
  </si>
  <si>
    <t>GGZ West-Brabant</t>
  </si>
  <si>
    <t>Dr. Leo Kannerhuis</t>
  </si>
  <si>
    <t>Kinder- en jeugdpsychiatrie Karakter</t>
  </si>
  <si>
    <t>Triversum</t>
  </si>
  <si>
    <t>Curium</t>
  </si>
  <si>
    <t>R.M.P.I.</t>
  </si>
  <si>
    <t>Directzorg (Zuid-Hollandse Eilanden)</t>
  </si>
  <si>
    <t>Buurtzorg Nederland (Zuid-Holland Noord)</t>
  </si>
  <si>
    <t>Adullam Zuidwest-Nederland (ZHE)</t>
  </si>
  <si>
    <t>Promens Care GGZ (Groningen)</t>
  </si>
  <si>
    <t>Koninklijke Visio De Brink (Friesland)</t>
  </si>
  <si>
    <t>Raphaëlstichting (Noord-Holland Noord)</t>
  </si>
  <si>
    <t>adres nieuwe zorgaanbieder</t>
  </si>
  <si>
    <t>postcode en plaats nieuwe zirgaanbieder</t>
  </si>
  <si>
    <t>Zorgbureau Endless (t Gooi)</t>
  </si>
  <si>
    <t>Pedmed Employ Zorggroep (Groningen)</t>
  </si>
  <si>
    <t>Pedmed Employ Zorggroep (Drenthe)</t>
  </si>
  <si>
    <t>Rekenstaat</t>
  </si>
  <si>
    <t>Zorggroep Amsterdam Oost</t>
  </si>
  <si>
    <t>ZorgSaam Zeeuws Vlaanderen</t>
  </si>
  <si>
    <t>Insula Dei Huize Kohlmann</t>
  </si>
  <si>
    <t>Saffier/Zorggroep De Residentie</t>
  </si>
  <si>
    <t>Zorggroep De Vechtstreek</t>
  </si>
  <si>
    <t>MagentaZorg</t>
  </si>
  <si>
    <t>SVRZ</t>
  </si>
  <si>
    <t>De Bilthuysen</t>
  </si>
  <si>
    <t>Interakt Contour Groep (Midden-IJssel)</t>
  </si>
  <si>
    <t>WonenPlus (Zuid-Limburg)</t>
  </si>
  <si>
    <t>Florence (Delft Westland Oostland)</t>
  </si>
  <si>
    <t>Woon- en Zorgcentrum Julsingha Tehuis</t>
  </si>
  <si>
    <t>Woon-/Zorgcentrum Het Hooge Heem</t>
  </si>
  <si>
    <t>Woon-Zorgcentrum De Zonnehof</t>
  </si>
  <si>
    <t>Joost Zorgt (Utrecht)</t>
  </si>
  <si>
    <t>Joost Zorgt (Groningen)</t>
  </si>
  <si>
    <t>Zorgfederatie Oldenzaal</t>
  </si>
  <si>
    <t>Philadelphia Zorg Groot Rijnmond (Rotterdam)</t>
  </si>
  <si>
    <t>Pedagogisch Soc. Werk Mid.-Limburg</t>
  </si>
  <si>
    <t>Zozijn (Nijmegen)</t>
  </si>
  <si>
    <t>Kloosterverzorgingshuis Mariënburg</t>
  </si>
  <si>
    <t>Stichting Arkin</t>
  </si>
  <si>
    <t>RIBW Flevoland</t>
  </si>
  <si>
    <t>Stichting Tikvah Woonbegeleiding</t>
  </si>
  <si>
    <t>De Wending Verpleegzorg te Ugchelen</t>
  </si>
  <si>
    <t>Lelie Zorggroep (Rotterdam)</t>
  </si>
  <si>
    <t>SNWA, onderdeel Pantar Amsterdam</t>
  </si>
  <si>
    <t>Schroeder</t>
  </si>
  <si>
    <t>Thuiszorg Het Centrum (Utrecht)</t>
  </si>
  <si>
    <t>Karmel Wonen en Dagbesteding BV</t>
  </si>
  <si>
    <t>Jade Zorggroep</t>
  </si>
  <si>
    <t>Interzorg Oss Thuiszorg B.V.</t>
  </si>
  <si>
    <t>Combiwel Welzijn</t>
  </si>
  <si>
    <t>Zienn (Den Eikelaar)</t>
  </si>
  <si>
    <t>Woon- Zorg- en dienstencentrum Bethanië</t>
  </si>
  <si>
    <t>Esdégé/Reigersdaal</t>
  </si>
  <si>
    <t>Vul hier de naam van de zorgaanbieder in</t>
  </si>
  <si>
    <t>Vul hier de plaats van de zorgaanbieder in</t>
  </si>
  <si>
    <t>Vul hier de plaats van het zorgkantoor in</t>
  </si>
  <si>
    <t>De heer/mevrouw?</t>
  </si>
  <si>
    <r>
      <t xml:space="preserve">Om vertraging in de verwerking te voorkomen is het van belang dat formulieren juist en volledig worden ingevuld. Ter ondersteuning is daarom op een aantal punten in dit formulier een controle ingebouwd. Onderstaand treft u de controlelijst aan. Indien er op een onderdeel een onjuistheid wordt gesignaleerd dan wordt dat in onderstaande lijst aangegeven met </t>
    </r>
    <r>
      <rPr>
        <b/>
        <sz val="9"/>
        <color indexed="10"/>
        <rFont val="Verdana"/>
        <family val="2"/>
      </rPr>
      <t>fout</t>
    </r>
    <r>
      <rPr>
        <sz val="9"/>
        <rFont val="Verdana"/>
        <family val="2"/>
      </rPr>
      <t>. Zolang er sprake is van een foutmelding wordt dat gemeld op het voorblad in het vak waar de ondertekening moet plaatsvinden. U wordt gevraagd de fout te herstellen. Neem bij onduidelijkheden contact op met de NZa.</t>
    </r>
  </si>
  <si>
    <t>Overzicht van de foutmeldingen</t>
  </si>
  <si>
    <t>De Seizoenen (Apeldoorn Zutphen e.o.)</t>
  </si>
  <si>
    <t>De Seizoenen (Zuid-Limburg)</t>
  </si>
  <si>
    <t>De Seizoenen (Zuidoost-Brabant)</t>
  </si>
  <si>
    <t>Zonnehuizen GGZ (Utrecht)</t>
  </si>
  <si>
    <t>De Seizoenen (Noordoost-Brabant)</t>
  </si>
  <si>
    <t>De Seizoenen (Midden IJssel)</t>
  </si>
  <si>
    <t>Zorggroep Noordwest-Veluwe</t>
  </si>
  <si>
    <t>Topaz</t>
  </si>
  <si>
    <t>Triade VG (Flevoland)</t>
  </si>
  <si>
    <t>Zorginstelling Perspectief</t>
  </si>
  <si>
    <t>Juzt</t>
  </si>
  <si>
    <t>Viattence (Apeldoorn Zutphen e.o.)</t>
  </si>
  <si>
    <t>Allerzorg (Utrecht)</t>
  </si>
  <si>
    <t>Maasduinen</t>
  </si>
  <si>
    <t>Parnassia (Haaglanden)</t>
  </si>
  <si>
    <t>Zorg Adullam (Apeldoorn Zutphen e.o.)</t>
  </si>
  <si>
    <t>Accolade Zorggroep (Utrecht)</t>
  </si>
  <si>
    <t>JP van den Bent (Apeldoorn Zutphen e.o.)</t>
  </si>
  <si>
    <t>Thuiszorg van Oranje (Utrecht)</t>
  </si>
  <si>
    <t>Buurtzorg Nederland (Utrecht)</t>
  </si>
  <si>
    <t>Pro Senectute (Amsterdam)</t>
  </si>
  <si>
    <t>Zorgfamilie (Rotterdam)</t>
  </si>
  <si>
    <t>Zigzagzorg (Amsterdam)</t>
  </si>
  <si>
    <t>Saxenburgh Groep ouderenzorg (Zwolle)</t>
  </si>
  <si>
    <t>INDIENEN VÓÓR 1 NOVEMBER 2013</t>
  </si>
  <si>
    <t>zk-code</t>
  </si>
  <si>
    <t>plaats zorgkantoor</t>
  </si>
  <si>
    <t>Cello (Noordoost-Brabant)</t>
  </si>
  <si>
    <t>GGNet (Apeldoorn Zutphen e.o.)</t>
  </si>
  <si>
    <t>Pluryn (Nijmegen)</t>
  </si>
  <si>
    <t>Pluryn (Arnhem)</t>
  </si>
  <si>
    <t>Surplus Zorg (West-Brabant)</t>
  </si>
  <si>
    <t>Woonzorgcentrum De Annenborch.</t>
  </si>
  <si>
    <t>Koninklijke Auris Groep (Rotterdam)</t>
  </si>
  <si>
    <t>BEZINN (Drenthe)</t>
  </si>
  <si>
    <t>Middin (Rotterdam) (GHZ)</t>
  </si>
  <si>
    <t>Middin (Nieuwe Waterweg Noord)</t>
  </si>
  <si>
    <t>Middin (Zuid-Hollandse Eilanden)</t>
  </si>
  <si>
    <t>Middin (Rotterdam) (V&amp;V)</t>
  </si>
  <si>
    <t>Welzijnsorganisatie Compaen</t>
  </si>
  <si>
    <t>Het Robertshuis (Zuid-Limburg)</t>
  </si>
  <si>
    <t>New Creation</t>
  </si>
  <si>
    <t>Steva / ASB wonen, welzijn en zorg</t>
  </si>
  <si>
    <t>Woonzorg Flevoland</t>
  </si>
  <si>
    <t>Surplus Zorg (Midden-Brabant)</t>
  </si>
  <si>
    <t>Verian Nijmegen e.o. (Nijmegen)</t>
  </si>
  <si>
    <t>Thuiszorg West-Brabant (West-Brabant)</t>
  </si>
  <si>
    <t>HAELEN</t>
  </si>
  <si>
    <t>Landzijde (Zaanstreek/Waterland)</t>
  </si>
  <si>
    <t>IJMUIDEN</t>
  </si>
  <si>
    <t>Ambiq (Midden-IJssel)</t>
  </si>
  <si>
    <t>Zonnehuisgroep Vlaardingen</t>
  </si>
  <si>
    <t>Bejaardenzorg Clara Fey (AZM herstelzorg)</t>
  </si>
  <si>
    <t>Impegno (Haaglanden)</t>
  </si>
  <si>
    <t>Moviera</t>
  </si>
  <si>
    <t>FlexiCura (Kennemerland)</t>
  </si>
  <si>
    <t>Ixta Noa (Groningen)</t>
  </si>
  <si>
    <t>Ixta Noa (Twente)</t>
  </si>
  <si>
    <t>Ixta Noa (Apeldoorn / Zutphen e.o.)</t>
  </si>
  <si>
    <t>*Flexion Care Parkstad</t>
  </si>
  <si>
    <t>Pro Persona (Arnhem) vh De Gelderse Roos</t>
  </si>
  <si>
    <t>Pro Persona (Nijmegen) vh GGZ Nijmegen</t>
  </si>
  <si>
    <t>Middin (Haaglanden)</t>
  </si>
  <si>
    <t>Middin (Delft Westland Oostland)</t>
  </si>
  <si>
    <t>Archipel</t>
  </si>
  <si>
    <t>Marente</t>
  </si>
  <si>
    <t>ZorgFamilie (Rotterdam)</t>
  </si>
  <si>
    <t>Shiva Zorg (Amsterdam)</t>
  </si>
  <si>
    <t>Comfortzorg AWBZ Heerenveen (Friesland)</t>
  </si>
  <si>
    <t>Nursing Care (Twente)</t>
  </si>
  <si>
    <t>Verian Nijmegen e.o. (Arnhem)</t>
  </si>
  <si>
    <t>ZorgFamilie (Utrecht)</t>
  </si>
  <si>
    <t>BEZINN (Friesland)</t>
  </si>
  <si>
    <t>Clementia Zorgverleners</t>
  </si>
  <si>
    <t>De Frisse Wind Zorgboeren (Noord-Holland Noord)</t>
  </si>
  <si>
    <t>NIEUWKUIJK</t>
  </si>
  <si>
    <t>Trajectvol (vhR95 Routes naar Zorg Den Bosch)</t>
  </si>
  <si>
    <t>William Schrikker (Flevoland)</t>
  </si>
  <si>
    <t>Ixta Noa (Friesland)</t>
  </si>
  <si>
    <t>Cura XL (Groningen)</t>
  </si>
  <si>
    <t>De Zorgpartners (Groningen)</t>
  </si>
  <si>
    <t>Zorgburo Maatwerk (Twente)</t>
  </si>
  <si>
    <t>*Centrum '45 (120-1403)</t>
  </si>
  <si>
    <t>*Overwaal (120-701)</t>
  </si>
  <si>
    <t>Simetri</t>
  </si>
  <si>
    <t>WERVERSHOOF</t>
  </si>
  <si>
    <t>RIBW Leger des Heils GGZ (Flevoland)</t>
  </si>
  <si>
    <t>Zozijn (Apeldoorn Zutphen e.o.)</t>
  </si>
  <si>
    <t>Thuiszorg Diakonie (Zaanstreek/Waterland)</t>
  </si>
  <si>
    <t>Beschermende Woonvormen Utrecht</t>
  </si>
  <si>
    <t>Verian (Arnhem)</t>
  </si>
  <si>
    <t>Zorggroep Sint Maarten (Apeldoorn Zutphen e.o.)</t>
  </si>
  <si>
    <t>Verian (Apeldoorn Zutphen e.o.)</t>
  </si>
  <si>
    <t>Thuiszorgservice Nederland (Utrecht)</t>
  </si>
  <si>
    <t>Trajectum (Apeldoorn Zutphen e.o.)</t>
  </si>
  <si>
    <t>Coöperatie Boer en Zorg (Apeldoorn Zutphen e.o.)</t>
  </si>
  <si>
    <t>Zorgcombinatie Noorderboog (Drenthe)</t>
  </si>
  <si>
    <t>Professionals in NAH (Apeldoorn Zutphen e.o.)</t>
  </si>
  <si>
    <t>BARCHEM</t>
  </si>
  <si>
    <t>Raphaëlstichting (Zaanstreek / Waterland)</t>
  </si>
  <si>
    <t>Vérian (Nijmegen)</t>
  </si>
  <si>
    <t>Koninklijke Kentalis (Utrecht)</t>
  </si>
  <si>
    <t>Royal Care</t>
  </si>
  <si>
    <t>Koninklijke Visio ('t Gooi)</t>
  </si>
  <si>
    <t>NSDSK (Amsterdam)</t>
  </si>
  <si>
    <t>Zorggarant Thuiszorg (Utrecht)</t>
  </si>
  <si>
    <t>Profia Zorg (Zwolle)</t>
  </si>
  <si>
    <t>RIBW Leger des Heils (Arnhem)</t>
  </si>
  <si>
    <t>Bartiméus Sonneheerdt (Utrecht)</t>
  </si>
  <si>
    <t>LSG-Rentray (Apeldoorn/Zutphen e.o.)</t>
  </si>
  <si>
    <t>Blijf Groep (Amsterdam)</t>
  </si>
  <si>
    <t>RUICH</t>
  </si>
  <si>
    <t>AMO actieve opvang</t>
  </si>
  <si>
    <t>SINT ODILIENBERG</t>
  </si>
  <si>
    <t>De Praktijk</t>
  </si>
  <si>
    <t>William Schrikker (Noord-Holland Noord)</t>
  </si>
  <si>
    <t>Praktijk 'Jij en Ik'</t>
  </si>
  <si>
    <t>REEK</t>
  </si>
  <si>
    <t>Van Hollant</t>
  </si>
  <si>
    <t>Zorgverlening De Leijgraaf</t>
  </si>
  <si>
    <t>VOLKEL</t>
  </si>
  <si>
    <t>AristoZorg</t>
  </si>
  <si>
    <t>Internationale Zorg aan Huis (IZAH)</t>
  </si>
  <si>
    <t>Zorgkompas in beweging (NHN).</t>
  </si>
  <si>
    <t>Best Care for you</t>
  </si>
  <si>
    <t>HEENVLIET</t>
  </si>
  <si>
    <t>Bureau Beckers</t>
  </si>
  <si>
    <t>Moria</t>
  </si>
  <si>
    <t>Zorggarant Noord-Nederland (Nijmegen)</t>
  </si>
  <si>
    <t>Rijn &amp; Valleizorg</t>
  </si>
  <si>
    <t>Ixta Noa (Nijmegen)</t>
  </si>
  <si>
    <t>Linge's Zorglandgoed</t>
  </si>
  <si>
    <t>ASPEREN</t>
  </si>
  <si>
    <t>Koninklijke Auris Groep (West-Brabant)</t>
  </si>
  <si>
    <t>Thuiszorg West-Brabant (Zuidoost-Brabant)</t>
  </si>
  <si>
    <t>Vivenz</t>
  </si>
  <si>
    <t>Koninklijke Auris Groep (Midden-Holland)</t>
  </si>
  <si>
    <t>De Drie Notenboomen (Herbergier Thuis)</t>
  </si>
  <si>
    <t>ABC de Cirkel</t>
  </si>
  <si>
    <t>Allerzorg (Delft Westland Oostland)</t>
  </si>
  <si>
    <t>Zorggroep Helmond</t>
  </si>
  <si>
    <t>Boba Zorginstelling Autisme (DWO)</t>
  </si>
  <si>
    <t>Impegno (Midden-Brabant)</t>
  </si>
  <si>
    <t>Villa Attent</t>
  </si>
  <si>
    <t>Het Zorgmakelaarskantoor ZIN</t>
  </si>
  <si>
    <t>HEETEN</t>
  </si>
  <si>
    <t>Het Heft</t>
  </si>
  <si>
    <t>Jan Arends (Friesland)</t>
  </si>
  <si>
    <t>Smelnezorg</t>
  </si>
  <si>
    <t>Interpooling Zorgcoaching</t>
  </si>
  <si>
    <t>Bartiméus Sonneheerdt (Friesland)</t>
  </si>
  <si>
    <t>Ambiq (Friesland)</t>
  </si>
  <si>
    <t>Cura XL (Friesland)</t>
  </si>
  <si>
    <t>De Buitenwereld (Zuid-Holland Noord)</t>
  </si>
  <si>
    <t>CareHouse (Amstelland en De Meerlanden)</t>
  </si>
  <si>
    <t>FlexiCura (Amstelland en De Meerlanden)</t>
  </si>
  <si>
    <t>KinderThuisZorg (Amstelland en De Meerlanden)</t>
  </si>
  <si>
    <t>Landzijde (Amstelland en De Meerlanden)</t>
  </si>
  <si>
    <t>Shiva Zorg (Amstelland en De Meerlanden)</t>
  </si>
  <si>
    <t>Vierstroom (Zuid-Holland Noord)</t>
  </si>
  <si>
    <t>Zorg voor Zorg Nederland (A en M)</t>
  </si>
  <si>
    <t>Zorg voor Zorg Nederland (Zuid-Holland Noord)</t>
  </si>
  <si>
    <t>Pasana Thuis</t>
  </si>
  <si>
    <t>In de Bres</t>
  </si>
  <si>
    <t>Verslavingszorg Noord Nederland (Friesland)</t>
  </si>
  <si>
    <t>KidzTower</t>
  </si>
  <si>
    <t>A&amp;S Groep</t>
  </si>
  <si>
    <t>Verma</t>
  </si>
  <si>
    <t>PrivaZorg AWBZ (Groningen)</t>
  </si>
  <si>
    <t>De Driestroom (Friesland)</t>
  </si>
  <si>
    <t>PrivaZorg AWBZ (Arnhem)</t>
  </si>
  <si>
    <t>RAZ Zorg (Amstelland en De Meerlanden)</t>
  </si>
  <si>
    <t>Zorgfix Thuiszorg</t>
  </si>
  <si>
    <t>Splendid Care</t>
  </si>
  <si>
    <t>Thuiszorg de Lindeboom</t>
  </si>
  <si>
    <t>De Ster Kinderbegeleidingscentrum</t>
  </si>
  <si>
    <t>Kediante Zorgservice</t>
  </si>
  <si>
    <t>'t Nieuwland</t>
  </si>
  <si>
    <t>Hoek Zorg</t>
  </si>
  <si>
    <t>Auti-Start</t>
  </si>
  <si>
    <t>ONNA</t>
  </si>
  <si>
    <t>Je Maintiendrai</t>
  </si>
  <si>
    <t>OLDEBROEK</t>
  </si>
  <si>
    <t>De ZorgZaak (Zwolle)</t>
  </si>
  <si>
    <t>De Buurtzuster</t>
  </si>
  <si>
    <t>ALTEVEER GEM NOORDENVELD</t>
  </si>
  <si>
    <t>Klaver4 (Zeeland)</t>
  </si>
  <si>
    <t>WOENSDRECHT</t>
  </si>
  <si>
    <t>Klaver4 (West-Brabant)</t>
  </si>
  <si>
    <t>R95 Routes naar Zorg Groningen (Arnhem)</t>
  </si>
  <si>
    <t>R95 Routes naar Zorg Groningen (Twente)</t>
  </si>
  <si>
    <t>Jan Arends GGZ (Twente)</t>
  </si>
  <si>
    <t>Jan Arends GGZ (Groningen)</t>
  </si>
  <si>
    <t>Zorgcoöperatie Klaver4You</t>
  </si>
  <si>
    <t>Coöperatie Boer en Zorg (Twente)</t>
  </si>
  <si>
    <t>JP van den Bent (Arnhem)</t>
  </si>
  <si>
    <t>De Frisse Wind Zorgboeren (Zaanstreek/Waterland)</t>
  </si>
  <si>
    <t>Zorg in Uitvoering</t>
  </si>
  <si>
    <t>Good4Life</t>
  </si>
  <si>
    <t>Bizim Zorg (Twente)</t>
  </si>
  <si>
    <t>HOOGEZAND</t>
  </si>
  <si>
    <t>Bizim Zorg (Arnhem)</t>
  </si>
  <si>
    <t>Bizim Zorg (Groningen)</t>
  </si>
  <si>
    <t>Reigershoeve</t>
  </si>
  <si>
    <t>De Zorgpartners (Drenthe)</t>
  </si>
  <si>
    <t>Madeliefje Thuiszorg</t>
  </si>
  <si>
    <t>Thuiszorg Samen Verder</t>
  </si>
  <si>
    <t>Zorgmed Thuiszorg</t>
  </si>
  <si>
    <t>Ambiq (Groningen)</t>
  </si>
  <si>
    <t>Kamichli</t>
  </si>
  <si>
    <t>Cello (Zuidoost-Brabant)</t>
  </si>
  <si>
    <t>Carint Arnhem (Twente)</t>
  </si>
  <si>
    <t>All Care Twente</t>
  </si>
  <si>
    <t>Cura XL (Amsterdam)</t>
  </si>
  <si>
    <t>Zorgburo Maatwerk (Arnhem)</t>
  </si>
  <si>
    <t>Trajectum (Arnhem)</t>
  </si>
  <si>
    <t>Woonbegeleiding Jong Volwassenen</t>
  </si>
  <si>
    <t>William Schrikker (Groningen)</t>
  </si>
  <si>
    <t>GGNet (Arnhem)</t>
  </si>
  <si>
    <t>Multidag Arnhem</t>
  </si>
  <si>
    <t>JP van den Bent (Midden IJssel)</t>
  </si>
  <si>
    <t>KinderThuisZorg (Zuid-Holland Noord)</t>
  </si>
  <si>
    <t>Coöperatie Boer en Zorg (Nijmegen)</t>
  </si>
  <si>
    <t>Nursing Care (Arnhem)</t>
  </si>
  <si>
    <t>A.M.A.C. Delissen (Noordoost Brabant)</t>
  </si>
  <si>
    <t>W. Jadzi (Midden Brabant)</t>
  </si>
  <si>
    <t>J.G.M. Koot (Noordoost Brabant)</t>
  </si>
  <si>
    <t>Louk Schoffelmeer (Noordoost Brabant)</t>
  </si>
  <si>
    <t>F. Stuursma (Nijmegen)</t>
  </si>
  <si>
    <t>Rachel Verhoeven</t>
  </si>
  <si>
    <t>A.M. Quekel (Midden Brabant)</t>
  </si>
  <si>
    <t>M.J. Reinita (Midden Brabant)</t>
  </si>
  <si>
    <t>A.A. Potters - Strijker</t>
  </si>
  <si>
    <t>P.M. Bolink (Zuid Hollandse Eilanden)</t>
  </si>
  <si>
    <t>Monique Hulscher</t>
  </si>
  <si>
    <t>URMOND</t>
  </si>
  <si>
    <t>Margreet Roijers</t>
  </si>
  <si>
    <t>R.A. Baart - Gonesh (Zuid Hollandse Eilanden)</t>
  </si>
  <si>
    <t>HOOGVLIET ROTTERDAM</t>
  </si>
  <si>
    <t>T.H. Versluijs</t>
  </si>
  <si>
    <t>O.M. Blankendal (Zeeland)</t>
  </si>
  <si>
    <t>Jacqueline de Winter</t>
  </si>
  <si>
    <t>OUDELANDE</t>
  </si>
  <si>
    <t>J.A. Jobse</t>
  </si>
  <si>
    <t>OOST-SOUBURG</t>
  </si>
  <si>
    <t>G. Nuytemans - Rekers (Zeeland)</t>
  </si>
  <si>
    <t>J.A. de Koster</t>
  </si>
  <si>
    <t>KRUININGEN</t>
  </si>
  <si>
    <t>Avraam Shvarts</t>
  </si>
  <si>
    <t>E. Koopen</t>
  </si>
  <si>
    <t>A.M. Birtick (Haaglanden)</t>
  </si>
  <si>
    <t>C.J. Bouman (Noord-Holland Noord)</t>
  </si>
  <si>
    <t>Arina Zwart</t>
  </si>
  <si>
    <t>A.E. Radder - Rienstra</t>
  </si>
  <si>
    <t>L. Prins - de Wit</t>
  </si>
  <si>
    <t>NISTELRODE</t>
  </si>
  <si>
    <t>J.M.G. Habraken (Noordoost Brabant)</t>
  </si>
  <si>
    <t>Tiny de Wal (Noord-Holland Noord)</t>
  </si>
  <si>
    <t>DE RIJP</t>
  </si>
  <si>
    <t>R. Pinas (Waardenland)</t>
  </si>
  <si>
    <t>A.M.W.C. van den Akker</t>
  </si>
  <si>
    <t>S.M. Lucas</t>
  </si>
  <si>
    <t>POPPEL</t>
  </si>
  <si>
    <t>Corien Bosch Bruins Slot</t>
  </si>
  <si>
    <t>E.J. Bosma - Kos (Noord-Holland Noord)</t>
  </si>
  <si>
    <t>C.H. Don - Vanekamp (Noordoost Brabant)</t>
  </si>
  <si>
    <t>N. de Bruijn (Waardenland)</t>
  </si>
  <si>
    <t>Wieke Doevendans (Noordoost Brabant)</t>
  </si>
  <si>
    <t>E.C.M. Groot</t>
  </si>
  <si>
    <t>J.A.M. van Halteren (Midden Brabant)</t>
  </si>
  <si>
    <t>J.A.M. van Halteren (Noordoost Brabant)</t>
  </si>
  <si>
    <t>M. van Gaal (Nijmegen)</t>
  </si>
  <si>
    <t>RAVENSTEIN</t>
  </si>
  <si>
    <t>M. van Gaal (Noordoost Brabant)</t>
  </si>
  <si>
    <t>L.B.M. Hormann - Evers (Noordoost-Brabant)</t>
  </si>
  <si>
    <t>Marjolein Houttuin (Midden Brabant)</t>
  </si>
  <si>
    <t>HAARSTEEG</t>
  </si>
  <si>
    <t>Marjolein Houttuin (Noordoost Brabant)</t>
  </si>
  <si>
    <t>M.E. van den Braak - Beuger</t>
  </si>
  <si>
    <t>E.M. de Rooij (Noord-Holland Noord)</t>
  </si>
  <si>
    <t>KOOG AAN DE ZAAN</t>
  </si>
  <si>
    <t>M.A. Steverink (Nijmegen)</t>
  </si>
  <si>
    <t>P.I. Oosterhuis (Noordoost Brabant)</t>
  </si>
  <si>
    <t>A. Gierveld</t>
  </si>
  <si>
    <t>H. van Tintelen (West Brabant)</t>
  </si>
  <si>
    <t>M.J. Reinita (Noordoost Brabant)</t>
  </si>
  <si>
    <t>Louk Schoffelmeer (Nijmegen)</t>
  </si>
  <si>
    <t>A. Quekel - Basemans (Noordoost Brabant)</t>
  </si>
  <si>
    <t>R.A. de Vries (Kennemerland)</t>
  </si>
  <si>
    <t>J.G.M. Koot (Nijmegen)</t>
  </si>
  <si>
    <t>Nicole Koijen</t>
  </si>
  <si>
    <t>M. Groenen van der Velden (Midden Brabant)</t>
  </si>
  <si>
    <t>M. Groenen van der Velden (Noordoost Brabant)</t>
  </si>
  <si>
    <t>A.M.A.C. Delissen (Midden Brabant)</t>
  </si>
  <si>
    <t>E.A. van Dongen</t>
  </si>
  <si>
    <t>W. Baldew (Haaglanden)</t>
  </si>
  <si>
    <t>S. Karagok - Timur (Haaglanden)</t>
  </si>
  <si>
    <t>C. Troenodikromo</t>
  </si>
  <si>
    <t>S. Marlisa</t>
  </si>
  <si>
    <t>T. van Dam - Aziz</t>
  </si>
  <si>
    <t>WATERINGEN</t>
  </si>
  <si>
    <t>G.J. Chery (West Brabant)</t>
  </si>
  <si>
    <t>Romana Refos (Haaglanden)</t>
  </si>
  <si>
    <t>H.M. Florissen (Haaglanden)</t>
  </si>
  <si>
    <t>D. Dankers</t>
  </si>
  <si>
    <t>M. Pajic (Haaglanden)</t>
  </si>
  <si>
    <t>VLEUTEN</t>
  </si>
  <si>
    <t>S.S.E. Sennebad (Haaglanden)</t>
  </si>
  <si>
    <t>Johanna de Lange (Haaglanden)</t>
  </si>
  <si>
    <t>O.M. Blankendal (West-Brabant)</t>
  </si>
  <si>
    <t>Corrina van Hal</t>
  </si>
  <si>
    <t>ST. WILLEBRORD</t>
  </si>
  <si>
    <t>S. Bhagwat</t>
  </si>
  <si>
    <t>S.R. Quist</t>
  </si>
  <si>
    <t>G. Nuytemans - Rekers (West-Brabant)</t>
  </si>
  <si>
    <t>K. Kluivert (Haaglanden)</t>
  </si>
  <si>
    <t>Carmen van Helden - John</t>
  </si>
  <si>
    <t>A.A. Sloots</t>
  </si>
  <si>
    <t>C.J.H. Tielen - Mies</t>
  </si>
  <si>
    <t>Jacqueline Broere</t>
  </si>
  <si>
    <t>GEERTRUIDENBERG</t>
  </si>
  <si>
    <t>Nicole Deijkers</t>
  </si>
  <si>
    <t>Kitty Meiss - Wöltgens</t>
  </si>
  <si>
    <t>KERKRADE</t>
  </si>
  <si>
    <t>Marie Verreck.</t>
  </si>
  <si>
    <t>Michel Reinartz</t>
  </si>
  <si>
    <t>G.J.M. van Meijel</t>
  </si>
  <si>
    <t>D.E.M. Stassen</t>
  </si>
  <si>
    <t>Sylvia Heddema</t>
  </si>
  <si>
    <t>L.V.A.J. Maurits</t>
  </si>
  <si>
    <t>P.W.G. Canton</t>
  </si>
  <si>
    <t>M.A.H. Webers</t>
  </si>
  <si>
    <t>J.D. Mijnals</t>
  </si>
  <si>
    <t>J. de Haan</t>
  </si>
  <si>
    <t>GREVENBICHT</t>
  </si>
  <si>
    <t>H.A.L. Heijnen</t>
  </si>
  <si>
    <t>SLENAKEN</t>
  </si>
  <si>
    <t>D. Caliskan (Zuid-Limburg)</t>
  </si>
  <si>
    <t>T.N.G. Borst</t>
  </si>
  <si>
    <t>J.E. Kuiper - Roemers</t>
  </si>
  <si>
    <t>MARGRATEN</t>
  </si>
  <si>
    <t>N.A. Nezami</t>
  </si>
  <si>
    <t>H.E. Horsch</t>
  </si>
  <si>
    <t>PUTH</t>
  </si>
  <si>
    <t>Angelina Snoekx</t>
  </si>
  <si>
    <t>H.H.E. Houwers</t>
  </si>
  <si>
    <t>M.J.C. Pennings - Kox</t>
  </si>
  <si>
    <t>M. van 't Klooster</t>
  </si>
  <si>
    <t>VELDWEZELT</t>
  </si>
  <si>
    <t>R. Sierksma (Haaglanden)</t>
  </si>
  <si>
    <t>A. van Hooren</t>
  </si>
  <si>
    <t>Anoushka Dijk</t>
  </si>
  <si>
    <t>J. Bastmeijer</t>
  </si>
  <si>
    <t>KONINGSBOSCH</t>
  </si>
  <si>
    <t>Jeanette Jansen (Twente)</t>
  </si>
  <si>
    <t>L. van der Waal - Weijenbergh (ZHE)</t>
  </si>
  <si>
    <t>P.I. Oosterhuis (Zuidoost Brabant)</t>
  </si>
  <si>
    <t>J. Groenen - van der Velden (Zuidoost Brabant)</t>
  </si>
  <si>
    <t>Anne van der Hoorn</t>
  </si>
  <si>
    <t>Mariëlle de Kock - Olivers</t>
  </si>
  <si>
    <t>H. van Tintelen (Zuidoost Brabant)</t>
  </si>
  <si>
    <t>A.M.A.C. Delissen (Zuidoost Brabant)</t>
  </si>
  <si>
    <t>Susan Hordijk</t>
  </si>
  <si>
    <t>JABEEK</t>
  </si>
  <si>
    <t>C.M.G. Iglesias</t>
  </si>
  <si>
    <t>F.J.H. Reimert - Reimert</t>
  </si>
  <si>
    <t>H.T. Wichers Schreur - Nijland</t>
  </si>
  <si>
    <t>I.G.M. Lugtenberg - Bouwhuis</t>
  </si>
  <si>
    <t>C.W.M. Strijdveen - Schutte</t>
  </si>
  <si>
    <t>J.P.T. Haverkamp - Visser</t>
  </si>
  <si>
    <t>LIERDERHOLTHUIS</t>
  </si>
  <si>
    <t>Jessica Beer (Kennemerland)</t>
  </si>
  <si>
    <t>A.M. Birtick (Rotterdam)</t>
  </si>
  <si>
    <t>P. Pals - Wagenaar</t>
  </si>
  <si>
    <t>Yvonne Helena Bouwer - ten Brink</t>
  </si>
  <si>
    <t>R.O. Offermans - Cyrus</t>
  </si>
  <si>
    <t>Marie Broekhart - Buist</t>
  </si>
  <si>
    <t>L.T. Servet</t>
  </si>
  <si>
    <t>G. Mulder - Veenstra</t>
  </si>
  <si>
    <t>H. Bloemers</t>
  </si>
  <si>
    <t>GROENEKAN</t>
  </si>
  <si>
    <t>A.A. Hessing - Pot</t>
  </si>
  <si>
    <t>SINT JANSKLOOSTER</t>
  </si>
  <si>
    <t>A. Wanders - Lucas</t>
  </si>
  <si>
    <t>A.J. van Dieren - Verhoek</t>
  </si>
  <si>
    <t>GENEMUIDEN</t>
  </si>
  <si>
    <t>M.A. Hoogvliets</t>
  </si>
  <si>
    <t>C.G.J. Bosman - Appelo</t>
  </si>
  <si>
    <t>LEERSUM</t>
  </si>
  <si>
    <t>Jeanette Jansen (Zwolle)</t>
  </si>
  <si>
    <t>Nathalie Martina</t>
  </si>
  <si>
    <t>J.B. Fik - Wierstra</t>
  </si>
  <si>
    <t>D.H. Starke</t>
  </si>
  <si>
    <t>A.H. Ravenberg</t>
  </si>
  <si>
    <t>Diana Kreuze</t>
  </si>
  <si>
    <t>ZUIDWOLDE DR</t>
  </si>
  <si>
    <t>Josephine Hoogenboom</t>
  </si>
  <si>
    <t>H.M. Florissen (Rotterdam)</t>
  </si>
  <si>
    <t>M.G. Broekhart - Buist</t>
  </si>
  <si>
    <t>L. van der Waal - Weijenbergh (Rotterdam)</t>
  </si>
  <si>
    <t>D.B.M. Breman - Wieman</t>
  </si>
  <si>
    <t>J.A.M. Konerman (Kennemerland)</t>
  </si>
  <si>
    <t>R.J. Pinas (Rotterdam)</t>
  </si>
  <si>
    <t>R.A. Baart - Gonesh (Rotterdam)</t>
  </si>
  <si>
    <t>M. Pajic (Utrecht)</t>
  </si>
  <si>
    <t>Wilma Hogelink (Zwolle)</t>
  </si>
  <si>
    <t>M.J. Stacofsky</t>
  </si>
  <si>
    <t>SOESTERBERG</t>
  </si>
  <si>
    <t>K.J. Kluivert (Rotterdam)</t>
  </si>
  <si>
    <t>L.E. Castillion</t>
  </si>
  <si>
    <t>C.A. Castillion</t>
  </si>
  <si>
    <t>N. Dermofsisian (Drenthe)</t>
  </si>
  <si>
    <t>S. Karagok - Timur (Rotterdam)</t>
  </si>
  <si>
    <t>P.M. Bolink (Rotterdam)</t>
  </si>
  <si>
    <t>J.A. van de Wetering</t>
  </si>
  <si>
    <t>DE BILT</t>
  </si>
  <si>
    <t>Caroline Meiland</t>
  </si>
  <si>
    <t>Berend Bouwer</t>
  </si>
  <si>
    <t>D.C.S. Lynch</t>
  </si>
  <si>
    <t>W.C. Ruitenberg - van der Vegte</t>
  </si>
  <si>
    <t>GIETHOORN</t>
  </si>
  <si>
    <t>J.P. Bruins - de Groot</t>
  </si>
  <si>
    <t>L.C. Martis (Amsterdam)</t>
  </si>
  <si>
    <t>Corke Sanderink</t>
  </si>
  <si>
    <t>DRONTEN</t>
  </si>
  <si>
    <t>A. Saidiy</t>
  </si>
  <si>
    <t>D. van der Nooij</t>
  </si>
  <si>
    <t>C. Jonkman</t>
  </si>
  <si>
    <t>MAARN</t>
  </si>
  <si>
    <t>H.F. Allen (Rotterdam)</t>
  </si>
  <si>
    <t>P.E. Deel</t>
  </si>
  <si>
    <t>B. Berkheij (Waardenland)</t>
  </si>
  <si>
    <t>Herman Vredegoor</t>
  </si>
  <si>
    <t>N. Dermofsisian (Twente)</t>
  </si>
  <si>
    <t>Tineke Heuver</t>
  </si>
  <si>
    <t>Ine Snellink</t>
  </si>
  <si>
    <t>Thuiszorg Wegman</t>
  </si>
  <si>
    <t>Mebela B.A.M. Laarveld</t>
  </si>
  <si>
    <t>Francis Boers</t>
  </si>
  <si>
    <t>Future Care</t>
  </si>
  <si>
    <t>C.G.M. Rood (Amsterdam)</t>
  </si>
  <si>
    <t>Romana Refos (Rotterdam)</t>
  </si>
  <si>
    <t>E.J. Bosma - Kos (Kennemerland)</t>
  </si>
  <si>
    <t>Carola Leeflang</t>
  </si>
  <si>
    <t>T. Guvenc - Karatay (Amsterdam)</t>
  </si>
  <si>
    <t>G.J. Chery (Rotterdam)</t>
  </si>
  <si>
    <t>I.C.M. Knopper</t>
  </si>
  <si>
    <t>Lilian Weel (Amsterdam)</t>
  </si>
  <si>
    <t>J.R. Pereira (Zaanstreek Waterland)</t>
  </si>
  <si>
    <t>ANDIJK</t>
  </si>
  <si>
    <t>K. Biel</t>
  </si>
  <si>
    <t>E.M. de Rooij (Zaanstreek/Waterland)</t>
  </si>
  <si>
    <t>Lies Tjon</t>
  </si>
  <si>
    <t>Esther Boas Berg</t>
  </si>
  <si>
    <t>Linda Vogel Thuiszorg</t>
  </si>
  <si>
    <t>C.J. Bouman (Kennemerland)</t>
  </si>
  <si>
    <t>Tiny de Wal (Zaanstreek/Waterland)</t>
  </si>
  <si>
    <t>Magda Fecunda</t>
  </si>
  <si>
    <t>IJSSELSTEIN UT</t>
  </si>
  <si>
    <t>S.S.E. Sennebad (Rotterdam)</t>
  </si>
  <si>
    <t>J. Beijen</t>
  </si>
  <si>
    <t>R.M. Jones-Belfor</t>
  </si>
  <si>
    <t>D. Caliskan (Utrecht)</t>
  </si>
  <si>
    <t>T.G. Gritter</t>
  </si>
  <si>
    <t>Trees Carrot</t>
  </si>
  <si>
    <t>J.G.T.M. Dijk</t>
  </si>
  <si>
    <t>Annemarie Maas</t>
  </si>
  <si>
    <t>M. Schark</t>
  </si>
  <si>
    <t>BUNNIK</t>
  </si>
  <si>
    <t>G. Voppen Kamps</t>
  </si>
  <si>
    <t>NIEUW-SCHOONEBEEK</t>
  </si>
  <si>
    <t>M.C.M. Adriaanz</t>
  </si>
  <si>
    <t>W. Baldew (Rotterdam)</t>
  </si>
  <si>
    <t>Elma van Leeuwen</t>
  </si>
  <si>
    <t>Z.J.C. Vermeij - Romeijn</t>
  </si>
  <si>
    <t>E.M. Cambridge</t>
  </si>
  <si>
    <t>M.Y. Echteld (Zaanstreek/Waterland)</t>
  </si>
  <si>
    <t>A.M. Lucas</t>
  </si>
  <si>
    <t>REUSEL</t>
  </si>
  <si>
    <t>J.R. Pereira (Noord-Holland Noord)</t>
  </si>
  <si>
    <t>MP Zorg</t>
  </si>
  <si>
    <t>I. Koorn</t>
  </si>
  <si>
    <t>D. Jansen</t>
  </si>
  <si>
    <t>J.M. Leenders</t>
  </si>
  <si>
    <t>M.C. Lohr - Slagter</t>
  </si>
  <si>
    <t>PETTEN</t>
  </si>
  <si>
    <t>Lia te Poel (Noordoost Brabant)</t>
  </si>
  <si>
    <t>ESCH</t>
  </si>
  <si>
    <t>J. van Rooij - Peijnenburg</t>
  </si>
  <si>
    <t>Carla Smits - de Fouw</t>
  </si>
  <si>
    <t>H. van Tintelen (Midden Brabant)</t>
  </si>
  <si>
    <t>H. van Tintelen (Noordoost Brabant)</t>
  </si>
  <si>
    <t>O.P.H. Toonen</t>
  </si>
  <si>
    <t>Smit thuiszorg</t>
  </si>
  <si>
    <t>Paula Wagemakers -  van der Leeden</t>
  </si>
  <si>
    <t>R.A. de Vries (Noord Holland Noord)</t>
  </si>
  <si>
    <t>Martin van Zandbergen Bruggenkamp</t>
  </si>
  <si>
    <t>A.H.J.H. Luijbregts - Keijzers</t>
  </si>
  <si>
    <t>G.J. Chery (Waardenland)</t>
  </si>
  <si>
    <t>Marian Veldman - Op 't Hoog</t>
  </si>
  <si>
    <t>DIESSEN</t>
  </si>
  <si>
    <t>P.J.H. Wachelder - Vries</t>
  </si>
  <si>
    <t>Veronica Dijkhof - van den Berg</t>
  </si>
  <si>
    <t>E. van Bokhorst (Utrecht)</t>
  </si>
  <si>
    <t>NIJKERK GLD</t>
  </si>
  <si>
    <t>Jenneke Fokkens - Rip</t>
  </si>
  <si>
    <t>TOLLEBEEK</t>
  </si>
  <si>
    <t>Joke Straathof</t>
  </si>
  <si>
    <t>S. Ritchi</t>
  </si>
  <si>
    <t>ZEEWOLDE</t>
  </si>
  <si>
    <t>L. Voppen</t>
  </si>
  <si>
    <t>Lijst met "nieuwe"aanbieders ivm NHC</t>
  </si>
  <si>
    <t>de Oude Heerlijkheid (Utrecht)</t>
  </si>
  <si>
    <t>LANDER, werk en participatie</t>
  </si>
  <si>
    <t>Welzijn Neerijnen</t>
  </si>
  <si>
    <t>Weerwerk</t>
  </si>
  <si>
    <t>Flexicare</t>
  </si>
  <si>
    <t>Eén op Eén B.V.</t>
  </si>
  <si>
    <t>Vitaal Uitleenservice (vh WeidsUtrecht v.o.f.)</t>
  </si>
  <si>
    <t>Interzorg, Regulier B.V.</t>
  </si>
  <si>
    <t>Nova Thuiszorg B.V.</t>
  </si>
  <si>
    <t>De Zorgmantel</t>
  </si>
  <si>
    <t>De Twern</t>
  </si>
  <si>
    <t>Noenes Have</t>
  </si>
  <si>
    <t>ProfZorg (Haaglanden)</t>
  </si>
  <si>
    <t>Thuiszorg Diensten Centrale (Noordoost-Brabant)</t>
  </si>
  <si>
    <t>Thuiszorg H+B (Amsterdam)</t>
  </si>
  <si>
    <t>Thuiszorg H+B (Zuid-Holland Noord)</t>
  </si>
  <si>
    <t>Buurtzorg Nederland (Twente)</t>
  </si>
  <si>
    <t>Allerzorg (West-Brabant)</t>
  </si>
  <si>
    <t>Primazorg Nederland (Groningen)</t>
  </si>
  <si>
    <t>Primazorg Nederland (Rotterdam)</t>
  </si>
  <si>
    <t>Privazorg AWBZ (Midden Holland)</t>
  </si>
  <si>
    <t>Huispitaal (West-Brabant)</t>
  </si>
  <si>
    <t>Huispitaal (Midden-Brabant)</t>
  </si>
  <si>
    <t>Bureau SPV (Twente)</t>
  </si>
  <si>
    <t>Bureau SPV (Zaanstreek/Waterland)</t>
  </si>
  <si>
    <t>Bureau SPV (Midden IJssel)</t>
  </si>
  <si>
    <t>Bureau SPV (Flevoland)</t>
  </si>
  <si>
    <t>Bureau SPV (Rotterdam)</t>
  </si>
  <si>
    <t>Bureau SPV (Amsterdam)</t>
  </si>
  <si>
    <t>Thuiszorgburo Markanto (Zuid-Limburg)</t>
  </si>
  <si>
    <t>InterCare (Nijmegen)</t>
  </si>
  <si>
    <t>InterCare (Haaglanden)</t>
  </si>
  <si>
    <t>Ambulante Thuis Zorg BV</t>
  </si>
  <si>
    <t>Jongerenpension Spaarnezicht</t>
  </si>
  <si>
    <t>Flexus Jeugdplein</t>
  </si>
  <si>
    <t>All-in-Care</t>
  </si>
  <si>
    <t>De Wiltzangk</t>
  </si>
  <si>
    <t>Diabetes Zorgsysteem West-Friesland</t>
  </si>
  <si>
    <t>InterMediCare Thuiszorg (Haaglanden)</t>
  </si>
  <si>
    <t>Home Care Thuiszorg (Rotterdam)</t>
  </si>
  <si>
    <t>Zorgpunt Thuiszorg B.V.</t>
  </si>
  <si>
    <t>Dunya Zorg en Welzijn (West Brabant)</t>
  </si>
  <si>
    <t>Zorg Advies Bureau Nederland (Haaglanden)</t>
  </si>
  <si>
    <t>Pedmed Employ Zorggroep (Friesland)</t>
  </si>
  <si>
    <t>Wieringa &amp; ten Cate (Twente)</t>
  </si>
  <si>
    <t>Medisource Zorgdiensten BV (Twente)</t>
  </si>
  <si>
    <t>Medisource Zorgdiensten BV (Groningen)</t>
  </si>
  <si>
    <t>Medisource Zorgdiensten BV (Arnhem)</t>
  </si>
  <si>
    <t>Medisource Zorgdiensten BV (Zuid-Holland Noord)</t>
  </si>
  <si>
    <t>Ouderenzorg Roshni</t>
  </si>
  <si>
    <t>Mevlana Zorg en Welzijn (Nieuwe Waterweg Noord)</t>
  </si>
  <si>
    <t>Vlietlandziekenhuis AWBZ zorg</t>
  </si>
  <si>
    <t>DC Zorg op Tijd</t>
  </si>
  <si>
    <t>Thuiszorg Oosten Utrecht</t>
  </si>
  <si>
    <t>GGZ Drenthe (GHZ)</t>
  </si>
  <si>
    <t>Zorg Groep Beek</t>
  </si>
  <si>
    <t>Zintri Zorggroep</t>
  </si>
  <si>
    <t>De Witte Tulp</t>
  </si>
  <si>
    <t>Bureau SPV (Kennemerland)</t>
  </si>
  <si>
    <t>Bureau SPV (Friesland)</t>
  </si>
  <si>
    <t>Flexus</t>
  </si>
  <si>
    <t>BetuweZorg (Utrecht)</t>
  </si>
  <si>
    <t>Thuonn Thuiszorg (Amsterdam)</t>
  </si>
  <si>
    <t>Thuiszorg Het Centrum (Arnhem)</t>
  </si>
  <si>
    <t>Thuiszorg van Oranje Utrecht (Arnhem)</t>
  </si>
  <si>
    <t>Tugra Thuiszorg</t>
  </si>
  <si>
    <t>Interline Zorg en Werk</t>
  </si>
  <si>
    <t>Medisource Zorgdiensten BV (Friesland)</t>
  </si>
  <si>
    <t>Professionals in NAH (Friesland)</t>
  </si>
  <si>
    <t>Boerderij De Viermarken</t>
  </si>
  <si>
    <t>Noord Zorg en Werk</t>
  </si>
  <si>
    <t>Mevlana Zorg en Welzijn (Twente)</t>
  </si>
  <si>
    <t>Thuiszorg H+B (Friesland)</t>
  </si>
  <si>
    <t>BEZINN (Groningen)</t>
  </si>
  <si>
    <t>Vleugelzorg</t>
  </si>
  <si>
    <t>Stichting Logos</t>
  </si>
  <si>
    <t>Joost Zorgt (Arnhem)</t>
  </si>
  <si>
    <t>Stichting AlleKleur Zorg</t>
  </si>
  <si>
    <t>PartiCura (Twente)</t>
  </si>
  <si>
    <t>HomeCare Rotterdam / Regio Amsterdam</t>
  </si>
  <si>
    <t>Zorgcentra Pantein B.V.(Zuidoost-Brabant)</t>
  </si>
  <si>
    <t>Olcea Nieuwe Zorglandschap B.V. (Midden-IJssel)</t>
  </si>
  <si>
    <t>Antonius Thuiszorg</t>
  </si>
  <si>
    <t>Reakt Rijnmond (Zuid-Hollandse Eilanden)</t>
  </si>
  <si>
    <t>Multi Maatzorg B.V. (Haaglanden)</t>
  </si>
  <si>
    <t>Thuiszorg Groot Gelre (Zuidoost-Brabant)</t>
  </si>
  <si>
    <t>Kenniscentrum Oncologie (Midden IJssel)</t>
  </si>
  <si>
    <t>Zorgboerderij Paarlberg</t>
  </si>
  <si>
    <t>Zorggroep Kinderman</t>
  </si>
  <si>
    <t>Zorgboerderij De Willemshoeve</t>
  </si>
  <si>
    <t>Active4you</t>
  </si>
  <si>
    <t>Maatman Zorggroep ZIN B.V.</t>
  </si>
  <si>
    <t>Zorggarant (Twente)</t>
  </si>
  <si>
    <t>VVT regio Arnhem</t>
  </si>
  <si>
    <t>Allerzorg (Arnhem)</t>
  </si>
  <si>
    <t>ZorgPlus (Twente)</t>
  </si>
  <si>
    <t>Lindenhout</t>
  </si>
  <si>
    <t>AB Het Spectrum (Arnhem)</t>
  </si>
  <si>
    <t>Jagerhuis ZIN B.V.</t>
  </si>
  <si>
    <t>In Hoofdzaken</t>
  </si>
  <si>
    <t>Windroos Foundation (Friesland)</t>
  </si>
  <si>
    <t>Maternum</t>
  </si>
  <si>
    <t>Sigma ZorG (Groningen)</t>
  </si>
  <si>
    <t>Raeger Stichting</t>
  </si>
  <si>
    <t>Zorgkompas in Beweging (Zwolle)</t>
  </si>
  <si>
    <t>Zorgboerderij De Vossenburght</t>
  </si>
  <si>
    <t>Wijk-Zorg Nederland (Arnhem)</t>
  </si>
  <si>
    <t>Cooperatie Boer en Zorg (Noord- en Midden Limburg)</t>
  </si>
  <si>
    <t>Heppie Deejs</t>
  </si>
  <si>
    <t>Francare</t>
  </si>
  <si>
    <t>Verpleegkundige Zorg Praktijk (Noordoost Brabant)</t>
  </si>
  <si>
    <t>W.Jadzi</t>
  </si>
  <si>
    <t>SSH Strijdhaftig</t>
  </si>
  <si>
    <t>F. Stuursma</t>
  </si>
  <si>
    <t>TakeBestCare Aly Potters</t>
  </si>
  <si>
    <t>Vervoer dagbesteding kind intramuraal</t>
  </si>
  <si>
    <t>tabblad</t>
  </si>
  <si>
    <t>intramuraal</t>
  </si>
  <si>
    <t>regel</t>
  </si>
  <si>
    <t>omschrijving</t>
  </si>
  <si>
    <t>actie</t>
  </si>
  <si>
    <t>toegevoegd</t>
  </si>
  <si>
    <t>gewijzigd</t>
  </si>
  <si>
    <t>prijs aangepast aan maximaal €19</t>
  </si>
  <si>
    <t>Vervoer dagbesteding/dagbeh. kind extramuraal</t>
  </si>
  <si>
    <t>dagbesteding en vervoer</t>
  </si>
  <si>
    <t>Formule max afspraak voor hele tabel aangepast</t>
  </si>
  <si>
    <t>opvragen gegevens verhuizingen toeslag meerzorg</t>
  </si>
  <si>
    <t xml:space="preserve"> Overzicht zorgkantorem</t>
  </si>
  <si>
    <t xml:space="preserve">  (0=nieuw; 1=bestaand)</t>
  </si>
  <si>
    <t>Cat</t>
  </si>
  <si>
    <t>Nr</t>
  </si>
  <si>
    <t>Nog aan te passen:</t>
  </si>
  <si>
    <t>Aanpassen makrokader ADL-assistentie</t>
  </si>
  <si>
    <t>Overzicht wijzigingen tov budgetformulier 2013:</t>
  </si>
  <si>
    <t>Wijzigingen nav mail Freddie</t>
  </si>
  <si>
    <t>Toegevoegd Tabel 7.4.1</t>
  </si>
  <si>
    <t>Gewijzigd validatie &amp; tekst tabellen 7.4.3 t/m 7.4.7</t>
  </si>
  <si>
    <t>Adres</t>
  </si>
  <si>
    <t>Postcode/plaats</t>
  </si>
  <si>
    <t>KvK-nummer</t>
  </si>
  <si>
    <t>NIEUWE ZORGAANBIEDER</t>
  </si>
  <si>
    <t>alle</t>
  </si>
  <si>
    <t>Validatie op NHC zodanig aanpassen dat bij nieuwe zorgaanbieders een 0 wordt geaccepteerd</t>
  </si>
  <si>
    <t xml:space="preserve">2014-2 </t>
  </si>
  <si>
    <t>ADL ja/nee 1= ja:</t>
  </si>
  <si>
    <t>Zichtbaar indien JA</t>
  </si>
  <si>
    <t>Partijen doen een aanvraag voor aanpassing bezette plaatsen kleinschalig wonen</t>
  </si>
  <si>
    <t>3</t>
  </si>
  <si>
    <t>4</t>
  </si>
  <si>
    <t>5</t>
  </si>
  <si>
    <t>6</t>
  </si>
  <si>
    <t>Kapitaal</t>
  </si>
  <si>
    <t>Inventaris</t>
  </si>
  <si>
    <t>Loon</t>
  </si>
  <si>
    <t>Materieel</t>
  </si>
  <si>
    <t>Energie</t>
  </si>
  <si>
    <t>PIVLKW</t>
  </si>
  <si>
    <t>PGLKW</t>
  </si>
  <si>
    <t>PVZKW</t>
  </si>
  <si>
    <t>Subtotaal bezette plaatsen kleinschalig wonen regulier</t>
  </si>
  <si>
    <t>Individueel verblijf licht kinderen en jeugdigen</t>
  </si>
  <si>
    <t>Kleinschalig groepsverblijf licht kinderen en jeugdigen</t>
  </si>
  <si>
    <t>Kleinschalig verblijf zwaar kinderen en jeugdigen</t>
  </si>
  <si>
    <t>Subtotaal bezette plaatsen kleinschalig wonen kind/jeugd</t>
  </si>
  <si>
    <t>PSILKW</t>
  </si>
  <si>
    <t>PSGLKW</t>
  </si>
  <si>
    <t>PSVZKW</t>
  </si>
  <si>
    <t>Subtotaal bezette plaatsen kleinschalig wonen forensisch</t>
  </si>
  <si>
    <t>Niet bezette plaatsen kleinschalig wonen</t>
  </si>
  <si>
    <t>1</t>
  </si>
  <si>
    <t>JP van den Bent (Twente)</t>
  </si>
  <si>
    <t>JP van den Bent (Friesland)</t>
  </si>
  <si>
    <t>JP van den Bent (Nijmegen)</t>
  </si>
  <si>
    <t>Livio</t>
  </si>
  <si>
    <t>Lievegoed (GGZ vh Arta-Lievegoedgroep)</t>
  </si>
  <si>
    <t>Lievegoed (vh De Beukenhof)</t>
  </si>
  <si>
    <t>Lievegoed (Haaglanden)</t>
  </si>
  <si>
    <t>MensEnZorg (Drenthe)</t>
  </si>
  <si>
    <t>MensEnZorg (Friesland)</t>
  </si>
  <si>
    <t>MensEnZorg (Groningen)</t>
  </si>
  <si>
    <t>Carinova Thuiszorg (Zwolle)</t>
  </si>
  <si>
    <t>Zigzagzorg (Noord Holland Noord)</t>
  </si>
  <si>
    <t>Syndion (Nijmegen)</t>
  </si>
  <si>
    <t>Amstelring (Amstelland en De Meerlanden)</t>
  </si>
  <si>
    <t>Warmande</t>
  </si>
  <si>
    <t>Amie Ouderenzorg</t>
  </si>
  <si>
    <t>Victas (vh Centrum Maliebaan)</t>
  </si>
  <si>
    <t>*Pedmed Employ Zorggroep (Groningen)</t>
  </si>
  <si>
    <t>*Pedmed Employ Zorggroep (Drenthe)</t>
  </si>
  <si>
    <t>'t Gerack (vh SVONN)</t>
  </si>
  <si>
    <t>UITHUIZEN</t>
  </si>
  <si>
    <t>Amstelring (Amstelrade)</t>
  </si>
  <si>
    <t>Amstelring (Amsterdam)</t>
  </si>
  <si>
    <t>Residentiele&amp;Ambulante Zorg (Arnhem)</t>
  </si>
  <si>
    <t>Residentiele &amp; Ambulante Zorg (Twente)</t>
  </si>
  <si>
    <t>Residentiele &amp; Ambulante Zorg (Friesland)</t>
  </si>
  <si>
    <t>Residentiele &amp; Ambulante Zorg (Zuid-Limburg)</t>
  </si>
  <si>
    <t>Woonzorgnet (Nijmegen)</t>
  </si>
  <si>
    <t>TSN Thuiszorg (Groningen)</t>
  </si>
  <si>
    <t>Residentiele &amp; Ambulante Zorg (NO-Brabant)</t>
  </si>
  <si>
    <t>MensEnZorg (Zwolle)</t>
  </si>
  <si>
    <t>Amstelring (ADL)</t>
  </si>
  <si>
    <t>Lievegoed (Utrecht)</t>
  </si>
  <si>
    <t>Residentiële &amp; Ambulante Zorg (Utrecht)</t>
  </si>
  <si>
    <t>Residentiele &amp; Ambulante Zorg (Zuid-Holland Noord)</t>
  </si>
  <si>
    <t>Het Robertshuis ('t Gooi)</t>
  </si>
  <si>
    <t>Residentiele &amp; Ambulante Zorg (Groningen)</t>
  </si>
  <si>
    <t>European Social Projects Office</t>
  </si>
  <si>
    <t>U.H. van Gobbel</t>
  </si>
  <si>
    <t>Mariska Meijer (Zaanstreek / Waterland)</t>
  </si>
  <si>
    <t>K. Biel (Midden IJssel)</t>
  </si>
  <si>
    <t>S.M. Hendriksen (Midden IJssel)</t>
  </si>
  <si>
    <t>Y.M.W. Zevenboom</t>
  </si>
  <si>
    <t>J.H.M. Wesche</t>
  </si>
  <si>
    <t>B.M.G.M. Wesche - Nafzger</t>
  </si>
  <si>
    <t>Els Theunissen - Zeguers</t>
  </si>
  <si>
    <t>Jan Seelen</t>
  </si>
  <si>
    <t>SAMBEEK</t>
  </si>
  <si>
    <t>Tim Spoelstra</t>
  </si>
  <si>
    <t>J.P.M. Schreurs Jacobs</t>
  </si>
  <si>
    <t>ULESTRATEN</t>
  </si>
  <si>
    <t>J.W.Y. Penders - Hendriks</t>
  </si>
  <si>
    <t>Marino Lucienne</t>
  </si>
  <si>
    <t>C.A.M.H. Kraft</t>
  </si>
  <si>
    <t>M.A. Kuijpers</t>
  </si>
  <si>
    <t>SCHINVELD</t>
  </si>
  <si>
    <t>A.A.J. Joosten</t>
  </si>
  <si>
    <t>EINIGHAUSEN</t>
  </si>
  <si>
    <t>J. Horrichs - Bruls</t>
  </si>
  <si>
    <t>C.H.E. Hoenen - Hanssen</t>
  </si>
  <si>
    <t>ELSLOO LB</t>
  </si>
  <si>
    <t>E.G.M. Franssen - Loijens</t>
  </si>
  <si>
    <t>LIMBRICHT</t>
  </si>
  <si>
    <t>J.M. Ackermans Panka (Zuidoost-Brabant)</t>
  </si>
  <si>
    <t>KERKDRIEL</t>
  </si>
  <si>
    <t>Marion van de Vijfeijke Wuyts</t>
  </si>
  <si>
    <t>WAALRE</t>
  </si>
  <si>
    <t>S. Barrois</t>
  </si>
  <si>
    <t>Wieke Doevendans (Midden Brabant)</t>
  </si>
  <si>
    <t>Trees de Lange</t>
  </si>
  <si>
    <t>Lia te Poel (Midden Brabant)</t>
  </si>
  <si>
    <t>Very de Beer</t>
  </si>
  <si>
    <t>L.B.M. Hormann - Evers (Midden Brabant)</t>
  </si>
  <si>
    <t>S. Mahmodian (Midden Brabant)</t>
  </si>
  <si>
    <t>R. Mikaili Diba (Midden Brabant)</t>
  </si>
  <si>
    <t>Ursula Verkuijlen</t>
  </si>
  <si>
    <t>NIEUWSTADT</t>
  </si>
  <si>
    <t>J.S. Rojer (Midden Brabant)</t>
  </si>
  <si>
    <t>M. Colsen</t>
  </si>
  <si>
    <t>D.C. Mekkelholt (Zuid Hollandse Eilanden)</t>
  </si>
  <si>
    <t>R. Kessen</t>
  </si>
  <si>
    <t>J.C. Neef - Helder (Zuid-Hollandse Eilanden)</t>
  </si>
  <si>
    <t>ZUID-BEIJERLAND</t>
  </si>
  <si>
    <t>Harry Strijbos</t>
  </si>
  <si>
    <t>J.M. van der Ben</t>
  </si>
  <si>
    <t>SPAUBEEK</t>
  </si>
  <si>
    <t>B.A.J. van Duinen</t>
  </si>
  <si>
    <t>A. Wagemans</t>
  </si>
  <si>
    <t>E.C.M.G. Evertz</t>
  </si>
  <si>
    <t>Marjolein Courage</t>
  </si>
  <si>
    <t>J. Claessens</t>
  </si>
  <si>
    <t>H.H.M. Bartels - Meijs</t>
  </si>
  <si>
    <t>GRONSVELD</t>
  </si>
  <si>
    <t>J.A.M.A. Klazen</t>
  </si>
  <si>
    <t>H.J. Bogaard (Midden-Brabant)</t>
  </si>
  <si>
    <t>H.J. Bogaard (West-Brabant)</t>
  </si>
  <si>
    <t>J.M. Ackermans - Panka (West-Brabant)</t>
  </si>
  <si>
    <t>M. ter Veen</t>
  </si>
  <si>
    <t>M.L.W. Roos - Roskam</t>
  </si>
  <si>
    <t>Marleen Pique</t>
  </si>
  <si>
    <t>W. Jadzi (West-Brabant)</t>
  </si>
  <si>
    <t>M.C. Stringer</t>
  </si>
  <si>
    <t>ZUNDERT</t>
  </si>
  <si>
    <t>J.S. Rojer (West-Brabant)</t>
  </si>
  <si>
    <t>M.T.J. Torn</t>
  </si>
  <si>
    <t>BAVEL</t>
  </si>
  <si>
    <t>Jacqueline Dijkstra - Beks</t>
  </si>
  <si>
    <t>J.M.G. Habraken (Midden Brabant)</t>
  </si>
  <si>
    <t>H.J. Bogaard (Zuidoost-Brabant)</t>
  </si>
  <si>
    <t>L.M. Leliveld</t>
  </si>
  <si>
    <t>M.G. Hesper (Zuid Hollandse Eilanden)</t>
  </si>
  <si>
    <t>M.J. Cobussen</t>
  </si>
  <si>
    <t>Linda Antonides</t>
  </si>
  <si>
    <t>R.J. Pinas (Haaglanden)</t>
  </si>
  <si>
    <t>Dewika Jurawan</t>
  </si>
  <si>
    <t>M. Goverde</t>
  </si>
  <si>
    <t>Corry Lanjouw - Schutte</t>
  </si>
  <si>
    <t>N. de Bruijn (Nijmegen)</t>
  </si>
  <si>
    <t>L.H. Gefferie</t>
  </si>
  <si>
    <t>Maureen Hooplot - Crawford</t>
  </si>
  <si>
    <t>Ietske de Vries (Haaglanden)</t>
  </si>
  <si>
    <t>H.E. Dors</t>
  </si>
  <si>
    <t>A.E. Leliveld</t>
  </si>
  <si>
    <t>D.P.H. Toonen (Nijmegen)</t>
  </si>
  <si>
    <t>J.M. Ackermans - Panka</t>
  </si>
  <si>
    <t>H. Waltheer</t>
  </si>
  <si>
    <t>Phyllis Sheppard (Noord Holland Noord)</t>
  </si>
  <si>
    <t>N.M. Rother (Waardenland)</t>
  </si>
  <si>
    <t>B. Berkheij (Nijmegen)</t>
  </si>
  <si>
    <t>J. Neef - Helder (Waardenland)</t>
  </si>
  <si>
    <t>R. Ustasia</t>
  </si>
  <si>
    <t>Modjeh Radfar</t>
  </si>
  <si>
    <t>P. Reith - Bremer (Zuid-Hollandse Eilanden)</t>
  </si>
  <si>
    <t>NIEUW-LEKKERLAND</t>
  </si>
  <si>
    <t>C.H. Don - Varekamp</t>
  </si>
  <si>
    <t>J.M. Ackermans - Panka (Waardenland)</t>
  </si>
  <si>
    <t>G. Pinas (Midden Brabant)</t>
  </si>
  <si>
    <t>A.G. Pronk</t>
  </si>
  <si>
    <t>NIEUWERKERK</t>
  </si>
  <si>
    <t>N. van der Hidde (Zuid-Hollandse Eilanden)</t>
  </si>
  <si>
    <t>L. van der Waal-Weijenbergh (Waardenland)</t>
  </si>
  <si>
    <t>P. Reith - Bremer (Waardenland)</t>
  </si>
  <si>
    <t>Mariska Meijer (Noord Holland Noord)</t>
  </si>
  <si>
    <t>R.A. Baart - Gonesh</t>
  </si>
  <si>
    <t>H.T.B.M. van Amsterdam - Lemkes</t>
  </si>
  <si>
    <t>Carla Smits - Maas</t>
  </si>
  <si>
    <t>BAARLE-NASSAU</t>
  </si>
  <si>
    <t>J. van Broekhoven</t>
  </si>
  <si>
    <t>BERGHEM</t>
  </si>
  <si>
    <t>R. Mikaili Diba (Noordoost Brabant)</t>
  </si>
  <si>
    <t>M.A. Kessens - Pater</t>
  </si>
  <si>
    <t>S. Mahmodian (Noordoost Brabant)</t>
  </si>
  <si>
    <t>Anja van der Ven</t>
  </si>
  <si>
    <t>ERP</t>
  </si>
  <si>
    <t>D. van Dijk</t>
  </si>
  <si>
    <t>CUIJK</t>
  </si>
  <si>
    <t>E. Guk</t>
  </si>
  <si>
    <t>J.J. Goddijn (Amstelland en De Meerlanden)</t>
  </si>
  <si>
    <t>F.E.A. Kemper - Helstone (A en M)</t>
  </si>
  <si>
    <t>D. Caliskan (Arnhem)</t>
  </si>
  <si>
    <t>Melek Hasacar - Sezer</t>
  </si>
  <si>
    <t>C.C. de Boer - Sytsma</t>
  </si>
  <si>
    <t>ROTTEVALLE</t>
  </si>
  <si>
    <t>J. Krijnen</t>
  </si>
  <si>
    <t>BURDAARD</t>
  </si>
  <si>
    <t>S. Jurawan</t>
  </si>
  <si>
    <t>E. Schriemer</t>
  </si>
  <si>
    <t>WONS</t>
  </si>
  <si>
    <t>P.J. Bouma</t>
  </si>
  <si>
    <t>A.A.M. de Mare - Beers</t>
  </si>
  <si>
    <t>EGMOND-BINNEN</t>
  </si>
  <si>
    <t>S.H. van der Zweep</t>
  </si>
  <si>
    <t>HALLUM</t>
  </si>
  <si>
    <t>G. Schapelhouman</t>
  </si>
  <si>
    <t>Mirjam Hendriks</t>
  </si>
  <si>
    <t>A. Agterhof (Noord Holland Noord)</t>
  </si>
  <si>
    <t>J. van Kappel</t>
  </si>
  <si>
    <t>J.A.M. Konermann (Noord-Holland Noord)</t>
  </si>
  <si>
    <t>S.M. Lip</t>
  </si>
  <si>
    <t>S.A. Kelderman</t>
  </si>
  <si>
    <t>JORWERT</t>
  </si>
  <si>
    <t>E. Oostra - Seinstra</t>
  </si>
  <si>
    <t>H.T. van Eijkern</t>
  </si>
  <si>
    <t>STIENS</t>
  </si>
  <si>
    <t>I. Hilgeman</t>
  </si>
  <si>
    <t>TERWISPEL</t>
  </si>
  <si>
    <t>Y. Wesenhagen</t>
  </si>
  <si>
    <t>A.J. Bosch (Delft Westland Oostland)</t>
  </si>
  <si>
    <t>Berna Roorda - Nefkens (DWO)</t>
  </si>
  <si>
    <t>Chnadenie Devi Ann Awadh</t>
  </si>
  <si>
    <t>NOOTDORP</t>
  </si>
  <si>
    <t>Ellie Aben</t>
  </si>
  <si>
    <t>Z. Aden</t>
  </si>
  <si>
    <t>Monique Biesheuvel - de Borst</t>
  </si>
  <si>
    <t>Gaby Breuer</t>
  </si>
  <si>
    <t>MONNICKENDAM</t>
  </si>
  <si>
    <t>L.A. Brondenstein</t>
  </si>
  <si>
    <t>Ina Bruins</t>
  </si>
  <si>
    <t>S.K.B. Clarke</t>
  </si>
  <si>
    <t>A.J. Bosch (Nieuwe Waterweg Noord)</t>
  </si>
  <si>
    <t>J.J.I. de Bruijn.</t>
  </si>
  <si>
    <t>MARKNESSE</t>
  </si>
  <si>
    <t>H.F. Allen (Delft Westland Oostland)</t>
  </si>
  <si>
    <t>M. Veenstra</t>
  </si>
  <si>
    <t>FEANWALDEN</t>
  </si>
  <si>
    <t>Johanna de Lange (Delft Westland Oostland)</t>
  </si>
  <si>
    <t>W. Baldew (Nieuwe Waterweg Noord)</t>
  </si>
  <si>
    <t>S. Karagok - Timur (Nieuwe Waterweg Noord)</t>
  </si>
  <si>
    <t>Kitty Kluivert (Nieuwe Waterweg Noord)</t>
  </si>
  <si>
    <t>A.M. Birtick (Delft Westland Oostland)</t>
  </si>
  <si>
    <t>E. Salman - Oztas</t>
  </si>
  <si>
    <t>RHEDEN</t>
  </si>
  <si>
    <t>Wilma Hogelink (Arnhem)</t>
  </si>
  <si>
    <t>Gwenda van de Vuurst - de Graaf (Arnhem)</t>
  </si>
  <si>
    <t>F. Stuursma (Arnhem)</t>
  </si>
  <si>
    <t>S. Sieuwram</t>
  </si>
  <si>
    <t>A.M. Birtick (Nieuwe Waterweg Noord)</t>
  </si>
  <si>
    <t>R. Sierksma (Delft Westland Oostland)</t>
  </si>
  <si>
    <t>Ietske de Vries (Delft Westland Oostland)</t>
  </si>
  <si>
    <t>Berna Roorda - Nefkens (NWN)</t>
  </si>
  <si>
    <t>C.D.A. Awadh (Nieuwe Waterweg Noord)</t>
  </si>
  <si>
    <t>M. Ferrier</t>
  </si>
  <si>
    <t>M.A. Steverink (Arnhem)</t>
  </si>
  <si>
    <t>E. van Bokhorst (Arnhem)</t>
  </si>
  <si>
    <t>Jessica Beer (Amstelland en De Meerlanden)</t>
  </si>
  <si>
    <t>M.Y. Echteld (Amstelland en De Meerlanden)</t>
  </si>
  <si>
    <t>C.G.M. Rood (Amstelland en De Meerlanden)</t>
  </si>
  <si>
    <t>G. van Spronsen - van der Kooij</t>
  </si>
  <si>
    <t>K. Verhoeff</t>
  </si>
  <si>
    <t>P.H.M. Warmerdam</t>
  </si>
  <si>
    <t>Lilian Weel</t>
  </si>
  <si>
    <t>C.D.M. Wegman</t>
  </si>
  <si>
    <t>T. Guvenc - Karatay (Amstelland Meerlanden)</t>
  </si>
  <si>
    <t>S. de Haan</t>
  </si>
  <si>
    <t>R.Regensburg</t>
  </si>
  <si>
    <t>Heleen van Rijsoort</t>
  </si>
  <si>
    <t>Elly de Jong - Bekkema</t>
  </si>
  <si>
    <t>A.E. de Boer - Oppenhuizen</t>
  </si>
  <si>
    <t>Anneke de Bruin - Verhoef</t>
  </si>
  <si>
    <t>C.H. de Jong</t>
  </si>
  <si>
    <t>E. de Kluis - Winter</t>
  </si>
  <si>
    <t>H. Dikken</t>
  </si>
  <si>
    <t>SWIFTERBANT</t>
  </si>
  <si>
    <t>Miranda van Droogenbroeck</t>
  </si>
  <si>
    <t>E.C.M. Groot - de Jong</t>
  </si>
  <si>
    <t>K.F. Zigterman - de Ruijter (Flevoland)</t>
  </si>
  <si>
    <t>J.E. Koanting</t>
  </si>
  <si>
    <t>J.C. Koppenol - Alfred</t>
  </si>
  <si>
    <t>G.A. Limon</t>
  </si>
  <si>
    <t>R.D. Marengo</t>
  </si>
  <si>
    <t>H. van Moerkerk - Scholten</t>
  </si>
  <si>
    <t>H.J.C. Mazeland</t>
  </si>
  <si>
    <t>KRAGGENBURG</t>
  </si>
  <si>
    <t>I. Mol - Hooijer</t>
  </si>
  <si>
    <t>M.E. Muntslag</t>
  </si>
  <si>
    <t>N.E. Pablo</t>
  </si>
  <si>
    <t>D.C. Mekkelholt (Rotterdam)</t>
  </si>
  <si>
    <t>L.G. Postma</t>
  </si>
  <si>
    <t>F.E.A. Kemper - Helstone (Amsterdam)</t>
  </si>
  <si>
    <t>P. Purperhart</t>
  </si>
  <si>
    <t>BERKEL EN RODENRIJS</t>
  </si>
  <si>
    <t>E.S. Raghoenath</t>
  </si>
  <si>
    <t>M.G. Hesper (Rotterdam)</t>
  </si>
  <si>
    <t>S.M. Hendriksen (Apeldoorn Zutphen e.o.)</t>
  </si>
  <si>
    <t>C. ten Brinke - van der Horst</t>
  </si>
  <si>
    <t>J.C. Neef - Helder (Rotterdam)</t>
  </si>
  <si>
    <t>L.Y. Schenkers</t>
  </si>
  <si>
    <t>M.A.M. Tuijtelaars</t>
  </si>
  <si>
    <t>M.C.M. van der Loos</t>
  </si>
  <si>
    <t>S.R. Verveer</t>
  </si>
  <si>
    <t>J.M. Verweij - de Mooij</t>
  </si>
  <si>
    <t>M. Voerman</t>
  </si>
  <si>
    <t>J.J. Goddijn (Amsterdam)</t>
  </si>
  <si>
    <t>A.G. Agterhof (Kennemerland)</t>
  </si>
  <si>
    <t>A.J. Bosch (Rotterdam)</t>
  </si>
  <si>
    <t>B. Berkheij (Rotterdam)</t>
  </si>
  <si>
    <t>N.M. Rother (Rotterdam)</t>
  </si>
  <si>
    <t>Phyllis Sheppard (Amsterdam)</t>
  </si>
  <si>
    <t>P. Reith - Bremer (Rotterdam)</t>
  </si>
  <si>
    <t>C.D.M. Wegman (Kennemerland)</t>
  </si>
  <si>
    <t>Gwenda van de Vuurst - de Graaf (Utrecht)</t>
  </si>
  <si>
    <t>N.M. Pinas</t>
  </si>
  <si>
    <t>Martin van Zandbergen Bruggenkamp (Rotterdam)</t>
  </si>
  <si>
    <t>G.H. van Putten - Riphagen</t>
  </si>
  <si>
    <t>N. van der Hidde (Rotterdam)</t>
  </si>
  <si>
    <t>K. Verhoeff (Amsterdam)</t>
  </si>
  <si>
    <t>Mark van den Muijsenberg (NWN)</t>
  </si>
  <si>
    <t>NAALDWIJK</t>
  </si>
  <si>
    <t>Mark van den Muijsenberg (DWO)</t>
  </si>
  <si>
    <t>H. Gunnink - Overweg</t>
  </si>
  <si>
    <t>Leo Voorendt</t>
  </si>
  <si>
    <t>Helouise Aside</t>
  </si>
  <si>
    <t>n</t>
  </si>
  <si>
    <r>
      <t>waarvan ZZP-dagen ten behoeve van kleinschalig wonen</t>
    </r>
    <r>
      <rPr>
        <vertAlign val="superscript"/>
        <sz val="9"/>
        <color indexed="8"/>
        <rFont val="Verdana"/>
        <family val="2"/>
      </rPr>
      <t>1</t>
    </r>
  </si>
  <si>
    <t>Deel van het totaal aantal ZZP-dagen dat geleverd wordt in kleinschalig wonen.</t>
  </si>
  <si>
    <t>2</t>
  </si>
  <si>
    <r>
      <t xml:space="preserve">Verzorgingsdag VZ 2.1 t/m 2.4 / ZZP </t>
    </r>
    <r>
      <rPr>
        <vertAlign val="superscript"/>
        <sz val="9"/>
        <color indexed="8"/>
        <rFont val="Verdana"/>
        <family val="2"/>
      </rPr>
      <t>4</t>
    </r>
  </si>
  <si>
    <r>
      <t xml:space="preserve">Rekenstaat </t>
    </r>
    <r>
      <rPr>
        <b/>
        <vertAlign val="superscript"/>
        <sz val="9"/>
        <rFont val="Verdana"/>
        <family val="2"/>
      </rPr>
      <t>6</t>
    </r>
  </si>
  <si>
    <t>Bezette plaatsen Kleinschalig wonen</t>
  </si>
  <si>
    <t>Nieuwe verdeling</t>
  </si>
  <si>
    <t>Mutatie 
(afgerond)</t>
  </si>
  <si>
    <t>Totaal financieel</t>
  </si>
  <si>
    <t>Bezette plaatsen KW</t>
  </si>
  <si>
    <t>Het aantal niet bezette plaatsen is negatief. Pas één of meer bezette plaatsen aan naar beneden.</t>
  </si>
  <si>
    <t>8.  Verzoek tot aanpassing aantal bezette plaatsen kleinschalig wonen</t>
  </si>
  <si>
    <t>Inboeken per
1-1-2014</t>
  </si>
  <si>
    <t>Totaal bezette plaatsen</t>
  </si>
  <si>
    <t>Uit de productieafspraak die de zorgaanbieder met Veiligheid &amp; Justitie heeft gemaakt moet blijken hoeveel dagen afgesproken zijn voor kleinschalig wonen. U dient de ondertekende productieafspraak tussen zorgaanbieder en Dforzo (directie forensische zorg) bij te voegen.</t>
  </si>
  <si>
    <t>geheel nieuw tabblad</t>
  </si>
  <si>
    <t>4800 t/m 4823</t>
  </si>
  <si>
    <t>Aanpassing bezette plaatsen kleinschalig wonen 2014</t>
  </si>
  <si>
    <t>INDIENEN VÓÓR 1 NOVEMBER 2014</t>
  </si>
  <si>
    <r>
      <t xml:space="preserve">Door ondertekening van het formulier </t>
    </r>
    <r>
      <rPr>
        <u/>
        <sz val="8.5"/>
        <rFont val="Verdana"/>
        <family val="2"/>
      </rPr>
      <t>'Aanpassing bezette plaatsen kleinschalig wonen 2014'</t>
    </r>
    <r>
      <rPr>
        <sz val="8.5"/>
        <rFont val="Verdana"/>
        <family val="2"/>
      </rPr>
      <t>:</t>
    </r>
  </si>
  <si>
    <t xml:space="preserve">- verzoeken zorgkantoor en zorgaanbieder de NZa, de in dit verzoek overeengekomen bezette plaatsen kleinschalig wonen vast te stellen.  Dit naar aanleiding van de door partijen in de productieafspraken overeengekomen capaciteiten en volumeafspraken 2014. 
</t>
  </si>
  <si>
    <t>1. Verzoek tot aanpassing bezette plaatsen kleinschalig wonen 2014</t>
  </si>
  <si>
    <t>1.1  Verzoek tot aanpassing aantal bezette plaatsen kleinschalig wonen</t>
  </si>
  <si>
    <t>1.2  Bezette plaatsen kleinschalig wonen regulier</t>
  </si>
  <si>
    <t>Totaal afgesproken ZZP-dagen 2014</t>
  </si>
  <si>
    <t>1.3  Bezette plaatsen kleinschalig wonen kinderen en jeugdigen</t>
  </si>
  <si>
    <t>1.4  Bezette plaatsen kleinschalig wonen strafrechtelijke forensische zorg</t>
  </si>
  <si>
    <t>1.5  Aanpassing bezette plaatsen kleinschalig wonen</t>
  </si>
  <si>
    <t>1.6  Financieel effect aanpassing bezette plaatsen kleinschalig wonen</t>
  </si>
  <si>
    <t>Zie algemene gegevens laatste rekenstaat 2014 (kolom 4)</t>
  </si>
  <si>
    <t>Kolom 4 
Jaarbasis</t>
  </si>
  <si>
    <t>Financieel effect aanpassing bezette plaatsen kleinschalig wonen</t>
  </si>
  <si>
    <t>Verzorgingsdag VZ 2.5 jeugdigen in RIBW's (afspraak GGZ kinderen&amp;jeugd)</t>
  </si>
  <si>
    <t>Rekenstaat 
regel</t>
  </si>
  <si>
    <t>Herschikking</t>
  </si>
  <si>
    <t>3=1+2</t>
  </si>
  <si>
    <t>5=4-3</t>
  </si>
  <si>
    <t>capaciteits-mutatie</t>
  </si>
  <si>
    <t>Oude verdeling</t>
  </si>
  <si>
    <t>In dit werkblad kunt u de bezette plaatsen aanpassen. De aanpassing wordt getoetst aan de regelgeving. Dit houdt in dat de opgegeven bezette plaatsen niet meer kunnen bedragen dan het aantal afgesproken dagen gedeeld door 365. Foutmeldingen geven eventuele overschrijdingen aan.</t>
  </si>
  <si>
    <t>Voordat een opgave gedaan kan worden van de nieuwe verdeling van bezette plaatsen, dient u eerst aan te geven hoeveel dagen er zijn t.b.v. kleinschalig wonen (en indien van toepassing in onderdeel 1.4 de forensische dagen kleinschalig wonen). Daarnaast dient u enige rekenstaatgegevens in te vullen om zicht te verschaffen op de toegelaten plaatsen kleinschalig wonen en de verdeling van kleinschalig wonen over individueel verblijf, groepsverblijf en verblijf zwaar.</t>
  </si>
  <si>
    <t>In onderdeel 1.6 wordt aangegeven wat het financiële effect is van de aanpassing van de bezette plaatsen kleinschalig wonen.</t>
  </si>
  <si>
    <t>In de  kolom herschikking kunt u de capaciteitsmutaties opgeven conform het formulier herschikking die nog niet in de rekenstaat zijn verwerkt. Voor de berekening van de bezette plaatsen wordt uitgegaan van de laatste productieafspraak 2014. Als dit de herschikking is, moet ook een eventuele capaciteitsmutatie op kleinschalig wonen meegenomen worden in de verdeling van de bezette plaatsen kleinschalig wonen.</t>
  </si>
  <si>
    <t>werkblad voorblad en foutmeldingen</t>
  </si>
  <si>
    <t>werkblad Bezette plaatsen KW</t>
  </si>
  <si>
    <t>1.1</t>
  </si>
  <si>
    <t>1.2</t>
  </si>
  <si>
    <t>1.3</t>
  </si>
  <si>
    <t>1.4</t>
  </si>
  <si>
    <t>1.5</t>
  </si>
  <si>
    <t>Fin. effect</t>
  </si>
  <si>
    <t>1. BEZETTE PLAATSEN KLEINSCHALIG WONEN</t>
  </si>
  <si>
    <t>Bijlage bij circulaire Care/AWBZ/14/5c</t>
  </si>
  <si>
    <t>1.8  Financieel effect aanpassing toeslagen</t>
  </si>
  <si>
    <t>Toeslag 1</t>
  </si>
  <si>
    <t>Toeslag 2</t>
  </si>
  <si>
    <t>Toeslag 3</t>
  </si>
  <si>
    <t>1.7  Aanpassing toeslagen categorie 1 t/m 3</t>
  </si>
  <si>
    <t>Bezette plaatsen van kolom 'Mutatie (afgerond)' x vergoeding per bezette plaats</t>
  </si>
  <si>
    <t>Toeslagen van kolom 'Mutatie (afgerond)' x vergoeding per toeslag</t>
  </si>
  <si>
    <t>Toeslagen 
Kleinschalig wonen</t>
  </si>
  <si>
    <t>In onderdeel 1.7 kunt u een aanpassing van de toeslagen opgeven.</t>
  </si>
  <si>
    <t>Financieel effect aanpassing toeslagen kleinschalig wonen</t>
  </si>
  <si>
    <t>PTC1KW</t>
  </si>
  <si>
    <t>PTC2KW</t>
  </si>
  <si>
    <t>PTC3KW</t>
  </si>
  <si>
    <t>Presentatie-regel</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</si>
</sst>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_ ;_ * \-#,##0_ ;_ * &quot;-&quot;_ ;_ @_ "/>
    <numFmt numFmtId="165" formatCode="_ * #,##0.00_ ;_ * \-#,##0.00_ ;_ * &quot;-&quot;??_ ;_ @_ "/>
    <numFmt numFmtId="166" formatCode="#,##0_ ;\(#,##0\);"/>
    <numFmt numFmtId="167" formatCode="\ \ƒ* #,##0_ \ ;\ \ƒ* ;\ \ƒ* "/>
    <numFmt numFmtId="168" formatCode="&quot;F&quot;\ #,##0_-;&quot;F&quot;\ #,##0\-"/>
    <numFmt numFmtId="169" formatCode="#,##0_ \ ;\(#,##0\)_ ;"/>
    <numFmt numFmtId="170" formatCode="###0_-;###0\-"/>
    <numFmt numFmtId="171" formatCode="_-* #,##0_-;_-* #,##0\-;_-* &quot;-&quot;??_-;_-@_-"/>
    <numFmt numFmtId="172" formatCode="#,##0.00_ ;\-#,##0.00\ "/>
    <numFmt numFmtId="173" formatCode="0_ ;\-0\ "/>
  </numFmts>
  <fonts count="60" x14ac:knownFonts="1">
    <font>
      <sz val="10"/>
      <name val="Arial"/>
    </font>
    <font>
      <sz val="10"/>
      <name val="Arial"/>
      <family val="2"/>
    </font>
    <font>
      <sz val="8"/>
      <name val="Helv"/>
    </font>
    <font>
      <u/>
      <sz val="10"/>
      <color indexed="12"/>
      <name val="Arial"/>
      <family val="2"/>
    </font>
    <font>
      <b/>
      <sz val="14"/>
      <name val="Helv"/>
    </font>
    <font>
      <sz val="9"/>
      <name val="Helv"/>
    </font>
    <font>
      <sz val="9"/>
      <name val="Arial"/>
      <family val="2"/>
    </font>
    <font>
      <b/>
      <sz val="9"/>
      <name val="Arial"/>
      <family val="2"/>
    </font>
    <font>
      <sz val="24"/>
      <color indexed="13"/>
      <name val="Helv"/>
    </font>
    <font>
      <sz val="9"/>
      <name val="Verdana"/>
      <family val="2"/>
    </font>
    <font>
      <b/>
      <sz val="9"/>
      <name val="Verdana"/>
      <family val="2"/>
    </font>
    <font>
      <b/>
      <sz val="14"/>
      <name val="Verdana"/>
      <family val="2"/>
    </font>
    <font>
      <sz val="9"/>
      <color indexed="9"/>
      <name val="Verdana"/>
      <family val="2"/>
    </font>
    <font>
      <i/>
      <sz val="9"/>
      <name val="Verdana"/>
      <family val="2"/>
    </font>
    <font>
      <sz val="8"/>
      <name val="Arial"/>
      <family val="2"/>
    </font>
    <font>
      <sz val="8"/>
      <name val="Verdana"/>
      <family val="2"/>
    </font>
    <font>
      <sz val="10"/>
      <name val="Arial"/>
      <family val="2"/>
    </font>
    <font>
      <sz val="8.5"/>
      <name val="Verdana"/>
      <family val="2"/>
    </font>
    <font>
      <b/>
      <i/>
      <sz val="9"/>
      <name val="Verdana"/>
      <family val="2"/>
    </font>
    <font>
      <sz val="10"/>
      <name val="Verdana"/>
      <family val="2"/>
    </font>
    <font>
      <b/>
      <sz val="11"/>
      <name val="Verdana"/>
      <family val="2"/>
    </font>
    <font>
      <b/>
      <sz val="8"/>
      <name val="Verdana"/>
      <family val="2"/>
    </font>
    <font>
      <i/>
      <sz val="8"/>
      <name val="Verdana"/>
      <family val="2"/>
    </font>
    <font>
      <b/>
      <sz val="9"/>
      <color indexed="10"/>
      <name val="Verdana"/>
      <family val="2"/>
    </font>
    <font>
      <u/>
      <sz val="8.5"/>
      <name val="Verdana"/>
      <family val="2"/>
    </font>
    <font>
      <b/>
      <sz val="10"/>
      <name val="Verdana"/>
      <family val="2"/>
    </font>
    <font>
      <sz val="10"/>
      <color indexed="10"/>
      <name val="Verdana"/>
      <family val="2"/>
    </font>
    <font>
      <sz val="9"/>
      <name val="Verdana"/>
      <family val="2"/>
    </font>
    <font>
      <sz val="10"/>
      <name val="Arial"/>
      <family val="2"/>
    </font>
    <font>
      <b/>
      <u/>
      <sz val="9"/>
      <name val="Verdana"/>
      <family val="2"/>
    </font>
    <font>
      <b/>
      <sz val="8"/>
      <color indexed="9"/>
      <name val="Verdana"/>
      <family val="2"/>
    </font>
    <font>
      <sz val="9"/>
      <color indexed="10"/>
      <name val="Verdana"/>
      <family val="2"/>
    </font>
    <font>
      <u/>
      <sz val="10"/>
      <color indexed="12"/>
      <name val="Verdana"/>
      <family val="2"/>
    </font>
    <font>
      <u/>
      <sz val="9"/>
      <color indexed="12"/>
      <name val="Verdana"/>
      <family val="2"/>
    </font>
    <font>
      <sz val="8.5"/>
      <color indexed="10"/>
      <name val="Verdana"/>
      <family val="2"/>
    </font>
    <font>
      <b/>
      <vertAlign val="superscript"/>
      <sz val="9"/>
      <name val="Verdana"/>
      <family val="2"/>
    </font>
    <font>
      <vertAlign val="superscript"/>
      <sz val="9"/>
      <color indexed="8"/>
      <name val="Verdana"/>
      <family val="2"/>
    </font>
    <font>
      <b/>
      <sz val="10"/>
      <name val="Cambria"/>
      <family val="1"/>
    </font>
    <font>
      <sz val="8.5"/>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rgb="FF006100"/>
      <name val="Calibri"/>
      <family val="2"/>
      <scheme val="minor"/>
    </font>
    <font>
      <sz val="11"/>
      <color rgb="FF3F3F7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1"/>
      <color theme="1"/>
      <name val="Calibri"/>
      <family val="2"/>
      <scheme val="minor"/>
    </font>
    <font>
      <b/>
      <sz val="11"/>
      <color rgb="FF3F3F3F"/>
      <name val="Calibri"/>
      <family val="2"/>
      <scheme val="minor"/>
    </font>
    <font>
      <i/>
      <sz val="11"/>
      <color rgb="FF7F7F7F"/>
      <name val="Calibri"/>
      <family val="2"/>
      <scheme val="minor"/>
    </font>
    <font>
      <sz val="11"/>
      <color rgb="FFFF0000"/>
      <name val="Calibri"/>
      <family val="2"/>
      <scheme val="minor"/>
    </font>
    <font>
      <vertAlign val="superscript"/>
      <sz val="9"/>
      <color theme="1"/>
      <name val="Verdana"/>
      <family val="2"/>
    </font>
    <font>
      <b/>
      <sz val="9"/>
      <color theme="1"/>
      <name val="Verdana"/>
      <family val="2"/>
    </font>
    <font>
      <sz val="9"/>
      <color rgb="FFFF0000"/>
      <name val="Verdana"/>
      <family val="2"/>
    </font>
    <font>
      <vertAlign val="superscript"/>
      <sz val="9"/>
      <name val="Verdana"/>
      <family val="2"/>
    </font>
  </fonts>
  <fills count="49">
    <fill>
      <patternFill patternType="none"/>
    </fill>
    <fill>
      <patternFill patternType="gray125"/>
    </fill>
    <fill>
      <patternFill patternType="solid">
        <fgColor indexed="45"/>
        <bgColor indexed="64"/>
      </patternFill>
    </fill>
    <fill>
      <patternFill patternType="solid">
        <fgColor indexed="13"/>
      </patternFill>
    </fill>
    <fill>
      <patternFill patternType="solid">
        <fgColor indexed="43"/>
        <bgColor indexed="64"/>
      </patternFill>
    </fill>
    <fill>
      <patternFill patternType="solid">
        <fgColor indexed="12"/>
      </patternFill>
    </fill>
    <fill>
      <patternFill patternType="solid">
        <fgColor indexed="13"/>
        <bgColor indexed="64"/>
      </patternFill>
    </fill>
    <fill>
      <patternFill patternType="solid">
        <fgColor indexed="14"/>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D7DCEF"/>
        <bgColor indexed="64"/>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bgColor indexed="64"/>
      </patternFill>
    </fill>
  </fills>
  <borders count="88">
    <border>
      <left/>
      <right/>
      <top/>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double">
        <color indexed="8"/>
      </top>
      <bottom style="thin">
        <color indexed="8"/>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0">
    <xf numFmtId="0" fontId="0" fillId="0" borderId="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164" fontId="9" fillId="37" borderId="1" applyProtection="0"/>
    <xf numFmtId="0" fontId="41" fillId="38" borderId="75" applyNumberFormat="0" applyAlignment="0" applyProtection="0"/>
    <xf numFmtId="0" fontId="42" fillId="39" borderId="76" applyNumberFormat="0" applyAlignment="0" applyProtection="0"/>
    <xf numFmtId="0" fontId="2" fillId="0" borderId="0"/>
    <xf numFmtId="0" fontId="2" fillId="0" borderId="2"/>
    <xf numFmtId="44" fontId="1" fillId="0" borderId="0" applyFont="0" applyFill="0" applyBorder="0" applyAlignment="0" applyProtection="0"/>
    <xf numFmtId="44" fontId="16" fillId="0" borderId="0" applyFont="0" applyFill="0" applyBorder="0" applyAlignment="0" applyProtection="0"/>
    <xf numFmtId="0" fontId="43" fillId="0" borderId="77" applyNumberFormat="0" applyFill="0" applyAlignment="0" applyProtection="0"/>
    <xf numFmtId="0" fontId="44" fillId="40" borderId="0" applyNumberFormat="0" applyBorder="0" applyAlignment="0" applyProtection="0"/>
    <xf numFmtId="0" fontId="3" fillId="0" borderId="0" applyNumberFormat="0" applyFill="0" applyBorder="0" applyAlignment="0" applyProtection="0">
      <alignment vertical="top"/>
      <protection locked="0"/>
    </xf>
    <xf numFmtId="0" fontId="45" fillId="41" borderId="75" applyNumberFormat="0" applyAlignment="0" applyProtection="0"/>
    <xf numFmtId="43" fontId="1" fillId="0" borderId="0" applyFont="0" applyFill="0" applyBorder="0" applyAlignment="0" applyProtection="0"/>
    <xf numFmtId="43" fontId="16" fillId="0" borderId="0" applyFont="0" applyFill="0" applyBorder="0" applyAlignment="0" applyProtection="0"/>
    <xf numFmtId="0" fontId="46" fillId="0" borderId="78" applyNumberFormat="0" applyFill="0" applyAlignment="0" applyProtection="0"/>
    <xf numFmtId="0" fontId="47" fillId="0" borderId="79" applyNumberFormat="0" applyFill="0" applyAlignment="0" applyProtection="0"/>
    <xf numFmtId="0" fontId="48" fillId="0" borderId="80" applyNumberFormat="0" applyFill="0" applyAlignment="0" applyProtection="0"/>
    <xf numFmtId="0" fontId="48" fillId="0" borderId="0" applyNumberFormat="0" applyFill="0" applyBorder="0" applyAlignment="0" applyProtection="0"/>
    <xf numFmtId="0" fontId="4" fillId="3" borderId="2"/>
    <xf numFmtId="0" fontId="49" fillId="4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43" borderId="81" applyNumberFormat="0" applyFont="0" applyAlignment="0" applyProtection="0"/>
    <xf numFmtId="0" fontId="50" fillId="44" borderId="0" applyNumberFormat="0" applyBorder="0" applyAlignment="0" applyProtection="0"/>
    <xf numFmtId="165" fontId="9" fillId="37" borderId="1" applyProtection="0"/>
    <xf numFmtId="9" fontId="16" fillId="0" borderId="0" applyFont="0" applyFill="0" applyBorder="0" applyAlignment="0" applyProtection="0"/>
    <xf numFmtId="0" fontId="2" fillId="0" borderId="0"/>
    <xf numFmtId="0" fontId="16" fillId="0" borderId="0"/>
    <xf numFmtId="0" fontId="39" fillId="0" borderId="0"/>
    <xf numFmtId="0" fontId="1" fillId="0" borderId="0" applyFill="0" applyBorder="0"/>
    <xf numFmtId="0" fontId="16" fillId="0" borderId="0" applyFill="0" applyBorder="0"/>
    <xf numFmtId="0" fontId="1" fillId="0" borderId="0"/>
    <xf numFmtId="0" fontId="27" fillId="0" borderId="0"/>
    <xf numFmtId="0" fontId="6" fillId="0" borderId="3" applyFill="0" applyBorder="0"/>
    <xf numFmtId="167" fontId="6" fillId="0" borderId="3" applyFill="0" applyBorder="0"/>
    <xf numFmtId="0" fontId="6" fillId="0" borderId="3" applyFill="0" applyBorder="0"/>
    <xf numFmtId="0" fontId="7" fillId="4" borderId="4"/>
    <xf numFmtId="168" fontId="1" fillId="4" borderId="4"/>
    <xf numFmtId="168" fontId="16" fillId="4" borderId="4"/>
    <xf numFmtId="169" fontId="7" fillId="4" borderId="4"/>
    <xf numFmtId="169" fontId="6" fillId="0" borderId="3" applyFill="0" applyBorder="0"/>
    <xf numFmtId="0" fontId="2" fillId="0" borderId="2"/>
    <xf numFmtId="0" fontId="51" fillId="0" borderId="0" applyNumberFormat="0" applyFill="0" applyBorder="0" applyAlignment="0" applyProtection="0"/>
    <xf numFmtId="0" fontId="8" fillId="5" borderId="0"/>
    <xf numFmtId="0" fontId="52" fillId="0" borderId="82" applyNumberFormat="0" applyFill="0" applyAlignment="0" applyProtection="0"/>
    <xf numFmtId="0" fontId="4" fillId="0" borderId="5"/>
    <xf numFmtId="0" fontId="4" fillId="0" borderId="2"/>
    <xf numFmtId="0" fontId="53" fillId="38" borderId="8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496">
    <xf numFmtId="0" fontId="0" fillId="0" borderId="0" xfId="0"/>
    <xf numFmtId="0" fontId="9" fillId="6" borderId="0" xfId="59" applyFont="1" applyFill="1" applyProtection="1">
      <protection locked="0"/>
    </xf>
    <xf numFmtId="0" fontId="9" fillId="6" borderId="0" xfId="59" applyFont="1" applyFill="1" applyAlignment="1" applyProtection="1"/>
    <xf numFmtId="0" fontId="9" fillId="6" borderId="0" xfId="59" applyFont="1" applyFill="1" applyProtection="1"/>
    <xf numFmtId="0" fontId="10" fillId="0" borderId="0" xfId="59" applyFont="1" applyProtection="1"/>
    <xf numFmtId="0" fontId="9" fillId="0" borderId="0" xfId="59" applyFont="1" applyProtection="1"/>
    <xf numFmtId="0" fontId="9" fillId="0" borderId="0" xfId="59" applyFont="1" applyAlignment="1" applyProtection="1"/>
    <xf numFmtId="0" fontId="9" fillId="0" borderId="6" xfId="61" applyFont="1" applyFill="1" applyBorder="1" applyAlignment="1" applyProtection="1">
      <alignment vertical="center"/>
    </xf>
    <xf numFmtId="0" fontId="9" fillId="0" borderId="0" xfId="59" applyFont="1" applyFill="1" applyProtection="1"/>
    <xf numFmtId="0" fontId="9" fillId="0" borderId="0" xfId="59" applyFont="1" applyBorder="1" applyAlignment="1" applyProtection="1">
      <alignment vertical="center"/>
    </xf>
    <xf numFmtId="0" fontId="10" fillId="0" borderId="6" xfId="61" applyFont="1" applyFill="1" applyBorder="1" applyAlignment="1" applyProtection="1">
      <alignment vertical="center"/>
    </xf>
    <xf numFmtId="0" fontId="10" fillId="0" borderId="7" xfId="61" applyFont="1" applyFill="1" applyBorder="1" applyAlignment="1" applyProtection="1">
      <alignment vertical="center"/>
    </xf>
    <xf numFmtId="0" fontId="9" fillId="0" borderId="0" xfId="59" applyFont="1" applyAlignment="1" applyProtection="1">
      <alignment vertical="center"/>
    </xf>
    <xf numFmtId="0" fontId="9" fillId="0" borderId="8" xfId="61" applyFont="1" applyFill="1" applyBorder="1" applyAlignment="1" applyProtection="1">
      <alignment vertical="center"/>
    </xf>
    <xf numFmtId="0" fontId="9" fillId="0" borderId="8" xfId="59" applyFont="1" applyBorder="1" applyAlignment="1" applyProtection="1">
      <alignment vertical="center"/>
    </xf>
    <xf numFmtId="0" fontId="10" fillId="0" borderId="0" xfId="59" applyFont="1" applyBorder="1" applyAlignment="1" applyProtection="1">
      <alignment horizontal="left" vertical="center"/>
    </xf>
    <xf numFmtId="0" fontId="15" fillId="0" borderId="0" xfId="0" applyFont="1" applyFill="1" applyBorder="1" applyAlignment="1" applyProtection="1">
      <alignment horizontal="right"/>
    </xf>
    <xf numFmtId="0" fontId="9" fillId="0" borderId="0" xfId="0" applyFont="1" applyProtection="1"/>
    <xf numFmtId="0" fontId="9" fillId="0" borderId="0" xfId="0" applyFont="1" applyFill="1" applyProtection="1"/>
    <xf numFmtId="0" fontId="9" fillId="7" borderId="1" xfId="0" applyFont="1" applyFill="1" applyBorder="1" applyAlignment="1" applyProtection="1">
      <alignment horizontal="center"/>
    </xf>
    <xf numFmtId="0" fontId="10" fillId="7" borderId="1" xfId="0" applyFont="1" applyFill="1" applyBorder="1" applyAlignment="1" applyProtection="1">
      <alignment horizontal="center"/>
    </xf>
    <xf numFmtId="0" fontId="10" fillId="0" borderId="0" xfId="0" applyFont="1"/>
    <xf numFmtId="0" fontId="9" fillId="0" borderId="0" xfId="0" applyFont="1"/>
    <xf numFmtId="3" fontId="9" fillId="0" borderId="0" xfId="61" applyNumberFormat="1" applyFont="1" applyFill="1" applyBorder="1" applyAlignment="1" applyProtection="1">
      <alignment horizontal="center" vertical="center"/>
    </xf>
    <xf numFmtId="0" fontId="10" fillId="0" borderId="8" xfId="61" applyFont="1" applyFill="1" applyBorder="1" applyAlignment="1" applyProtection="1">
      <alignment vertical="center"/>
    </xf>
    <xf numFmtId="0" fontId="9" fillId="0" borderId="0" xfId="59" applyFont="1" applyFill="1" applyAlignment="1" applyProtection="1">
      <alignment vertical="center"/>
    </xf>
    <xf numFmtId="0" fontId="10" fillId="0" borderId="0" xfId="59" applyFont="1" applyFill="1" applyProtection="1"/>
    <xf numFmtId="0" fontId="9" fillId="0" borderId="0" xfId="59" applyFont="1" applyFill="1" applyAlignment="1" applyProtection="1"/>
    <xf numFmtId="0" fontId="9" fillId="0" borderId="0" xfId="59" applyFont="1" applyFill="1" applyBorder="1" applyProtection="1"/>
    <xf numFmtId="37" fontId="9" fillId="0" borderId="9" xfId="59" applyNumberFormat="1" applyFont="1" applyFill="1" applyBorder="1" applyAlignment="1" applyProtection="1">
      <alignment vertical="center"/>
    </xf>
    <xf numFmtId="37" fontId="9" fillId="0" borderId="0" xfId="59" applyNumberFormat="1" applyFont="1" applyFill="1" applyBorder="1" applyAlignment="1" applyProtection="1">
      <alignment vertical="center"/>
    </xf>
    <xf numFmtId="37" fontId="9" fillId="0" borderId="0" xfId="59" applyNumberFormat="1" applyFont="1" applyFill="1" applyBorder="1" applyAlignment="1" applyProtection="1">
      <alignment horizontal="right" vertical="center"/>
    </xf>
    <xf numFmtId="37" fontId="9" fillId="2" borderId="0" xfId="59" applyNumberFormat="1" applyFont="1" applyFill="1" applyBorder="1" applyAlignment="1" applyProtection="1">
      <alignment vertical="center"/>
    </xf>
    <xf numFmtId="37" fontId="9" fillId="2" borderId="9" xfId="59" applyNumberFormat="1" applyFont="1" applyFill="1" applyBorder="1" applyAlignment="1" applyProtection="1">
      <alignment vertical="center"/>
    </xf>
    <xf numFmtId="37" fontId="9" fillId="2" borderId="13" xfId="59" applyNumberFormat="1" applyFont="1" applyFill="1" applyBorder="1" applyAlignment="1" applyProtection="1">
      <alignment horizontal="right" vertical="center"/>
    </xf>
    <xf numFmtId="37" fontId="9" fillId="2" borderId="13" xfId="59" applyNumberFormat="1" applyFont="1" applyFill="1" applyBorder="1" applyAlignment="1" applyProtection="1">
      <alignment vertical="center"/>
    </xf>
    <xf numFmtId="37" fontId="9" fillId="2" borderId="14" xfId="59" applyNumberFormat="1" applyFont="1" applyFill="1" applyBorder="1" applyAlignment="1" applyProtection="1">
      <alignment vertical="center"/>
    </xf>
    <xf numFmtId="14" fontId="9" fillId="0" borderId="6" xfId="59" applyNumberFormat="1" applyFont="1" applyFill="1" applyBorder="1" applyAlignment="1" applyProtection="1">
      <alignment horizontal="left" vertical="center"/>
    </xf>
    <xf numFmtId="0" fontId="9" fillId="0" borderId="6" xfId="59" applyNumberFormat="1" applyFont="1" applyFill="1" applyBorder="1" applyAlignment="1" applyProtection="1">
      <alignment horizontal="left" vertical="center"/>
    </xf>
    <xf numFmtId="0" fontId="20" fillId="0" borderId="0" xfId="0" applyFont="1" applyAlignment="1" applyProtection="1">
      <alignment horizontal="left"/>
    </xf>
    <xf numFmtId="0" fontId="9" fillId="7" borderId="1" xfId="0" applyFont="1" applyFill="1" applyBorder="1" applyAlignment="1" applyProtection="1">
      <alignment horizontal="center" vertical="center"/>
    </xf>
    <xf numFmtId="0" fontId="13" fillId="6" borderId="0" xfId="59" applyFont="1" applyFill="1" applyAlignment="1" applyProtection="1"/>
    <xf numFmtId="0" fontId="13" fillId="6" borderId="0" xfId="59" applyFont="1" applyFill="1" applyProtection="1"/>
    <xf numFmtId="0" fontId="13" fillId="6" borderId="0" xfId="59" applyFont="1" applyFill="1" applyAlignment="1" applyProtection="1">
      <alignment horizontal="center"/>
    </xf>
    <xf numFmtId="37" fontId="9" fillId="2" borderId="15" xfId="59" applyNumberFormat="1" applyFont="1" applyFill="1" applyBorder="1" applyAlignment="1" applyProtection="1">
      <alignment vertical="center"/>
    </xf>
    <xf numFmtId="37" fontId="9" fillId="2" borderId="16" xfId="59" applyNumberFormat="1" applyFont="1" applyFill="1" applyBorder="1" applyAlignment="1" applyProtection="1">
      <alignment vertical="center"/>
    </xf>
    <xf numFmtId="37" fontId="9" fillId="2" borderId="17" xfId="59" applyNumberFormat="1" applyFont="1" applyFill="1" applyBorder="1" applyAlignment="1" applyProtection="1">
      <alignment vertical="center"/>
    </xf>
    <xf numFmtId="37" fontId="9" fillId="2" borderId="18" xfId="59" applyNumberFormat="1" applyFont="1" applyFill="1" applyBorder="1" applyAlignment="1" applyProtection="1">
      <alignment vertical="center"/>
    </xf>
    <xf numFmtId="37" fontId="9" fillId="2" borderId="19" xfId="59" applyNumberFormat="1" applyFont="1" applyFill="1" applyBorder="1" applyAlignment="1" applyProtection="1">
      <alignment vertical="center"/>
    </xf>
    <xf numFmtId="37" fontId="9" fillId="0" borderId="7" xfId="59" applyNumberFormat="1" applyFont="1" applyFill="1" applyBorder="1" applyAlignment="1" applyProtection="1">
      <alignment vertical="center"/>
    </xf>
    <xf numFmtId="0" fontId="10" fillId="0" borderId="0" xfId="0" applyFont="1" applyFill="1" applyBorder="1" applyProtection="1"/>
    <xf numFmtId="0" fontId="9" fillId="0" borderId="0" xfId="0" applyFont="1" applyFill="1" applyBorder="1" applyAlignment="1" applyProtection="1">
      <alignment horizontal="right"/>
    </xf>
    <xf numFmtId="0" fontId="15" fillId="0" borderId="0" xfId="0" applyFont="1"/>
    <xf numFmtId="0" fontId="19" fillId="0" borderId="0" xfId="0" applyFont="1"/>
    <xf numFmtId="170" fontId="9" fillId="6" borderId="1" xfId="59" applyNumberFormat="1" applyFont="1" applyFill="1" applyBorder="1" applyAlignment="1" applyProtection="1">
      <alignment vertical="center"/>
      <protection locked="0"/>
    </xf>
    <xf numFmtId="0" fontId="9" fillId="0" borderId="0" xfId="0" applyFont="1" applyBorder="1"/>
    <xf numFmtId="0" fontId="10" fillId="0" borderId="1" xfId="61" applyFont="1" applyFill="1" applyBorder="1" applyAlignment="1" applyProtection="1">
      <alignment horizontal="center" vertical="center"/>
    </xf>
    <xf numFmtId="0" fontId="10" fillId="0" borderId="10" xfId="61" applyFont="1" applyFill="1" applyBorder="1" applyAlignment="1" applyProtection="1">
      <alignment horizontal="center" vertical="center"/>
    </xf>
    <xf numFmtId="37" fontId="23" fillId="2" borderId="18" xfId="59" applyNumberFormat="1" applyFont="1" applyFill="1" applyBorder="1" applyAlignment="1" applyProtection="1">
      <alignment vertical="center"/>
    </xf>
    <xf numFmtId="0" fontId="9" fillId="8" borderId="0" xfId="0" applyFont="1" applyFill="1"/>
    <xf numFmtId="0" fontId="9" fillId="0" borderId="0" xfId="59" applyFont="1" applyFill="1" applyBorder="1" applyAlignment="1" applyProtection="1">
      <alignment horizontal="center"/>
    </xf>
    <xf numFmtId="0" fontId="19" fillId="0" borderId="0" xfId="0" applyFont="1" applyFill="1" applyProtection="1"/>
    <xf numFmtId="0" fontId="19" fillId="0" borderId="0" xfId="0" applyFont="1" applyFill="1"/>
    <xf numFmtId="0" fontId="13" fillId="0" borderId="0" xfId="59" applyFont="1" applyFill="1" applyAlignment="1" applyProtection="1">
      <alignment horizontal="center"/>
    </xf>
    <xf numFmtId="0" fontId="9" fillId="0" borderId="0" xfId="0" applyFont="1" applyFill="1"/>
    <xf numFmtId="0" fontId="9" fillId="0" borderId="0" xfId="0" applyFont="1" applyFill="1" applyBorder="1"/>
    <xf numFmtId="0" fontId="15" fillId="0" borderId="0" xfId="0" applyFont="1" applyFill="1"/>
    <xf numFmtId="0" fontId="13" fillId="8" borderId="0" xfId="59" applyFont="1" applyFill="1" applyAlignment="1" applyProtection="1">
      <alignment horizontal="center"/>
    </xf>
    <xf numFmtId="170" fontId="9" fillId="0" borderId="1" xfId="59" applyNumberFormat="1" applyFont="1" applyFill="1" applyBorder="1" applyAlignment="1" applyProtection="1">
      <alignment vertical="center"/>
    </xf>
    <xf numFmtId="0" fontId="15" fillId="8" borderId="0" xfId="0" applyFont="1" applyFill="1"/>
    <xf numFmtId="0" fontId="19" fillId="0" borderId="0" xfId="0" applyFont="1" applyFill="1" applyBorder="1"/>
    <xf numFmtId="0" fontId="15" fillId="0" borderId="0" xfId="0" applyFont="1" applyFill="1" applyBorder="1" applyProtection="1"/>
    <xf numFmtId="0" fontId="9" fillId="0" borderId="7" xfId="0" applyFont="1" applyFill="1" applyBorder="1"/>
    <xf numFmtId="42" fontId="10" fillId="0" borderId="0" xfId="59" applyNumberFormat="1" applyFont="1" applyFill="1" applyBorder="1" applyAlignment="1" applyProtection="1">
      <alignment vertical="center" wrapText="1"/>
    </xf>
    <xf numFmtId="3" fontId="15" fillId="10" borderId="4" xfId="0" applyNumberFormat="1" applyFont="1" applyFill="1" applyBorder="1"/>
    <xf numFmtId="3" fontId="15" fillId="10" borderId="4" xfId="0" applyNumberFormat="1" applyFont="1" applyFill="1" applyBorder="1" applyAlignment="1">
      <alignment wrapText="1"/>
    </xf>
    <xf numFmtId="3" fontId="15" fillId="11" borderId="4" xfId="0" applyNumberFormat="1" applyFont="1" applyFill="1" applyBorder="1"/>
    <xf numFmtId="14" fontId="15" fillId="11" borderId="4" xfId="0" applyNumberFormat="1" applyFont="1" applyFill="1" applyBorder="1"/>
    <xf numFmtId="3" fontId="15" fillId="9" borderId="4" xfId="0" applyNumberFormat="1" applyFont="1" applyFill="1" applyBorder="1"/>
    <xf numFmtId="0" fontId="15" fillId="9" borderId="4" xfId="0" applyFont="1" applyFill="1" applyBorder="1"/>
    <xf numFmtId="0" fontId="15" fillId="10" borderId="4" xfId="0" applyFont="1" applyFill="1" applyBorder="1"/>
    <xf numFmtId="0" fontId="15" fillId="11" borderId="4" xfId="0" applyNumberFormat="1" applyFont="1" applyFill="1" applyBorder="1"/>
    <xf numFmtId="0" fontId="15" fillId="11" borderId="4" xfId="0" applyFont="1" applyFill="1" applyBorder="1"/>
    <xf numFmtId="42" fontId="15" fillId="11" borderId="4" xfId="0" applyNumberFormat="1" applyFont="1" applyFill="1" applyBorder="1"/>
    <xf numFmtId="41" fontId="15" fillId="9" borderId="4" xfId="0" applyNumberFormat="1" applyFont="1" applyFill="1" applyBorder="1"/>
    <xf numFmtId="0" fontId="9" fillId="0" borderId="1" xfId="0" applyFont="1" applyBorder="1" applyAlignment="1" applyProtection="1">
      <alignment vertical="center" wrapText="1"/>
      <protection hidden="1"/>
    </xf>
    <xf numFmtId="0" fontId="9" fillId="0" borderId="1" xfId="0" applyFont="1" applyFill="1" applyBorder="1" applyAlignment="1" applyProtection="1">
      <alignment vertical="center" wrapText="1"/>
      <protection hidden="1"/>
    </xf>
    <xf numFmtId="0" fontId="9" fillId="0" borderId="0" xfId="0" applyFont="1" applyBorder="1" applyAlignment="1" applyProtection="1">
      <alignment vertical="center" wrapText="1"/>
      <protection hidden="1"/>
    </xf>
    <xf numFmtId="0" fontId="19" fillId="0" borderId="8" xfId="0" applyNumberFormat="1" applyFont="1" applyFill="1" applyBorder="1" applyAlignment="1" applyProtection="1">
      <alignment vertical="center"/>
    </xf>
    <xf numFmtId="14" fontId="19" fillId="0" borderId="8" xfId="0" applyNumberFormat="1" applyFont="1" applyFill="1" applyBorder="1" applyAlignment="1" applyProtection="1">
      <alignment vertical="center"/>
    </xf>
    <xf numFmtId="0" fontId="21" fillId="10" borderId="4" xfId="62" applyFont="1" applyFill="1" applyBorder="1"/>
    <xf numFmtId="0" fontId="15" fillId="8" borderId="23" xfId="0" applyFont="1" applyFill="1" applyBorder="1"/>
    <xf numFmtId="0" fontId="17" fillId="0" borderId="0" xfId="61" quotePrefix="1" applyFont="1" applyFill="1" applyBorder="1" applyAlignment="1" applyProtection="1">
      <alignment horizontal="left" vertical="center" wrapText="1"/>
    </xf>
    <xf numFmtId="0" fontId="19" fillId="0" borderId="0" xfId="0" applyFont="1" applyFill="1" applyBorder="1" applyAlignment="1">
      <alignment horizontal="left"/>
    </xf>
    <xf numFmtId="0" fontId="19" fillId="0" borderId="0" xfId="0" applyFont="1" applyFill="1" applyBorder="1" applyAlignment="1">
      <alignment wrapText="1"/>
    </xf>
    <xf numFmtId="0" fontId="25" fillId="0" borderId="0" xfId="0" applyFont="1" applyFill="1" applyBorder="1"/>
    <xf numFmtId="0" fontId="25" fillId="0" borderId="0" xfId="0" applyFont="1" applyFill="1" applyBorder="1" applyAlignment="1">
      <alignment wrapText="1"/>
    </xf>
    <xf numFmtId="0" fontId="25" fillId="0" borderId="0" xfId="0" applyFont="1" applyFill="1" applyBorder="1" applyAlignment="1">
      <alignment horizontal="left"/>
    </xf>
    <xf numFmtId="14" fontId="19" fillId="0" borderId="0" xfId="0" applyNumberFormat="1" applyFont="1" applyFill="1" applyBorder="1"/>
    <xf numFmtId="0" fontId="19" fillId="0" borderId="0" xfId="0" applyFont="1" applyFill="1" applyBorder="1" applyAlignment="1">
      <alignment horizontal="left" wrapText="1"/>
    </xf>
    <xf numFmtId="0" fontId="19" fillId="0" borderId="0" xfId="0" quotePrefix="1" applyFont="1" applyFill="1" applyBorder="1" applyAlignment="1">
      <alignment horizontal="left" wrapText="1"/>
    </xf>
    <xf numFmtId="0" fontId="10" fillId="0" borderId="0" xfId="0" applyFont="1" applyFill="1"/>
    <xf numFmtId="0" fontId="9" fillId="0" borderId="6" xfId="0" applyFont="1" applyFill="1" applyBorder="1"/>
    <xf numFmtId="0" fontId="15" fillId="8" borderId="24" xfId="0" applyFont="1" applyFill="1" applyBorder="1"/>
    <xf numFmtId="0" fontId="10" fillId="0" borderId="0" xfId="59" applyFont="1" applyFill="1" applyAlignment="1" applyProtection="1"/>
    <xf numFmtId="0" fontId="9" fillId="0" borderId="0" xfId="59" applyFont="1" applyFill="1" applyBorder="1" applyAlignment="1" applyProtection="1"/>
    <xf numFmtId="0" fontId="10" fillId="0" borderId="0" xfId="59" applyFont="1" applyFill="1" applyBorder="1" applyProtection="1"/>
    <xf numFmtId="0" fontId="10" fillId="0" borderId="0" xfId="59" applyFont="1" applyFill="1" applyAlignment="1" applyProtection="1">
      <alignment vertical="center"/>
    </xf>
    <xf numFmtId="0" fontId="9" fillId="0" borderId="0" xfId="59" applyFont="1" applyFill="1" applyBorder="1" applyAlignment="1" applyProtection="1">
      <alignment vertical="center"/>
    </xf>
    <xf numFmtId="0" fontId="29" fillId="0" borderId="0" xfId="59" applyFont="1" applyFill="1" applyProtection="1"/>
    <xf numFmtId="0" fontId="10" fillId="0" borderId="24" xfId="59" applyFont="1" applyFill="1" applyBorder="1" applyAlignment="1" applyProtection="1">
      <alignment horizontal="left"/>
    </xf>
    <xf numFmtId="0" fontId="10" fillId="0" borderId="23" xfId="59" applyFont="1" applyFill="1" applyBorder="1" applyAlignment="1" applyProtection="1">
      <alignment horizontal="left"/>
    </xf>
    <xf numFmtId="0" fontId="10" fillId="0" borderId="21" xfId="59" applyFont="1" applyFill="1" applyBorder="1" applyAlignment="1" applyProtection="1">
      <alignment horizontal="left"/>
    </xf>
    <xf numFmtId="0" fontId="10" fillId="0" borderId="25" xfId="59" applyFont="1" applyFill="1" applyBorder="1" applyProtection="1"/>
    <xf numFmtId="0" fontId="10" fillId="0" borderId="26" xfId="59" applyFont="1" applyFill="1" applyBorder="1" applyProtection="1"/>
    <xf numFmtId="0" fontId="9" fillId="0" borderId="27" xfId="59" applyFont="1" applyFill="1" applyBorder="1" applyProtection="1"/>
    <xf numFmtId="14" fontId="9" fillId="0" borderId="28" xfId="59" applyNumberFormat="1" applyFont="1" applyFill="1" applyBorder="1" applyProtection="1"/>
    <xf numFmtId="41" fontId="9" fillId="0" borderId="29" xfId="59" applyNumberFormat="1" applyFont="1" applyFill="1" applyBorder="1" applyAlignment="1" applyProtection="1">
      <protection locked="0"/>
    </xf>
    <xf numFmtId="0" fontId="9" fillId="0" borderId="30" xfId="59" applyFont="1" applyFill="1" applyBorder="1" applyProtection="1"/>
    <xf numFmtId="0" fontId="9" fillId="0" borderId="31" xfId="59" applyFont="1" applyFill="1" applyBorder="1" applyProtection="1"/>
    <xf numFmtId="0" fontId="9" fillId="0" borderId="29" xfId="59" applyFont="1" applyFill="1" applyBorder="1" applyAlignment="1" applyProtection="1"/>
    <xf numFmtId="41" fontId="9" fillId="0" borderId="0" xfId="59" applyNumberFormat="1" applyFont="1" applyFill="1" applyBorder="1" applyAlignment="1" applyProtection="1"/>
    <xf numFmtId="0" fontId="9" fillId="0" borderId="3" xfId="59" applyFont="1" applyFill="1" applyBorder="1" applyAlignment="1" applyProtection="1"/>
    <xf numFmtId="0" fontId="9" fillId="0" borderId="31" xfId="59" applyFont="1" applyFill="1" applyBorder="1" applyAlignment="1" applyProtection="1"/>
    <xf numFmtId="0" fontId="9" fillId="0" borderId="32" xfId="59" applyFont="1" applyFill="1" applyBorder="1" applyProtection="1"/>
    <xf numFmtId="14" fontId="9" fillId="0" borderId="0" xfId="59" applyNumberFormat="1" applyFont="1" applyFill="1" applyBorder="1" applyProtection="1"/>
    <xf numFmtId="41" fontId="10" fillId="0" borderId="0" xfId="59" applyNumberFormat="1" applyFont="1" applyFill="1" applyBorder="1" applyAlignment="1" applyProtection="1"/>
    <xf numFmtId="0" fontId="9" fillId="0" borderId="12" xfId="59" applyFont="1" applyFill="1" applyBorder="1" applyAlignment="1" applyProtection="1">
      <alignment horizontal="right"/>
    </xf>
    <xf numFmtId="0" fontId="17" fillId="0" borderId="0" xfId="59" applyFont="1" applyFill="1" applyAlignment="1" applyProtection="1">
      <alignment vertical="center"/>
    </xf>
    <xf numFmtId="0" fontId="0" fillId="0" borderId="0" xfId="0" applyFill="1" applyProtection="1"/>
    <xf numFmtId="0" fontId="10" fillId="0" borderId="33" xfId="0" applyFont="1" applyFill="1" applyBorder="1" applyProtection="1"/>
    <xf numFmtId="0" fontId="10" fillId="0" borderId="34" xfId="0" applyFont="1" applyFill="1" applyBorder="1" applyProtection="1"/>
    <xf numFmtId="0" fontId="19" fillId="0" borderId="35" xfId="0" applyFont="1" applyFill="1" applyBorder="1" applyProtection="1"/>
    <xf numFmtId="0" fontId="19" fillId="0" borderId="36" xfId="0" applyFont="1" applyFill="1" applyBorder="1" applyProtection="1"/>
    <xf numFmtId="0" fontId="19" fillId="0" borderId="28" xfId="0" applyFont="1" applyFill="1" applyBorder="1" applyProtection="1"/>
    <xf numFmtId="0" fontId="9" fillId="0" borderId="36" xfId="0" applyFont="1" applyFill="1" applyBorder="1" applyProtection="1"/>
    <xf numFmtId="0" fontId="9" fillId="0" borderId="31" xfId="0" applyFont="1" applyFill="1" applyBorder="1" applyProtection="1"/>
    <xf numFmtId="0" fontId="19" fillId="0" borderId="0" xfId="0" applyFont="1" applyFill="1" applyBorder="1" applyAlignment="1" applyProtection="1"/>
    <xf numFmtId="0" fontId="9" fillId="0" borderId="24" xfId="59" applyFont="1" applyFill="1" applyBorder="1" applyAlignment="1" applyProtection="1"/>
    <xf numFmtId="0" fontId="19" fillId="0" borderId="0" xfId="0" applyFont="1" applyFill="1" applyBorder="1" applyProtection="1"/>
    <xf numFmtId="0" fontId="15" fillId="0" borderId="0" xfId="0" quotePrefix="1" applyFont="1" applyFill="1" applyBorder="1" applyProtection="1"/>
    <xf numFmtId="0" fontId="10" fillId="0" borderId="0" xfId="59" applyFont="1" applyFill="1" applyBorder="1" applyAlignment="1" applyProtection="1">
      <alignment vertical="center"/>
    </xf>
    <xf numFmtId="0" fontId="10" fillId="0" borderId="0" xfId="59" applyFont="1" applyBorder="1" applyAlignment="1" applyProtection="1">
      <alignment vertical="center"/>
    </xf>
    <xf numFmtId="0" fontId="19" fillId="0" borderId="0" xfId="0" applyFont="1" applyFill="1" applyAlignment="1" applyProtection="1"/>
    <xf numFmtId="0" fontId="9" fillId="0" borderId="7" xfId="59" applyFont="1" applyBorder="1" applyAlignment="1" applyProtection="1">
      <alignment vertical="center"/>
    </xf>
    <xf numFmtId="0" fontId="10" fillId="0" borderId="7" xfId="59" applyFont="1" applyBorder="1" applyAlignment="1" applyProtection="1">
      <alignment vertical="center"/>
    </xf>
    <xf numFmtId="0" fontId="25" fillId="0" borderId="0" xfId="0" applyFont="1" applyBorder="1" applyAlignment="1" applyProtection="1">
      <alignment vertical="center" wrapText="1"/>
    </xf>
    <xf numFmtId="0" fontId="9" fillId="0" borderId="0" xfId="59" applyFont="1" applyFill="1" applyAlignment="1" applyProtection="1">
      <alignment wrapText="1"/>
    </xf>
    <xf numFmtId="0" fontId="9" fillId="0" borderId="0" xfId="0" applyFont="1" applyFill="1" applyAlignment="1" applyProtection="1">
      <alignment horizontal="left" indent="4"/>
    </xf>
    <xf numFmtId="0" fontId="9" fillId="0" borderId="0" xfId="0" applyFont="1" applyFill="1" applyAlignment="1" applyProtection="1">
      <alignment horizontal="left" indent="6"/>
    </xf>
    <xf numFmtId="0" fontId="26" fillId="0" borderId="0" xfId="0" applyFont="1" applyFill="1" applyAlignment="1" applyProtection="1"/>
    <xf numFmtId="0" fontId="9" fillId="0" borderId="0" xfId="0" applyFont="1" applyFill="1" applyAlignment="1" applyProtection="1">
      <alignment horizontal="left" indent="7"/>
    </xf>
    <xf numFmtId="0" fontId="26" fillId="0" borderId="0" xfId="0" applyFont="1" applyFill="1" applyAlignment="1" applyProtection="1">
      <alignment horizontal="right"/>
    </xf>
    <xf numFmtId="0" fontId="9" fillId="0" borderId="37" xfId="59" applyFont="1" applyFill="1" applyBorder="1" applyProtection="1"/>
    <xf numFmtId="3" fontId="15" fillId="8" borderId="0" xfId="0" applyNumberFormat="1" applyFont="1" applyFill="1" applyBorder="1"/>
    <xf numFmtId="0" fontId="15" fillId="8" borderId="0" xfId="0" applyFont="1" applyFill="1" applyBorder="1"/>
    <xf numFmtId="0" fontId="30" fillId="12" borderId="38" xfId="0" applyFont="1" applyFill="1" applyBorder="1"/>
    <xf numFmtId="0" fontId="15" fillId="8" borderId="39" xfId="0" applyFont="1" applyFill="1" applyBorder="1"/>
    <xf numFmtId="0" fontId="15" fillId="8" borderId="40" xfId="0" applyFont="1" applyFill="1" applyBorder="1"/>
    <xf numFmtId="3" fontId="15" fillId="10" borderId="41" xfId="0" applyNumberFormat="1" applyFont="1" applyFill="1" applyBorder="1" applyAlignment="1">
      <alignment wrapText="1"/>
    </xf>
    <xf numFmtId="3" fontId="15" fillId="11" borderId="41" xfId="0" applyNumberFormat="1" applyFont="1" applyFill="1" applyBorder="1"/>
    <xf numFmtId="0" fontId="15" fillId="8" borderId="42" xfId="0" applyFont="1" applyFill="1" applyBorder="1"/>
    <xf numFmtId="3" fontId="15" fillId="8" borderId="40" xfId="0" applyNumberFormat="1" applyFont="1" applyFill="1" applyBorder="1"/>
    <xf numFmtId="3" fontId="15" fillId="9" borderId="41" xfId="0" applyNumberFormat="1" applyFont="1" applyFill="1" applyBorder="1"/>
    <xf numFmtId="3" fontId="15" fillId="10" borderId="41" xfId="0" applyNumberFormat="1" applyFont="1" applyFill="1" applyBorder="1"/>
    <xf numFmtId="3" fontId="15" fillId="8" borderId="43" xfId="0" applyNumberFormat="1" applyFont="1" applyFill="1" applyBorder="1"/>
    <xf numFmtId="0" fontId="15" fillId="10" borderId="44" xfId="0" applyFont="1" applyFill="1" applyBorder="1"/>
    <xf numFmtId="3" fontId="15" fillId="10" borderId="23" xfId="0" applyNumberFormat="1" applyFont="1" applyFill="1" applyBorder="1"/>
    <xf numFmtId="0" fontId="15" fillId="10" borderId="23" xfId="0" applyFont="1" applyFill="1" applyBorder="1"/>
    <xf numFmtId="3" fontId="21" fillId="8" borderId="40" xfId="0" applyNumberFormat="1" applyFont="1" applyFill="1" applyBorder="1"/>
    <xf numFmtId="0" fontId="21" fillId="8" borderId="40" xfId="0" applyFont="1" applyFill="1" applyBorder="1"/>
    <xf numFmtId="0" fontId="9" fillId="0" borderId="0" xfId="0" applyFont="1" applyFill="1" applyProtection="1">
      <protection hidden="1"/>
    </xf>
    <xf numFmtId="0" fontId="9" fillId="0" borderId="1" xfId="0" quotePrefix="1" applyFont="1" applyFill="1" applyBorder="1" applyAlignment="1" applyProtection="1">
      <alignment horizontal="left" vertical="center" wrapText="1"/>
      <protection hidden="1"/>
    </xf>
    <xf numFmtId="0" fontId="9" fillId="0" borderId="1" xfId="0" applyFont="1" applyFill="1" applyBorder="1" applyAlignment="1" applyProtection="1">
      <alignment horizontal="left" vertical="center" wrapText="1"/>
      <protection hidden="1"/>
    </xf>
    <xf numFmtId="0" fontId="9" fillId="0" borderId="36" xfId="59" applyFont="1" applyFill="1" applyBorder="1" applyProtection="1"/>
    <xf numFmtId="0" fontId="9" fillId="0" borderId="28" xfId="59" applyFont="1" applyFill="1" applyBorder="1" applyProtection="1"/>
    <xf numFmtId="0" fontId="9" fillId="6" borderId="0" xfId="0" applyFont="1" applyFill="1"/>
    <xf numFmtId="3" fontId="15" fillId="10" borderId="24" xfId="0" applyNumberFormat="1" applyFont="1" applyFill="1" applyBorder="1"/>
    <xf numFmtId="37" fontId="9" fillId="0" borderId="0" xfId="59" applyNumberFormat="1" applyFont="1" applyFill="1" applyBorder="1" applyAlignment="1" applyProtection="1">
      <alignment vertical="center"/>
      <protection hidden="1"/>
    </xf>
    <xf numFmtId="0" fontId="9" fillId="0" borderId="12" xfId="59" applyFont="1" applyFill="1" applyBorder="1" applyProtection="1"/>
    <xf numFmtId="14" fontId="9" fillId="0" borderId="45" xfId="59" applyNumberFormat="1" applyFont="1" applyFill="1" applyBorder="1" applyProtection="1"/>
    <xf numFmtId="0" fontId="9" fillId="0" borderId="37" xfId="0" applyFont="1" applyFill="1" applyBorder="1" applyProtection="1"/>
    <xf numFmtId="0" fontId="19" fillId="0" borderId="46" xfId="0" applyFont="1" applyFill="1" applyBorder="1" applyProtection="1"/>
    <xf numFmtId="0" fontId="9" fillId="0" borderId="47" xfId="59" applyFont="1" applyFill="1" applyBorder="1" applyProtection="1"/>
    <xf numFmtId="0" fontId="19" fillId="0" borderId="45" xfId="0" applyFont="1" applyFill="1" applyBorder="1" applyProtection="1"/>
    <xf numFmtId="0" fontId="9" fillId="0" borderId="0" xfId="0" applyFont="1" applyAlignment="1">
      <alignment vertical="center"/>
    </xf>
    <xf numFmtId="0" fontId="9" fillId="0" borderId="0" xfId="0" applyFont="1" applyFill="1" applyAlignment="1">
      <alignment vertical="center"/>
    </xf>
    <xf numFmtId="0" fontId="9" fillId="0" borderId="0" xfId="0" applyFont="1" applyAlignment="1">
      <alignment horizontal="center" vertical="center"/>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Alignment="1">
      <alignment horizontal="left"/>
    </xf>
    <xf numFmtId="0" fontId="9" fillId="0" borderId="6" xfId="0" applyFont="1" applyBorder="1" applyAlignment="1">
      <alignment horizontal="left"/>
    </xf>
    <xf numFmtId="0" fontId="10" fillId="0" borderId="24" xfId="59" applyFont="1" applyFill="1" applyBorder="1" applyProtection="1"/>
    <xf numFmtId="0" fontId="9" fillId="0" borderId="21" xfId="59" applyFont="1" applyFill="1" applyBorder="1" applyProtection="1"/>
    <xf numFmtId="0" fontId="9" fillId="0" borderId="33" xfId="59" applyFont="1" applyFill="1" applyBorder="1" applyProtection="1"/>
    <xf numFmtId="0" fontId="9" fillId="0" borderId="34" xfId="59" applyFont="1" applyFill="1" applyBorder="1" applyProtection="1"/>
    <xf numFmtId="0" fontId="9" fillId="0" borderId="49" xfId="59" applyFont="1" applyFill="1" applyBorder="1" applyProtection="1"/>
    <xf numFmtId="0" fontId="9" fillId="0" borderId="4" xfId="59" applyFont="1" applyFill="1" applyBorder="1" applyProtection="1"/>
    <xf numFmtId="0" fontId="19" fillId="0" borderId="4" xfId="0" applyFont="1" applyFill="1" applyBorder="1" applyProtection="1"/>
    <xf numFmtId="0" fontId="28" fillId="0" borderId="0" xfId="0" applyFont="1" applyFill="1" applyAlignment="1" applyProtection="1">
      <alignment vertical="center" wrapText="1"/>
    </xf>
    <xf numFmtId="0" fontId="9" fillId="0" borderId="46" xfId="59" applyFont="1" applyFill="1" applyBorder="1" applyProtection="1"/>
    <xf numFmtId="0" fontId="23" fillId="0" borderId="0" xfId="59" applyFont="1" applyBorder="1" applyAlignment="1" applyProtection="1">
      <alignment vertical="center"/>
    </xf>
    <xf numFmtId="0" fontId="19" fillId="0" borderId="0" xfId="0" applyFont="1" applyFill="1" applyBorder="1" applyAlignment="1" applyProtection="1">
      <alignment vertical="center"/>
    </xf>
    <xf numFmtId="0" fontId="10" fillId="7" borderId="1" xfId="0" applyFont="1" applyFill="1" applyBorder="1" applyAlignment="1" applyProtection="1">
      <alignment horizontal="left" vertical="center"/>
    </xf>
    <xf numFmtId="0" fontId="20" fillId="0" borderId="0" xfId="0" applyFont="1" applyBorder="1" applyAlignment="1" applyProtection="1">
      <alignment vertical="center"/>
      <protection hidden="1"/>
    </xf>
    <xf numFmtId="0" fontId="9" fillId="0" borderId="0" xfId="0" applyFont="1" applyAlignment="1" applyProtection="1">
      <alignment vertical="center"/>
      <protection hidden="1"/>
    </xf>
    <xf numFmtId="0" fontId="9" fillId="0" borderId="0" xfId="0" applyFont="1" applyFill="1" applyAlignment="1" applyProtection="1">
      <alignment vertical="center"/>
      <protection hidden="1"/>
    </xf>
    <xf numFmtId="0" fontId="9" fillId="0" borderId="0" xfId="0" applyFont="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9" xfId="0" applyFont="1" applyBorder="1" applyAlignment="1" applyProtection="1">
      <alignment vertical="center"/>
      <protection hidden="1"/>
    </xf>
    <xf numFmtId="41" fontId="9" fillId="0" borderId="0" xfId="0" applyNumberFormat="1" applyFont="1" applyFill="1" applyAlignment="1">
      <alignment vertical="center"/>
    </xf>
    <xf numFmtId="0" fontId="13" fillId="8" borderId="0" xfId="59" applyFont="1" applyFill="1" applyAlignment="1" applyProtection="1">
      <alignment horizontal="center" vertical="center"/>
    </xf>
    <xf numFmtId="0" fontId="10" fillId="0" borderId="0" xfId="59" applyFont="1" applyAlignment="1" applyProtection="1">
      <alignment vertical="center"/>
    </xf>
    <xf numFmtId="0" fontId="0" fillId="0" borderId="0" xfId="0" applyAlignment="1" applyProtection="1">
      <alignment vertical="center"/>
    </xf>
    <xf numFmtId="0" fontId="11" fillId="0" borderId="0" xfId="59" applyFont="1" applyBorder="1" applyAlignment="1" applyProtection="1">
      <alignment vertical="center"/>
    </xf>
    <xf numFmtId="0" fontId="11" fillId="0" borderId="0" xfId="59" applyFont="1" applyBorder="1" applyAlignment="1" applyProtection="1">
      <alignment horizontal="left" vertical="center"/>
    </xf>
    <xf numFmtId="0" fontId="12" fillId="0" borderId="0" xfId="59" applyFont="1" applyBorder="1" applyAlignment="1" applyProtection="1">
      <alignment horizontal="left" vertical="center"/>
    </xf>
    <xf numFmtId="0" fontId="12" fillId="0" borderId="0" xfId="59" applyFont="1" applyBorder="1" applyAlignment="1" applyProtection="1">
      <alignment vertical="center"/>
    </xf>
    <xf numFmtId="0" fontId="10" fillId="0" borderId="0" xfId="59" applyFont="1" applyAlignment="1" applyProtection="1">
      <alignment horizontal="left" vertical="center"/>
    </xf>
    <xf numFmtId="0" fontId="9" fillId="0" borderId="51" xfId="59" applyFont="1" applyBorder="1" applyAlignment="1" applyProtection="1">
      <alignment vertical="center"/>
    </xf>
    <xf numFmtId="0" fontId="9" fillId="0" borderId="52" xfId="59" applyFont="1" applyBorder="1" applyAlignment="1" applyProtection="1">
      <alignment vertical="center"/>
    </xf>
    <xf numFmtId="0" fontId="9" fillId="0" borderId="53" xfId="59" applyFont="1" applyBorder="1" applyAlignment="1" applyProtection="1">
      <alignment vertical="center"/>
    </xf>
    <xf numFmtId="0" fontId="9" fillId="0" borderId="31" xfId="59" applyFont="1" applyBorder="1" applyAlignment="1" applyProtection="1">
      <alignment vertical="center"/>
    </xf>
    <xf numFmtId="0" fontId="9" fillId="0" borderId="54" xfId="59" applyFont="1" applyBorder="1" applyAlignment="1" applyProtection="1">
      <alignment vertical="center"/>
    </xf>
    <xf numFmtId="0" fontId="31" fillId="0" borderId="0" xfId="59" applyFont="1" applyAlignment="1" applyProtection="1">
      <alignment vertical="center"/>
    </xf>
    <xf numFmtId="0" fontId="9" fillId="0" borderId="37" xfId="59" applyFont="1" applyBorder="1" applyAlignment="1" applyProtection="1">
      <alignment vertical="center"/>
    </xf>
    <xf numFmtId="0" fontId="9" fillId="0" borderId="55" xfId="59" applyFont="1" applyBorder="1" applyAlignment="1" applyProtection="1">
      <alignment vertical="center"/>
    </xf>
    <xf numFmtId="0" fontId="9" fillId="0" borderId="56" xfId="59" applyFont="1" applyBorder="1" applyAlignment="1" applyProtection="1">
      <alignment vertical="center"/>
    </xf>
    <xf numFmtId="170" fontId="9" fillId="0" borderId="0" xfId="59" applyNumberFormat="1" applyFont="1" applyFill="1" applyBorder="1" applyAlignment="1" applyProtection="1">
      <alignment vertical="center"/>
    </xf>
    <xf numFmtId="0" fontId="19" fillId="0" borderId="0" xfId="0" applyFont="1" applyFill="1" applyAlignment="1" applyProtection="1">
      <alignment horizontal="right" vertical="center"/>
    </xf>
    <xf numFmtId="0" fontId="19" fillId="0" borderId="0" xfId="0" applyFont="1" applyFill="1" applyAlignment="1" applyProtection="1">
      <alignment vertical="center"/>
    </xf>
    <xf numFmtId="0" fontId="10" fillId="0" borderId="27" xfId="59" applyFont="1" applyFill="1" applyBorder="1" applyAlignment="1" applyProtection="1">
      <alignment horizontal="left" vertical="center"/>
    </xf>
    <xf numFmtId="0" fontId="9" fillId="0" borderId="3" xfId="59" applyFont="1" applyFill="1" applyBorder="1" applyAlignment="1" applyProtection="1">
      <alignment vertical="center"/>
    </xf>
    <xf numFmtId="0" fontId="9" fillId="0" borderId="20" xfId="59" applyFont="1" applyFill="1" applyBorder="1" applyAlignment="1" applyProtection="1">
      <alignment vertical="center"/>
    </xf>
    <xf numFmtId="0" fontId="19" fillId="0" borderId="0" xfId="0" applyFont="1" applyBorder="1" applyAlignment="1" applyProtection="1">
      <alignment vertical="center"/>
    </xf>
    <xf numFmtId="0" fontId="20" fillId="0" borderId="0" xfId="59" applyFont="1" applyBorder="1" applyAlignment="1" applyProtection="1">
      <alignment vertical="center"/>
    </xf>
    <xf numFmtId="0" fontId="13" fillId="0" borderId="57" xfId="59" applyFont="1" applyFill="1" applyBorder="1" applyProtection="1"/>
    <xf numFmtId="0" fontId="13" fillId="0" borderId="35" xfId="59" applyFont="1" applyFill="1" applyBorder="1" applyProtection="1"/>
    <xf numFmtId="3" fontId="15" fillId="0" borderId="0" xfId="0" applyNumberFormat="1" applyFont="1" applyFill="1"/>
    <xf numFmtId="0" fontId="0" fillId="0" borderId="1" xfId="0" applyBorder="1"/>
    <xf numFmtId="37" fontId="34" fillId="0" borderId="0" xfId="60" applyNumberFormat="1" applyFont="1" applyFill="1" applyBorder="1" applyAlignment="1" applyProtection="1">
      <alignment vertical="center"/>
      <protection hidden="1"/>
    </xf>
    <xf numFmtId="0" fontId="34" fillId="0" borderId="0" xfId="60" applyFont="1" applyBorder="1" applyAlignment="1" applyProtection="1">
      <alignment vertical="center"/>
    </xf>
    <xf numFmtId="0" fontId="34" fillId="0" borderId="0" xfId="60" applyFont="1" applyAlignment="1" applyProtection="1">
      <alignment vertical="center"/>
    </xf>
    <xf numFmtId="0" fontId="9" fillId="0" borderId="0" xfId="59" applyFont="1" applyFill="1" applyAlignment="1" applyProtection="1">
      <alignment horizontal="center"/>
    </xf>
    <xf numFmtId="166" fontId="15" fillId="0" borderId="0" xfId="63" applyNumberFormat="1" applyFont="1" applyFill="1" applyBorder="1" applyAlignment="1" applyProtection="1"/>
    <xf numFmtId="0" fontId="9" fillId="0" borderId="23" xfId="0" applyFont="1" applyBorder="1"/>
    <xf numFmtId="0" fontId="15" fillId="0" borderId="24" xfId="0" applyFont="1" applyFill="1" applyBorder="1" applyAlignment="1">
      <alignment vertical="center"/>
    </xf>
    <xf numFmtId="0" fontId="15" fillId="0" borderId="21" xfId="0" applyFont="1" applyFill="1" applyBorder="1" applyAlignment="1">
      <alignment vertical="center"/>
    </xf>
    <xf numFmtId="0" fontId="9" fillId="45" borderId="0" xfId="59" applyFont="1" applyFill="1" applyBorder="1" applyProtection="1"/>
    <xf numFmtId="0" fontId="9" fillId="45" borderId="0" xfId="59" applyFont="1" applyFill="1" applyBorder="1" applyAlignment="1" applyProtection="1">
      <alignment horizontal="center"/>
    </xf>
    <xf numFmtId="0" fontId="19" fillId="0" borderId="49" xfId="0" applyFont="1" applyFill="1" applyBorder="1" applyProtection="1"/>
    <xf numFmtId="0" fontId="19" fillId="0" borderId="57" xfId="0" applyFont="1" applyFill="1" applyBorder="1" applyAlignment="1" applyProtection="1">
      <alignment horizontal="center"/>
    </xf>
    <xf numFmtId="0" fontId="19" fillId="0" borderId="61" xfId="0" applyFont="1" applyFill="1" applyBorder="1" applyProtection="1"/>
    <xf numFmtId="0" fontId="19" fillId="0" borderId="36" xfId="0" applyFont="1" applyFill="1" applyBorder="1" applyAlignment="1" applyProtection="1">
      <alignment horizontal="center"/>
    </xf>
    <xf numFmtId="0" fontId="19" fillId="0" borderId="1" xfId="0" applyFont="1" applyFill="1" applyBorder="1" applyProtection="1"/>
    <xf numFmtId="0" fontId="19" fillId="0" borderId="62" xfId="0" applyFont="1" applyFill="1" applyBorder="1" applyAlignment="1" applyProtection="1">
      <alignment horizontal="center"/>
    </xf>
    <xf numFmtId="0" fontId="19" fillId="0" borderId="48" xfId="0" applyFont="1" applyFill="1" applyBorder="1" applyProtection="1"/>
    <xf numFmtId="0" fontId="10" fillId="46" borderId="24" xfId="59" applyFont="1" applyFill="1" applyBorder="1" applyAlignment="1" applyProtection="1">
      <alignment horizontal="left"/>
    </xf>
    <xf numFmtId="0" fontId="9" fillId="46" borderId="23" xfId="59" applyFont="1" applyFill="1" applyBorder="1" applyProtection="1"/>
    <xf numFmtId="0" fontId="9" fillId="46" borderId="21" xfId="59" applyFont="1" applyFill="1" applyBorder="1" applyProtection="1"/>
    <xf numFmtId="0" fontId="9" fillId="0" borderId="60" xfId="59" applyFont="1" applyFill="1" applyBorder="1" applyProtection="1"/>
    <xf numFmtId="0" fontId="10" fillId="6" borderId="24" xfId="59" applyFont="1" applyFill="1" applyBorder="1" applyProtection="1"/>
    <xf numFmtId="0" fontId="10" fillId="0" borderId="21" xfId="59" applyFont="1" applyFill="1" applyBorder="1" applyProtection="1"/>
    <xf numFmtId="0" fontId="19" fillId="0" borderId="1" xfId="0" applyFont="1" applyFill="1" applyBorder="1" applyAlignment="1" applyProtection="1">
      <alignment horizontal="left" vertical="center"/>
    </xf>
    <xf numFmtId="0" fontId="9" fillId="0" borderId="1" xfId="59" applyFont="1" applyFill="1" applyBorder="1" applyProtection="1"/>
    <xf numFmtId="0" fontId="19" fillId="0" borderId="1" xfId="57" applyFont="1" applyFill="1" applyBorder="1" applyProtection="1"/>
    <xf numFmtId="0" fontId="9" fillId="0" borderId="28" xfId="60" applyFont="1" applyFill="1" applyBorder="1" applyProtection="1"/>
    <xf numFmtId="0" fontId="9" fillId="0" borderId="48" xfId="59" applyFont="1" applyFill="1" applyBorder="1" applyProtection="1"/>
    <xf numFmtId="0" fontId="0" fillId="0" borderId="11" xfId="0" applyBorder="1"/>
    <xf numFmtId="0" fontId="9" fillId="0" borderId="4" xfId="59" applyFont="1" applyFill="1" applyBorder="1" applyAlignment="1" applyProtection="1">
      <alignment horizontal="center"/>
    </xf>
    <xf numFmtId="0" fontId="0" fillId="0" borderId="63" xfId="0" applyBorder="1"/>
    <xf numFmtId="0" fontId="0" fillId="0" borderId="64" xfId="0" applyBorder="1"/>
    <xf numFmtId="0" fontId="0" fillId="0" borderId="36" xfId="0" applyBorder="1"/>
    <xf numFmtId="0" fontId="0" fillId="0" borderId="28" xfId="0" applyBorder="1"/>
    <xf numFmtId="0" fontId="19" fillId="0" borderId="1" xfId="0" applyFont="1" applyFill="1" applyBorder="1" applyAlignment="1" applyProtection="1">
      <alignment horizontal="center"/>
    </xf>
    <xf numFmtId="0" fontId="9" fillId="0" borderId="36" xfId="59" applyFont="1" applyFill="1" applyBorder="1" applyAlignment="1" applyProtection="1">
      <alignment horizontal="center"/>
    </xf>
    <xf numFmtId="0" fontId="9" fillId="0" borderId="1" xfId="59" applyFont="1" applyFill="1" applyBorder="1" applyAlignment="1" applyProtection="1">
      <alignment horizontal="center"/>
    </xf>
    <xf numFmtId="0" fontId="9" fillId="0" borderId="62" xfId="59" applyFont="1" applyFill="1" applyBorder="1" applyAlignment="1" applyProtection="1">
      <alignment horizontal="center"/>
    </xf>
    <xf numFmtId="0" fontId="9" fillId="0" borderId="48" xfId="59" applyFont="1" applyFill="1" applyBorder="1" applyAlignment="1" applyProtection="1">
      <alignment horizontal="center"/>
    </xf>
    <xf numFmtId="0" fontId="19" fillId="0" borderId="63" xfId="0" applyFont="1" applyFill="1" applyBorder="1" applyProtection="1"/>
    <xf numFmtId="0" fontId="19" fillId="0" borderId="64" xfId="0" applyFont="1" applyFill="1" applyBorder="1" applyProtection="1"/>
    <xf numFmtId="0" fontId="25" fillId="46" borderId="65" xfId="0" applyFont="1" applyFill="1" applyBorder="1" applyProtection="1"/>
    <xf numFmtId="0" fontId="19" fillId="46" borderId="66" xfId="0" applyFont="1" applyFill="1" applyBorder="1" applyProtection="1"/>
    <xf numFmtId="0" fontId="19" fillId="0" borderId="67" xfId="0" applyFont="1" applyFill="1" applyBorder="1" applyProtection="1"/>
    <xf numFmtId="0" fontId="25" fillId="0" borderId="68" xfId="0" applyFont="1" applyFill="1" applyBorder="1" applyProtection="1"/>
    <xf numFmtId="0" fontId="9" fillId="0" borderId="0" xfId="60" applyFont="1" applyFill="1" applyBorder="1" applyProtection="1"/>
    <xf numFmtId="0" fontId="9" fillId="0" borderId="25" xfId="59" applyFont="1" applyFill="1" applyBorder="1" applyProtection="1"/>
    <xf numFmtId="0" fontId="10" fillId="0" borderId="24" xfId="0" applyFont="1" applyFill="1" applyBorder="1" applyProtection="1"/>
    <xf numFmtId="0" fontId="9" fillId="0" borderId="69" xfId="59" applyFont="1" applyFill="1" applyBorder="1" applyProtection="1"/>
    <xf numFmtId="0" fontId="10" fillId="46" borderId="4" xfId="59" applyFont="1" applyFill="1" applyBorder="1" applyAlignment="1" applyProtection="1">
      <alignment horizontal="left"/>
    </xf>
    <xf numFmtId="0" fontId="10" fillId="46" borderId="20" xfId="59" applyFont="1" applyFill="1" applyBorder="1" applyAlignment="1" applyProtection="1">
      <alignment horizontal="left"/>
    </xf>
    <xf numFmtId="0" fontId="25" fillId="0" borderId="0" xfId="0" applyFont="1" applyFill="1" applyBorder="1" applyProtection="1"/>
    <xf numFmtId="0" fontId="15" fillId="8" borderId="0" xfId="0" applyFont="1" applyFill="1" applyAlignment="1">
      <alignment wrapText="1"/>
    </xf>
    <xf numFmtId="0" fontId="9" fillId="0" borderId="7" xfId="0" applyFont="1" applyBorder="1" applyAlignment="1">
      <alignment wrapText="1"/>
    </xf>
    <xf numFmtId="0" fontId="9" fillId="0" borderId="8" xfId="0" applyFont="1" applyBorder="1" applyAlignment="1">
      <alignment wrapText="1"/>
    </xf>
    <xf numFmtId="0" fontId="10" fillId="0" borderId="1" xfId="0" applyFont="1" applyBorder="1" applyAlignment="1">
      <alignment horizontal="center"/>
    </xf>
    <xf numFmtId="0" fontId="10" fillId="0" borderId="9" xfId="0" applyFont="1" applyBorder="1"/>
    <xf numFmtId="171" fontId="9" fillId="2" borderId="1" xfId="36" applyNumberFormat="1" applyFont="1" applyFill="1" applyBorder="1" applyAlignment="1" applyProtection="1">
      <alignment horizontal="right" vertical="center" wrapText="1"/>
      <protection locked="0"/>
    </xf>
    <xf numFmtId="0" fontId="56" fillId="0" borderId="0" xfId="0" quotePrefix="1" applyFont="1" applyFill="1" applyAlignment="1">
      <alignment horizontal="right"/>
    </xf>
    <xf numFmtId="0" fontId="9" fillId="0" borderId="0" xfId="0" applyFont="1" applyFill="1" applyAlignment="1">
      <alignment vertical="top"/>
    </xf>
    <xf numFmtId="0" fontId="57" fillId="0" borderId="0" xfId="0" applyFont="1"/>
    <xf numFmtId="0" fontId="10" fillId="0" borderId="1" xfId="0" applyFont="1" applyBorder="1" applyAlignment="1">
      <alignment horizontal="center" vertical="center" wrapText="1"/>
    </xf>
    <xf numFmtId="0" fontId="57" fillId="0" borderId="4" xfId="0" applyFont="1" applyBorder="1" applyAlignment="1">
      <alignment horizontal="center"/>
    </xf>
    <xf numFmtId="43" fontId="9" fillId="0" borderId="0" xfId="0" applyNumberFormat="1" applyFont="1" applyBorder="1"/>
    <xf numFmtId="43" fontId="9" fillId="0" borderId="0" xfId="0" applyNumberFormat="1" applyFont="1"/>
    <xf numFmtId="4" fontId="9" fillId="0" borderId="4" xfId="0" applyNumberFormat="1" applyFont="1" applyBorder="1"/>
    <xf numFmtId="0" fontId="9" fillId="47" borderId="58" xfId="0" applyFont="1" applyFill="1" applyBorder="1"/>
    <xf numFmtId="3" fontId="9" fillId="0" borderId="4" xfId="0" applyNumberFormat="1" applyFont="1" applyBorder="1"/>
    <xf numFmtId="0" fontId="9" fillId="47" borderId="3" xfId="0" applyFont="1" applyFill="1" applyBorder="1"/>
    <xf numFmtId="0" fontId="9" fillId="47" borderId="20" xfId="0" applyFont="1" applyFill="1" applyBorder="1"/>
    <xf numFmtId="4" fontId="9" fillId="0" borderId="0" xfId="0" applyNumberFormat="1" applyFont="1" applyBorder="1"/>
    <xf numFmtId="4" fontId="9" fillId="0" borderId="4" xfId="0" applyNumberFormat="1" applyFont="1" applyFill="1" applyBorder="1"/>
    <xf numFmtId="0" fontId="57" fillId="0" borderId="0" xfId="0" applyFont="1" applyFill="1"/>
    <xf numFmtId="0" fontId="10" fillId="0" borderId="1" xfId="0" applyFont="1" applyBorder="1" applyAlignment="1">
      <alignment horizontal="center" wrapText="1"/>
    </xf>
    <xf numFmtId="3" fontId="57" fillId="0" borderId="1" xfId="0" applyNumberFormat="1" applyFont="1" applyBorder="1"/>
    <xf numFmtId="0" fontId="9" fillId="0" borderId="64" xfId="36" applyNumberFormat="1" applyFont="1" applyFill="1" applyBorder="1" applyAlignment="1" applyProtection="1"/>
    <xf numFmtId="0" fontId="9" fillId="0" borderId="28" xfId="36" applyNumberFormat="1" applyFont="1" applyFill="1" applyBorder="1" applyAlignment="1" applyProtection="1"/>
    <xf numFmtId="0" fontId="9" fillId="0" borderId="70" xfId="36" applyNumberFormat="1" applyFont="1" applyFill="1" applyBorder="1" applyAlignment="1" applyProtection="1"/>
    <xf numFmtId="0" fontId="10" fillId="0" borderId="12" xfId="36" applyNumberFormat="1" applyFont="1" applyFill="1" applyBorder="1" applyAlignment="1" applyProtection="1"/>
    <xf numFmtId="41" fontId="9" fillId="0" borderId="0" xfId="59" applyNumberFormat="1" applyFont="1" applyFill="1" applyBorder="1" applyAlignment="1" applyProtection="1">
      <alignment horizontal="center" vertical="center"/>
    </xf>
    <xf numFmtId="14" fontId="10" fillId="6" borderId="21" xfId="59" applyNumberFormat="1" applyFont="1" applyFill="1" applyBorder="1" applyProtection="1"/>
    <xf numFmtId="0" fontId="19" fillId="0" borderId="63" xfId="0" applyFont="1" applyFill="1" applyBorder="1" applyAlignment="1" applyProtection="1">
      <alignment horizontal="center"/>
    </xf>
    <xf numFmtId="0" fontId="19" fillId="0" borderId="11" xfId="0" applyFont="1" applyFill="1" applyBorder="1" applyAlignment="1" applyProtection="1">
      <alignment horizontal="center"/>
    </xf>
    <xf numFmtId="0" fontId="19" fillId="0" borderId="11" xfId="0" applyFont="1" applyFill="1" applyBorder="1" applyProtection="1"/>
    <xf numFmtId="0" fontId="19" fillId="0" borderId="11" xfId="0" applyFont="1" applyFill="1" applyBorder="1" applyAlignment="1" applyProtection="1">
      <alignment horizontal="left" vertical="center"/>
    </xf>
    <xf numFmtId="0" fontId="9" fillId="0" borderId="64" xfId="59" applyFont="1" applyFill="1" applyBorder="1" applyProtection="1"/>
    <xf numFmtId="0" fontId="10" fillId="46" borderId="71" xfId="59" applyFont="1" applyFill="1" applyBorder="1" applyAlignment="1" applyProtection="1">
      <alignment horizontal="center"/>
    </xf>
    <xf numFmtId="0" fontId="19" fillId="46" borderId="71" xfId="0" applyFont="1" applyFill="1" applyBorder="1" applyProtection="1"/>
    <xf numFmtId="0" fontId="10" fillId="46" borderId="71" xfId="59" applyFont="1" applyFill="1" applyBorder="1" applyProtection="1"/>
    <xf numFmtId="0" fontId="10" fillId="46" borderId="66" xfId="59" applyFont="1" applyFill="1" applyBorder="1" applyProtection="1"/>
    <xf numFmtId="0" fontId="10" fillId="46" borderId="24" xfId="60" applyFont="1" applyFill="1" applyBorder="1" applyProtection="1"/>
    <xf numFmtId="0" fontId="10" fillId="0" borderId="59" xfId="0" applyFont="1" applyFill="1" applyBorder="1" applyProtection="1"/>
    <xf numFmtId="0" fontId="19" fillId="0" borderId="12" xfId="0" applyFont="1" applyFill="1" applyBorder="1" applyProtection="1"/>
    <xf numFmtId="0" fontId="15" fillId="0" borderId="4" xfId="62" applyFont="1" applyBorder="1" applyAlignment="1">
      <alignment horizontal="right" vertical="center"/>
    </xf>
    <xf numFmtId="3" fontId="15" fillId="8" borderId="24" xfId="0" applyNumberFormat="1" applyFont="1" applyFill="1" applyBorder="1" applyAlignment="1">
      <alignment vertical="center"/>
    </xf>
    <xf numFmtId="0" fontId="15" fillId="8" borderId="23" xfId="0" applyFont="1" applyFill="1" applyBorder="1" applyAlignment="1">
      <alignment vertical="center"/>
    </xf>
    <xf numFmtId="0" fontId="15" fillId="8" borderId="21" xfId="0" applyFont="1" applyFill="1" applyBorder="1" applyAlignment="1">
      <alignment vertical="center"/>
    </xf>
    <xf numFmtId="0" fontId="15" fillId="8" borderId="0" xfId="0" applyFont="1" applyFill="1" applyAlignment="1">
      <alignment vertical="center"/>
    </xf>
    <xf numFmtId="0" fontId="21" fillId="8" borderId="0" xfId="0" applyFont="1" applyFill="1" applyAlignment="1">
      <alignment vertical="center"/>
    </xf>
    <xf numFmtId="0" fontId="15" fillId="8" borderId="6" xfId="0" applyFont="1" applyFill="1" applyBorder="1" applyAlignment="1">
      <alignment vertical="center"/>
    </xf>
    <xf numFmtId="0" fontId="15" fillId="8" borderId="7" xfId="0" applyFont="1" applyFill="1" applyBorder="1" applyAlignment="1">
      <alignment vertical="center"/>
    </xf>
    <xf numFmtId="0" fontId="15" fillId="8" borderId="22" xfId="0" applyFont="1" applyFill="1" applyBorder="1" applyAlignment="1">
      <alignment vertical="center"/>
    </xf>
    <xf numFmtId="0" fontId="30" fillId="12" borderId="38" xfId="0" applyFont="1" applyFill="1" applyBorder="1" applyAlignment="1">
      <alignment vertical="center"/>
    </xf>
    <xf numFmtId="0" fontId="15" fillId="8" borderId="39" xfId="0" applyFont="1" applyFill="1" applyBorder="1" applyAlignment="1">
      <alignment vertical="center"/>
    </xf>
    <xf numFmtId="0" fontId="15" fillId="8" borderId="72" xfId="0" applyFont="1" applyFill="1" applyBorder="1" applyAlignment="1">
      <alignment vertical="center"/>
    </xf>
    <xf numFmtId="0" fontId="15" fillId="8" borderId="40" xfId="0" applyFont="1" applyFill="1" applyBorder="1" applyAlignment="1">
      <alignment vertical="center"/>
    </xf>
    <xf numFmtId="0" fontId="15" fillId="8" borderId="0" xfId="0" applyFont="1" applyFill="1" applyBorder="1" applyAlignment="1">
      <alignment vertical="center"/>
    </xf>
    <xf numFmtId="0" fontId="15" fillId="8" borderId="73" xfId="0" applyFont="1" applyFill="1" applyBorder="1" applyAlignment="1">
      <alignment vertical="center"/>
    </xf>
    <xf numFmtId="0" fontId="15" fillId="0" borderId="4" xfId="62" applyFont="1" applyFill="1" applyBorder="1" applyAlignment="1">
      <alignment horizontal="right" vertical="center"/>
    </xf>
    <xf numFmtId="0" fontId="21" fillId="8" borderId="40" xfId="0" applyFont="1" applyFill="1" applyBorder="1" applyAlignment="1">
      <alignment vertical="center"/>
    </xf>
    <xf numFmtId="0" fontId="15" fillId="10" borderId="44" xfId="0" applyFont="1" applyFill="1" applyBorder="1" applyAlignment="1">
      <alignment vertical="center"/>
    </xf>
    <xf numFmtId="0" fontId="15" fillId="10" borderId="23" xfId="0" applyFont="1" applyFill="1" applyBorder="1" applyAlignment="1">
      <alignment vertical="center"/>
    </xf>
    <xf numFmtId="0" fontId="15" fillId="10" borderId="21" xfId="0" applyFont="1" applyFill="1" applyBorder="1" applyAlignment="1">
      <alignment vertical="center"/>
    </xf>
    <xf numFmtId="0" fontId="15" fillId="9" borderId="41" xfId="0" applyFont="1" applyFill="1" applyBorder="1" applyAlignment="1">
      <alignment vertical="center"/>
    </xf>
    <xf numFmtId="0" fontId="15" fillId="9" borderId="4" xfId="0" applyFont="1" applyFill="1" applyBorder="1" applyAlignment="1">
      <alignment vertical="center"/>
    </xf>
    <xf numFmtId="0" fontId="15" fillId="10" borderId="41" xfId="0" applyFont="1" applyFill="1" applyBorder="1" applyAlignment="1">
      <alignment vertical="center"/>
    </xf>
    <xf numFmtId="0" fontId="15" fillId="10" borderId="4" xfId="0" applyFont="1" applyFill="1" applyBorder="1" applyAlignment="1">
      <alignment vertical="center"/>
    </xf>
    <xf numFmtId="3" fontId="15" fillId="10" borderId="41" xfId="0" applyNumberFormat="1" applyFont="1" applyFill="1" applyBorder="1" applyAlignment="1">
      <alignment vertical="center" wrapText="1"/>
    </xf>
    <xf numFmtId="3" fontId="15" fillId="10" borderId="4" xfId="0" applyNumberFormat="1" applyFont="1" applyFill="1" applyBorder="1" applyAlignment="1">
      <alignment vertical="center" wrapText="1"/>
    </xf>
    <xf numFmtId="3" fontId="15" fillId="11" borderId="41" xfId="0" applyNumberFormat="1" applyFont="1" applyFill="1" applyBorder="1" applyAlignment="1">
      <alignment vertical="center"/>
    </xf>
    <xf numFmtId="3" fontId="15" fillId="11" borderId="4" xfId="0" applyNumberFormat="1" applyFont="1" applyFill="1" applyBorder="1" applyAlignment="1">
      <alignment vertical="center"/>
    </xf>
    <xf numFmtId="0" fontId="15" fillId="8" borderId="43" xfId="0" applyFont="1" applyFill="1" applyBorder="1" applyAlignment="1">
      <alignment vertical="center"/>
    </xf>
    <xf numFmtId="0" fontId="15" fillId="8" borderId="42" xfId="0" applyFont="1" applyFill="1" applyBorder="1" applyAlignment="1">
      <alignment vertical="center"/>
    </xf>
    <xf numFmtId="0" fontId="15" fillId="8" borderId="74" xfId="0" applyFont="1" applyFill="1" applyBorder="1" applyAlignment="1">
      <alignment vertical="center"/>
    </xf>
    <xf numFmtId="43" fontId="9" fillId="0" borderId="0" xfId="0" applyNumberFormat="1" applyFont="1" applyFill="1"/>
    <xf numFmtId="3" fontId="9" fillId="7" borderId="1" xfId="0" applyNumberFormat="1" applyFont="1" applyFill="1" applyBorder="1" applyAlignment="1" applyProtection="1">
      <alignment horizontal="right"/>
    </xf>
    <xf numFmtId="0" fontId="10" fillId="0" borderId="0" xfId="0" applyFont="1" applyBorder="1" applyAlignment="1">
      <alignment vertical="top"/>
    </xf>
    <xf numFmtId="0" fontId="10" fillId="0" borderId="8" xfId="0" applyFont="1" applyBorder="1" applyAlignment="1">
      <alignment horizontal="center" vertical="center" wrapText="1"/>
    </xf>
    <xf numFmtId="0" fontId="9" fillId="48" borderId="1" xfId="0" applyFont="1" applyFill="1" applyBorder="1" applyAlignment="1">
      <alignment horizontal="center"/>
    </xf>
    <xf numFmtId="172" fontId="9" fillId="2" borderId="1" xfId="37" applyNumberFormat="1" applyFont="1" applyFill="1" applyBorder="1" applyAlignment="1" applyProtection="1">
      <alignment horizontal="right" vertical="center" wrapText="1"/>
      <protection locked="0"/>
    </xf>
    <xf numFmtId="172" fontId="9" fillId="0" borderId="1" xfId="0" applyNumberFormat="1" applyFont="1" applyBorder="1"/>
    <xf numFmtId="0" fontId="58" fillId="0" borderId="0" xfId="0" applyFont="1" applyBorder="1"/>
    <xf numFmtId="43" fontId="9" fillId="0" borderId="4" xfId="0" applyNumberFormat="1" applyFont="1" applyBorder="1"/>
    <xf numFmtId="0" fontId="9" fillId="48" borderId="8" xfId="0" applyFont="1" applyFill="1" applyBorder="1" applyAlignment="1">
      <alignment horizontal="center"/>
    </xf>
    <xf numFmtId="3" fontId="9" fillId="0" borderId="0" xfId="0" applyNumberFormat="1" applyFont="1"/>
    <xf numFmtId="0" fontId="10" fillId="0" borderId="24" xfId="0" applyFont="1" applyBorder="1"/>
    <xf numFmtId="0" fontId="10" fillId="0" borderId="4" xfId="0" applyFont="1" applyBorder="1"/>
    <xf numFmtId="172" fontId="9" fillId="0" borderId="1" xfId="0" applyNumberFormat="1" applyFont="1" applyFill="1" applyBorder="1"/>
    <xf numFmtId="172" fontId="9" fillId="0" borderId="6" xfId="0" applyNumberFormat="1" applyFont="1" applyBorder="1"/>
    <xf numFmtId="0" fontId="15" fillId="8" borderId="50" xfId="0" applyFont="1" applyFill="1" applyBorder="1"/>
    <xf numFmtId="0" fontId="10" fillId="0" borderId="1" xfId="0" applyFont="1" applyFill="1" applyBorder="1" applyAlignment="1">
      <alignment horizontal="center" vertical="center" wrapText="1"/>
    </xf>
    <xf numFmtId="0" fontId="37" fillId="0" borderId="58" xfId="0" applyFont="1" applyBorder="1" applyAlignment="1">
      <alignment horizontal="center" vertical="center" wrapText="1"/>
    </xf>
    <xf numFmtId="0" fontId="22" fillId="0" borderId="0" xfId="0" applyFont="1"/>
    <xf numFmtId="0" fontId="22" fillId="0" borderId="0" xfId="0" applyFont="1" applyAlignment="1">
      <alignment vertical="center"/>
    </xf>
    <xf numFmtId="49" fontId="9" fillId="0" borderId="1" xfId="0" applyNumberFormat="1" applyFont="1" applyFill="1" applyBorder="1" applyAlignment="1" applyProtection="1">
      <alignment horizontal="center" vertical="center" wrapText="1"/>
      <protection locked="0"/>
    </xf>
    <xf numFmtId="0" fontId="15" fillId="6" borderId="0" xfId="0" applyFont="1" applyFill="1" applyAlignment="1">
      <alignment horizontal="center"/>
    </xf>
    <xf numFmtId="0" fontId="22" fillId="6" borderId="0" xfId="59" applyFont="1" applyFill="1" applyAlignment="1" applyProtection="1">
      <alignment horizontal="center"/>
    </xf>
    <xf numFmtId="0" fontId="15" fillId="0" borderId="0" xfId="0" applyFont="1" applyAlignment="1">
      <alignment horizontal="center"/>
    </xf>
    <xf numFmtId="0" fontId="15" fillId="0" borderId="0" xfId="0" applyFont="1" applyAlignment="1">
      <alignment horizontal="center" vertical="center"/>
    </xf>
    <xf numFmtId="0" fontId="15" fillId="0" borderId="1" xfId="0" applyFont="1" applyBorder="1" applyAlignment="1">
      <alignment horizontal="center" vertical="center"/>
    </xf>
    <xf numFmtId="0" fontId="15" fillId="0" borderId="1" xfId="0" applyFont="1" applyFill="1" applyBorder="1" applyAlignment="1">
      <alignment horizontal="center" vertical="center"/>
    </xf>
    <xf numFmtId="0" fontId="15" fillId="0" borderId="12" xfId="0" applyFont="1" applyBorder="1" applyAlignment="1" applyProtection="1">
      <alignment horizontal="center"/>
      <protection hidden="1"/>
    </xf>
    <xf numFmtId="0" fontId="13" fillId="6" borderId="0" xfId="59" applyFont="1" applyFill="1" applyAlignment="1" applyProtection="1">
      <alignment horizontal="center" vertical="center"/>
    </xf>
    <xf numFmtId="0" fontId="9" fillId="0" borderId="0" xfId="0" applyFont="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 xfId="0" applyFont="1" applyBorder="1" applyAlignment="1" applyProtection="1">
      <alignment horizontal="center" vertical="center" wrapText="1"/>
      <protection hidden="1"/>
    </xf>
    <xf numFmtId="0" fontId="9" fillId="0" borderId="13" xfId="0" applyFont="1" applyBorder="1" applyAlignment="1" applyProtection="1">
      <alignment horizontal="center" vertical="center"/>
      <protection hidden="1"/>
    </xf>
    <xf numFmtId="0" fontId="23" fillId="0" borderId="1" xfId="0" applyFont="1" applyBorder="1" applyAlignment="1" applyProtection="1">
      <alignment horizontal="center" vertical="center" wrapText="1"/>
      <protection hidden="1"/>
    </xf>
    <xf numFmtId="0" fontId="9" fillId="6" borderId="0" xfId="59" applyFont="1" applyFill="1" applyAlignment="1" applyProtection="1">
      <alignment horizontal="center" vertical="center"/>
    </xf>
    <xf numFmtId="0" fontId="15" fillId="0" borderId="0" xfId="0" applyFont="1" applyAlignment="1">
      <alignment vertical="center"/>
    </xf>
    <xf numFmtId="0" fontId="10" fillId="7" borderId="6" xfId="0" applyFont="1" applyFill="1" applyBorder="1" applyAlignment="1" applyProtection="1"/>
    <xf numFmtId="0" fontId="10" fillId="7" borderId="7" xfId="0" applyFont="1" applyFill="1" applyBorder="1" applyAlignment="1" applyProtection="1"/>
    <xf numFmtId="0" fontId="11" fillId="0" borderId="0" xfId="59" applyFont="1" applyFill="1" applyBorder="1" applyAlignment="1" applyProtection="1"/>
    <xf numFmtId="0" fontId="9" fillId="0" borderId="0" xfId="59" applyFont="1" applyBorder="1" applyAlignment="1" applyProtection="1"/>
    <xf numFmtId="0" fontId="10" fillId="0" borderId="85" xfId="59" applyFont="1" applyBorder="1" applyAlignment="1" applyProtection="1">
      <alignment vertical="center"/>
    </xf>
    <xf numFmtId="0" fontId="19" fillId="0" borderId="87" xfId="0" applyFont="1" applyBorder="1" applyAlignment="1" applyProtection="1">
      <alignment vertical="center"/>
    </xf>
    <xf numFmtId="0" fontId="9" fillId="0" borderId="86" xfId="59" applyFont="1" applyBorder="1" applyAlignment="1" applyProtection="1">
      <alignment vertical="center"/>
    </xf>
    <xf numFmtId="0" fontId="9" fillId="0" borderId="84" xfId="0" applyFont="1" applyBorder="1"/>
    <xf numFmtId="1" fontId="9" fillId="0" borderId="0" xfId="0" applyNumberFormat="1" applyFont="1" applyAlignment="1">
      <alignment horizontal="center" vertical="center"/>
    </xf>
    <xf numFmtId="1" fontId="9" fillId="0" borderId="0" xfId="0" applyNumberFormat="1" applyFont="1" applyFill="1" applyAlignment="1">
      <alignment horizontal="center" vertical="center"/>
    </xf>
    <xf numFmtId="1" fontId="19" fillId="0" borderId="0" xfId="0" applyNumberFormat="1" applyFont="1" applyAlignment="1">
      <alignment horizontal="center" vertical="center"/>
    </xf>
    <xf numFmtId="0" fontId="10" fillId="7" borderId="6" xfId="0" applyFont="1" applyFill="1" applyBorder="1" applyAlignment="1" applyProtection="1">
      <alignment horizontal="left"/>
    </xf>
    <xf numFmtId="0" fontId="15" fillId="0" borderId="0" xfId="0" applyFont="1" applyFill="1" applyBorder="1" applyAlignment="1">
      <alignment horizontal="center"/>
    </xf>
    <xf numFmtId="0" fontId="10" fillId="7" borderId="7" xfId="0" applyFont="1" applyFill="1" applyBorder="1" applyAlignment="1" applyProtection="1">
      <alignment horizontal="left"/>
    </xf>
    <xf numFmtId="0" fontId="10" fillId="7" borderId="8" xfId="0" applyFont="1" applyFill="1" applyBorder="1" applyAlignment="1" applyProtection="1">
      <alignment horizontal="left"/>
    </xf>
    <xf numFmtId="0" fontId="59" fillId="7" borderId="7" xfId="0" applyFont="1" applyFill="1" applyBorder="1" applyAlignment="1" applyProtection="1">
      <alignment horizontal="left"/>
    </xf>
    <xf numFmtId="172" fontId="9" fillId="0" borderId="1" xfId="37" applyNumberFormat="1" applyFont="1" applyFill="1" applyBorder="1" applyAlignment="1" applyProtection="1">
      <alignment horizontal="right" vertical="center" wrapText="1"/>
    </xf>
    <xf numFmtId="0" fontId="15" fillId="8" borderId="86" xfId="0" applyFont="1" applyFill="1" applyBorder="1"/>
    <xf numFmtId="41" fontId="15" fillId="9" borderId="85" xfId="0" applyNumberFormat="1" applyFont="1" applyFill="1" applyBorder="1"/>
    <xf numFmtId="41" fontId="15" fillId="9" borderId="87" xfId="0" applyNumberFormat="1" applyFont="1" applyFill="1" applyBorder="1"/>
    <xf numFmtId="41" fontId="15" fillId="9" borderId="86" xfId="0" applyNumberFormat="1" applyFont="1" applyFill="1" applyBorder="1"/>
    <xf numFmtId="0" fontId="15" fillId="10" borderId="85" xfId="0" applyFont="1" applyFill="1" applyBorder="1"/>
    <xf numFmtId="3" fontId="15" fillId="10" borderId="85" xfId="0" applyNumberFormat="1" applyFont="1" applyFill="1" applyBorder="1" applyAlignment="1">
      <alignment wrapText="1"/>
    </xf>
    <xf numFmtId="41" fontId="15" fillId="9" borderId="84" xfId="0" applyNumberFormat="1" applyFont="1" applyFill="1" applyBorder="1"/>
    <xf numFmtId="0" fontId="15" fillId="10" borderId="84" xfId="0" applyFont="1" applyFill="1" applyBorder="1"/>
    <xf numFmtId="3" fontId="15" fillId="10" borderId="84" xfId="0" applyNumberFormat="1" applyFont="1" applyFill="1" applyBorder="1" applyAlignment="1">
      <alignment wrapText="1"/>
    </xf>
    <xf numFmtId="3" fontId="15" fillId="11" borderId="84" xfId="0" applyNumberFormat="1" applyFont="1" applyFill="1" applyBorder="1"/>
    <xf numFmtId="3" fontId="15" fillId="10" borderId="86" xfId="0" applyNumberFormat="1" applyFont="1" applyFill="1" applyBorder="1"/>
    <xf numFmtId="3" fontId="57" fillId="0" borderId="0" xfId="0" applyNumberFormat="1" applyFont="1" applyBorder="1"/>
    <xf numFmtId="0" fontId="21" fillId="0" borderId="1" xfId="0" applyFont="1" applyFill="1" applyBorder="1" applyAlignment="1">
      <alignment horizontal="center" vertical="center" wrapText="1"/>
    </xf>
    <xf numFmtId="0" fontId="32" fillId="0" borderId="0" xfId="34" applyFont="1" applyFill="1" applyBorder="1" applyAlignment="1" applyProtection="1">
      <alignment vertical="center"/>
    </xf>
    <xf numFmtId="0" fontId="10" fillId="0" borderId="9" xfId="61" applyFont="1" applyFill="1" applyBorder="1" applyAlignment="1" applyProtection="1">
      <alignment vertical="center"/>
    </xf>
    <xf numFmtId="0" fontId="9" fillId="0" borderId="9" xfId="59" applyFont="1" applyBorder="1" applyAlignment="1" applyProtection="1">
      <alignment vertical="center"/>
    </xf>
    <xf numFmtId="0" fontId="9" fillId="0" borderId="13" xfId="59" applyFont="1" applyBorder="1" applyAlignment="1" applyProtection="1">
      <alignment vertical="center"/>
    </xf>
    <xf numFmtId="0" fontId="9" fillId="0" borderId="37" xfId="36" applyNumberFormat="1" applyFont="1" applyFill="1" applyBorder="1" applyAlignment="1" applyProtection="1">
      <alignment horizontal="center" vertical="center"/>
    </xf>
    <xf numFmtId="173" fontId="9" fillId="0" borderId="56" xfId="36" applyNumberFormat="1" applyFont="1" applyFill="1" applyBorder="1" applyAlignment="1" applyProtection="1">
      <alignment horizontal="center" vertical="center"/>
    </xf>
    <xf numFmtId="14" fontId="9" fillId="0" borderId="31" xfId="61" applyNumberFormat="1" applyFont="1" applyFill="1" applyBorder="1" applyAlignment="1" applyProtection="1">
      <alignment horizontal="center" vertical="center" wrapText="1"/>
    </xf>
    <xf numFmtId="14" fontId="9" fillId="0" borderId="54" xfId="61" applyNumberFormat="1" applyFont="1" applyFill="1" applyBorder="1" applyAlignment="1" applyProtection="1">
      <alignment horizontal="center" vertical="center" wrapText="1"/>
    </xf>
    <xf numFmtId="37" fontId="9" fillId="0" borderId="6" xfId="59" applyNumberFormat="1" applyFont="1" applyFill="1" applyBorder="1" applyAlignment="1" applyProtection="1">
      <alignment horizontal="left" vertical="center"/>
      <protection locked="0"/>
    </xf>
    <xf numFmtId="37" fontId="9" fillId="0" borderId="7" xfId="59" applyNumberFormat="1" applyFont="1" applyFill="1" applyBorder="1" applyAlignment="1" applyProtection="1">
      <alignment horizontal="left" vertical="center"/>
      <protection locked="0"/>
    </xf>
    <xf numFmtId="37" fontId="9" fillId="0" borderId="8" xfId="59" applyNumberFormat="1" applyFont="1" applyFill="1" applyBorder="1" applyAlignment="1" applyProtection="1">
      <alignment horizontal="left" vertical="center"/>
      <protection locked="0"/>
    </xf>
    <xf numFmtId="0" fontId="9" fillId="0" borderId="51" xfId="59" applyFont="1" applyBorder="1" applyAlignment="1" applyProtection="1">
      <alignment horizontal="center" vertical="center" wrapText="1"/>
    </xf>
    <xf numFmtId="0" fontId="19" fillId="0" borderId="53" xfId="0" applyFont="1" applyBorder="1" applyAlignment="1" applyProtection="1">
      <alignment horizontal="center" vertical="center" wrapText="1"/>
    </xf>
    <xf numFmtId="0" fontId="9" fillId="0" borderId="31" xfId="59" applyFont="1" applyBorder="1" applyAlignment="1" applyProtection="1">
      <alignment horizontal="center" vertical="center" wrapText="1"/>
    </xf>
    <xf numFmtId="0" fontId="19" fillId="0" borderId="54" xfId="0" applyFont="1" applyBorder="1" applyAlignment="1" applyProtection="1">
      <alignment horizontal="center" vertical="center" wrapText="1"/>
    </xf>
    <xf numFmtId="37" fontId="9" fillId="0" borderId="6" xfId="59" quotePrefix="1" applyNumberFormat="1" applyFont="1" applyFill="1" applyBorder="1" applyAlignment="1" applyProtection="1">
      <alignment horizontal="left" vertical="center"/>
      <protection locked="0"/>
    </xf>
    <xf numFmtId="0" fontId="19" fillId="0" borderId="7" xfId="0" applyFont="1" applyBorder="1" applyAlignment="1" applyProtection="1">
      <alignment horizontal="left" vertical="center"/>
      <protection locked="0"/>
    </xf>
    <xf numFmtId="0" fontId="19" fillId="0" borderId="8" xfId="0" applyFont="1" applyBorder="1" applyAlignment="1" applyProtection="1">
      <alignment horizontal="left" vertical="center"/>
      <protection locked="0"/>
    </xf>
    <xf numFmtId="0" fontId="17" fillId="0" borderId="0" xfId="61" quotePrefix="1" applyFont="1" applyFill="1" applyBorder="1" applyAlignment="1" applyProtection="1">
      <alignment horizontal="left" vertical="center" wrapText="1"/>
    </xf>
    <xf numFmtId="37" fontId="13" fillId="0" borderId="0" xfId="59" applyNumberFormat="1" applyFont="1" applyFill="1" applyBorder="1" applyAlignment="1" applyProtection="1">
      <alignment horizontal="left" vertical="center"/>
      <protection hidden="1"/>
    </xf>
    <xf numFmtId="37" fontId="9" fillId="0" borderId="15" xfId="59" applyNumberFormat="1" applyFont="1" applyFill="1" applyBorder="1" applyAlignment="1" applyProtection="1">
      <alignment horizontal="left" vertical="center"/>
      <protection locked="0"/>
    </xf>
    <xf numFmtId="37" fontId="9" fillId="0" borderId="16" xfId="59" applyNumberFormat="1" applyFont="1" applyFill="1" applyBorder="1" applyAlignment="1" applyProtection="1">
      <alignment horizontal="left" vertical="center"/>
      <protection locked="0"/>
    </xf>
    <xf numFmtId="0" fontId="32" fillId="0" borderId="6" xfId="34" applyNumberFormat="1" applyFont="1" applyFill="1" applyBorder="1" applyAlignment="1" applyProtection="1">
      <alignment horizontal="left" vertical="center"/>
      <protection locked="0"/>
    </xf>
    <xf numFmtId="0" fontId="9" fillId="0" borderId="7" xfId="60" applyNumberFormat="1" applyFont="1" applyFill="1" applyBorder="1" applyAlignment="1" applyProtection="1">
      <alignment horizontal="left" vertical="center"/>
      <protection locked="0"/>
    </xf>
    <xf numFmtId="0" fontId="9" fillId="0" borderId="8" xfId="60" applyNumberFormat="1" applyFont="1" applyFill="1" applyBorder="1" applyAlignment="1" applyProtection="1">
      <alignment horizontal="left" vertical="center"/>
      <protection locked="0"/>
    </xf>
    <xf numFmtId="0" fontId="17" fillId="0" borderId="16" xfId="61" applyFont="1" applyFill="1" applyBorder="1" applyAlignment="1" applyProtection="1">
      <alignment vertical="center"/>
    </xf>
    <xf numFmtId="0" fontId="38" fillId="0" borderId="16" xfId="0" applyFont="1" applyBorder="1" applyAlignment="1">
      <alignment vertical="center"/>
    </xf>
    <xf numFmtId="37" fontId="9" fillId="0" borderId="7" xfId="59" applyNumberFormat="1" applyFont="1" applyFill="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9" fillId="0" borderId="14" xfId="60" applyNumberFormat="1" applyFont="1" applyFill="1" applyBorder="1" applyAlignment="1" applyProtection="1">
      <alignment horizontal="left" vertical="center"/>
      <protection locked="0"/>
    </xf>
    <xf numFmtId="0" fontId="9" fillId="0" borderId="9" xfId="60" applyNumberFormat="1" applyFont="1" applyFill="1" applyBorder="1" applyAlignment="1" applyProtection="1">
      <alignment horizontal="left" vertical="center"/>
      <protection locked="0"/>
    </xf>
    <xf numFmtId="0" fontId="9" fillId="0" borderId="6" xfId="60" applyNumberFormat="1" applyFont="1" applyFill="1" applyBorder="1" applyAlignment="1" applyProtection="1">
      <alignment horizontal="left" vertical="center"/>
      <protection locked="0"/>
    </xf>
    <xf numFmtId="0" fontId="9" fillId="0" borderId="7" xfId="60" applyNumberFormat="1" applyFont="1" applyBorder="1" applyAlignment="1" applyProtection="1">
      <alignment horizontal="left" vertical="center"/>
      <protection locked="0"/>
    </xf>
    <xf numFmtId="0" fontId="9" fillId="0" borderId="8" xfId="60" applyNumberFormat="1" applyFont="1" applyBorder="1" applyAlignment="1" applyProtection="1">
      <alignment horizontal="left" vertical="center"/>
      <protection locked="0"/>
    </xf>
    <xf numFmtId="49" fontId="19" fillId="2" borderId="6" xfId="0" applyNumberFormat="1" applyFont="1" applyFill="1" applyBorder="1" applyAlignment="1" applyProtection="1">
      <alignment horizontal="left" vertical="center" wrapText="1"/>
      <protection locked="0"/>
    </xf>
    <xf numFmtId="49" fontId="19" fillId="2" borderId="7" xfId="0" applyNumberFormat="1" applyFont="1" applyFill="1" applyBorder="1" applyAlignment="1" applyProtection="1">
      <alignment horizontal="left" vertical="center" wrapText="1"/>
      <protection locked="0"/>
    </xf>
    <xf numFmtId="49" fontId="19" fillId="2" borderId="8" xfId="0" applyNumberFormat="1" applyFont="1" applyFill="1" applyBorder="1" applyAlignment="1" applyProtection="1">
      <alignment horizontal="left" vertical="center" wrapText="1"/>
      <protection locked="0"/>
    </xf>
    <xf numFmtId="0" fontId="33" fillId="0" borderId="6" xfId="34" applyNumberFormat="1" applyFont="1" applyFill="1" applyBorder="1" applyAlignment="1" applyProtection="1">
      <alignment horizontal="left" vertical="center"/>
      <protection locked="0"/>
    </xf>
    <xf numFmtId="3" fontId="19" fillId="0" borderId="85" xfId="0" applyNumberFormat="1" applyFont="1" applyBorder="1" applyAlignment="1" applyProtection="1">
      <alignment vertical="center"/>
    </xf>
    <xf numFmtId="0" fontId="0" fillId="0" borderId="87" xfId="0" applyBorder="1" applyAlignment="1">
      <alignment vertical="center"/>
    </xf>
    <xf numFmtId="0" fontId="0" fillId="0" borderId="86" xfId="0" applyBorder="1" applyAlignment="1">
      <alignment vertical="center"/>
    </xf>
    <xf numFmtId="14" fontId="19" fillId="2" borderId="6" xfId="0" applyNumberFormat="1" applyFont="1" applyFill="1" applyBorder="1" applyAlignment="1" applyProtection="1">
      <alignment horizontal="left" vertical="center" wrapText="1"/>
      <protection locked="0"/>
    </xf>
    <xf numFmtId="14" fontId="19" fillId="2" borderId="7" xfId="0" applyNumberFormat="1" applyFont="1" applyFill="1" applyBorder="1" applyAlignment="1" applyProtection="1">
      <alignment horizontal="left" vertical="center" wrapText="1"/>
      <protection locked="0"/>
    </xf>
    <xf numFmtId="14" fontId="19" fillId="2" borderId="8" xfId="0" applyNumberFormat="1" applyFont="1" applyFill="1" applyBorder="1" applyAlignment="1" applyProtection="1">
      <alignment horizontal="left" vertical="center" wrapText="1"/>
      <protection locked="0"/>
    </xf>
    <xf numFmtId="0" fontId="9" fillId="0" borderId="0" xfId="0" applyFont="1" applyAlignment="1">
      <alignment vertical="center" wrapText="1"/>
    </xf>
    <xf numFmtId="0" fontId="0" fillId="0" borderId="0" xfId="0" applyAlignment="1">
      <alignment wrapText="1"/>
    </xf>
    <xf numFmtId="0" fontId="19" fillId="0" borderId="0" xfId="0" applyFont="1" applyFill="1" applyBorder="1" applyAlignment="1">
      <alignment vertical="center" wrapText="1"/>
    </xf>
    <xf numFmtId="0" fontId="0" fillId="0" borderId="0" xfId="0" applyAlignment="1">
      <alignment vertical="center" wrapText="1"/>
    </xf>
    <xf numFmtId="0" fontId="19" fillId="0" borderId="0" xfId="0" applyFont="1" applyAlignment="1">
      <alignment vertical="center" wrapText="1"/>
    </xf>
    <xf numFmtId="0" fontId="18" fillId="0" borderId="0" xfId="0" applyFont="1" applyBorder="1" applyAlignment="1" applyProtection="1">
      <alignment vertical="center" wrapText="1"/>
      <protection hidden="1"/>
    </xf>
    <xf numFmtId="0" fontId="9" fillId="0" borderId="0" xfId="0" applyFont="1" applyBorder="1" applyAlignment="1">
      <alignment vertical="center" wrapText="1"/>
    </xf>
    <xf numFmtId="0" fontId="9" fillId="0" borderId="0" xfId="0" applyFont="1" applyBorder="1" applyAlignment="1" applyProtection="1">
      <alignment vertical="center" wrapText="1"/>
      <protection hidden="1"/>
    </xf>
    <xf numFmtId="0" fontId="9" fillId="0" borderId="0" xfId="0" applyFont="1" applyBorder="1" applyAlignment="1">
      <alignment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9" fillId="0" borderId="6" xfId="0" applyFont="1" applyBorder="1" applyAlignment="1">
      <alignment wrapText="1"/>
    </xf>
    <xf numFmtId="0" fontId="9" fillId="0" borderId="7" xfId="0" applyFont="1" applyBorder="1" applyAlignment="1">
      <alignment wrapText="1"/>
    </xf>
    <xf numFmtId="0" fontId="0" fillId="0" borderId="8" xfId="0" applyBorder="1" applyAlignment="1"/>
    <xf numFmtId="0" fontId="22" fillId="0" borderId="0" xfId="0" applyFont="1" applyBorder="1" applyAlignment="1">
      <alignment vertical="center" wrapText="1"/>
    </xf>
    <xf numFmtId="0" fontId="22" fillId="0" borderId="0" xfId="0" applyFont="1" applyAlignment="1">
      <alignment vertical="center" wrapText="1"/>
    </xf>
  </cellXfs>
  <cellStyles count="8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drag, 0 decimalen" xfId="25"/>
    <cellStyle name="Berekening" xfId="26" builtinId="22" customBuiltin="1"/>
    <cellStyle name="Controlecel" xfId="27" builtinId="23" customBuiltin="1"/>
    <cellStyle name="Custom - Opmaakprofiel8" xfId="28"/>
    <cellStyle name="Data   - Opmaakprofiel2" xfId="29"/>
    <cellStyle name="Euro" xfId="30"/>
    <cellStyle name="Euro 2" xfId="31"/>
    <cellStyle name="Gekoppelde cel" xfId="32" builtinId="24" customBuiltin="1"/>
    <cellStyle name="Goed" xfId="33" builtinId="26" customBuiltin="1"/>
    <cellStyle name="Hyperlink" xfId="34" builtinId="8"/>
    <cellStyle name="Invoer" xfId="35" builtinId="20" customBuiltin="1"/>
    <cellStyle name="Komma" xfId="36" builtinId="3"/>
    <cellStyle name="Komma 2" xfId="37"/>
    <cellStyle name="Kop 1" xfId="38" builtinId="16" customBuiltin="1"/>
    <cellStyle name="Kop 2" xfId="39" builtinId="17" customBuiltin="1"/>
    <cellStyle name="Kop 3" xfId="40" builtinId="18" customBuiltin="1"/>
    <cellStyle name="Kop 4" xfId="41" builtinId="19" customBuiltin="1"/>
    <cellStyle name="Labels - Opmaakprofiel3" xfId="42"/>
    <cellStyle name="Neutraal" xfId="43" builtinId="28" customBuiltin="1"/>
    <cellStyle name="Normal - Opmaakprofiel1" xfId="44"/>
    <cellStyle name="Normal - Opmaakprofiel2" xfId="45"/>
    <cellStyle name="Normal - Opmaakprofiel3" xfId="46"/>
    <cellStyle name="Normal - Opmaakprofiel4" xfId="47"/>
    <cellStyle name="Normal - Opmaakprofiel5" xfId="48"/>
    <cellStyle name="Normal - Opmaakprofiel6" xfId="49"/>
    <cellStyle name="Normal - Opmaakprofiel7" xfId="50"/>
    <cellStyle name="Normal - Opmaakprofiel8" xfId="51"/>
    <cellStyle name="Notitie 2" xfId="52"/>
    <cellStyle name="Ongeldig" xfId="53" builtinId="27" customBuiltin="1"/>
    <cellStyle name="prijs, 2 decimalen" xfId="54"/>
    <cellStyle name="Procent 2" xfId="55"/>
    <cellStyle name="Reset  - Opmaakprofiel7" xfId="56"/>
    <cellStyle name="Standaard" xfId="0" builtinId="0"/>
    <cellStyle name="Standaard 2" xfId="57"/>
    <cellStyle name="Standaard 3" xfId="58"/>
    <cellStyle name="Standaard_10Nnacalculatieformulier GGZ 2006 versie 060724" xfId="59"/>
    <cellStyle name="Standaard_10Nnacalculatieformulier GGZ 2006 versie 060724 2" xfId="60"/>
    <cellStyle name="Standaard_Concept nac 2004 ent II" xfId="61"/>
    <cellStyle name="Standaard_Nacalculatie 2009 (600)" xfId="62"/>
    <cellStyle name="Tabelstandaard" xfId="63"/>
    <cellStyle name="Tabelstandaard financieel" xfId="64"/>
    <cellStyle name="Tabelstandaard negatief" xfId="65"/>
    <cellStyle name="Tabelstandaard Totaal" xfId="66"/>
    <cellStyle name="Tabelstandaard Totaal Negatief" xfId="67"/>
    <cellStyle name="Tabelstandaard Totaal Negatief 2" xfId="68"/>
    <cellStyle name="Tabelstandaard Totaal_1077029755_GGZ-01c nacalculatieformulier ribw 2003 versie 040217(1)" xfId="69"/>
    <cellStyle name="Tabelstandaard_1077029755_GGZ-01c nacalculatieformulier ribw 2003 versie 040217(1)" xfId="70"/>
    <cellStyle name="Table  - Opmaakprofiel6" xfId="71"/>
    <cellStyle name="Titel" xfId="72" builtinId="15" customBuiltin="1"/>
    <cellStyle name="Title  - Opmaakprofiel1" xfId="73"/>
    <cellStyle name="Totaal" xfId="74" builtinId="25" customBuiltin="1"/>
    <cellStyle name="TotCol - Opmaakprofiel5" xfId="75"/>
    <cellStyle name="TotRow - Opmaakprofiel4" xfId="76"/>
    <cellStyle name="Uitvoer" xfId="77" builtinId="21" customBuiltin="1"/>
    <cellStyle name="Verklarende tekst" xfId="78" builtinId="53" customBuiltin="1"/>
    <cellStyle name="Waarschuwingstekst" xfId="79" builtinId="11" customBuiltin="1"/>
  </cellStyles>
  <dxfs count="37">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D7DCE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condense val="0"/>
        <extend val="0"/>
        <color indexed="10"/>
      </font>
    </dxf>
    <dxf>
      <font>
        <b/>
        <i/>
        <condense val="0"/>
        <extend val="0"/>
        <color indexed="10"/>
      </font>
    </dxf>
    <dxf>
      <fill>
        <patternFill>
          <bgColor indexed="45"/>
        </patternFill>
      </fill>
    </dxf>
    <dxf>
      <fill>
        <patternFill>
          <bgColor indexed="45"/>
        </patternFill>
      </fill>
    </dxf>
    <dxf>
      <fill>
        <patternFill>
          <bgColor indexed="45"/>
        </patternFill>
      </fill>
    </dxf>
    <dxf>
      <fill>
        <patternFill>
          <bgColor indexed="45"/>
        </patternFill>
      </fill>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ill>
        <patternFill>
          <bgColor indexed="45"/>
        </patternFill>
      </fill>
    </dxf>
    <dxf>
      <fill>
        <patternFill>
          <bgColor indexed="41"/>
        </patternFill>
      </fill>
    </dxf>
    <dxf>
      <fill>
        <patternFill>
          <bgColor indexed="47"/>
        </patternFill>
      </fill>
    </dxf>
    <dxf>
      <font>
        <condense val="0"/>
        <extend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DCD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7DCE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15</xdr:col>
      <xdr:colOff>400050</xdr:colOff>
      <xdr:row>2</xdr:row>
      <xdr:rowOff>76200</xdr:rowOff>
    </xdr:from>
    <xdr:to>
      <xdr:col>16</xdr:col>
      <xdr:colOff>704850</xdr:colOff>
      <xdr:row>7</xdr:row>
      <xdr:rowOff>19050</xdr:rowOff>
    </xdr:to>
    <xdr:pic>
      <xdr:nvPicPr>
        <xdr:cNvPr id="81004" name="Picture 10" descr="NZa beeldmerk pms 100mm PMS 463 basi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76200"/>
          <a:ext cx="18383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95250</xdr:rowOff>
        </xdr:from>
        <xdr:to>
          <xdr:col>7</xdr:col>
          <xdr:colOff>9525</xdr:colOff>
          <xdr:row>25</xdr:row>
          <xdr:rowOff>0</xdr:rowOff>
        </xdr:to>
        <xdr:sp macro="" textlink="">
          <xdr:nvSpPr>
            <xdr:cNvPr id="68650" name="Object 42" hidden="1">
              <a:extLst>
                <a:ext uri="{63B3BB69-23CF-44E3-9099-C40C66FF867C}">
                  <a14:compatExt spid="_x0000_s6865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by\LOCALS~1\Temp\Mp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Mp1"/>
      <sheetName val="I_03007"/>
      <sheetName val="naw600"/>
      <sheetName val="Voorblad"/>
      <sheetName val="Toelatingen"/>
      <sheetName val="Toelichting"/>
      <sheetName val="Verblijf + overig"/>
      <sheetName val="GGZ verblijf"/>
      <sheetName val="Extramuraal"/>
      <sheetName val="Vervoer"/>
      <sheetName val="ZZP"/>
      <sheetName val="Recapitulatie"/>
      <sheetName val="Verantwoordingsdocument"/>
      <sheetName val="Aanvaardbare kosten"/>
      <sheetName val="Vragenlijst"/>
      <sheetName val="AlgInfo"/>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mailto:info@nza.n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8" Type="http://schemas.openxmlformats.org/officeDocument/2006/relationships/package" Target="../embeddings/Microsoft_Word_Document1.docx"/><Relationship Id="rId3" Type="http://schemas.openxmlformats.org/officeDocument/2006/relationships/printerSettings" Target="../printerSettings/printerSettings10.bin"/><Relationship Id="rId7" Type="http://schemas.openxmlformats.org/officeDocument/2006/relationships/vmlDrawing" Target="../drawings/vmlDrawing2.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11.bin"/><Relationship Id="rId9" Type="http://schemas.openxmlformats.org/officeDocument/2006/relationships/image" Target="../media/image2.emf"/></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vmlDrawing" Target="../drawings/vmlDrawing3.vml"/><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indexed="45"/>
    <pageSetUpPr fitToPage="1"/>
  </sheetPr>
  <dimension ref="B1:IV70"/>
  <sheetViews>
    <sheetView showGridLines="0" tabSelected="1" topLeftCell="B3" zoomScaleNormal="100" workbookViewId="0">
      <selection activeCell="I13" sqref="I13"/>
    </sheetView>
  </sheetViews>
  <sheetFormatPr defaultColWidth="0" defaultRowHeight="12.75" zeroHeight="1" x14ac:dyDescent="0.2"/>
  <cols>
    <col min="1" max="1" width="9.140625" style="8" hidden="1" customWidth="1"/>
    <col min="2" max="2" width="6.7109375" style="8" customWidth="1"/>
    <col min="3" max="3" width="8.7109375" style="27" customWidth="1"/>
    <col min="4" max="4" width="8.140625" style="8" customWidth="1"/>
    <col min="5" max="5" width="12.42578125" style="8" customWidth="1"/>
    <col min="6" max="6" width="3.140625" style="8" customWidth="1"/>
    <col min="7" max="7" width="23" style="8" customWidth="1"/>
    <col min="8" max="8" width="5.42578125" style="8" customWidth="1"/>
    <col min="9" max="9" width="6.7109375" style="8" customWidth="1"/>
    <col min="10" max="10" width="2.7109375" style="8" customWidth="1"/>
    <col min="11" max="11" width="6.7109375" style="8" customWidth="1"/>
    <col min="12" max="12" width="8.7109375" style="27" customWidth="1"/>
    <col min="13" max="13" width="8.140625" style="27" customWidth="1"/>
    <col min="14" max="14" width="12.42578125" style="27" customWidth="1"/>
    <col min="15" max="15" width="3.140625" style="27" customWidth="1"/>
    <col min="16" max="16" width="23" style="27" customWidth="1"/>
    <col min="17" max="17" width="10.7109375" style="8" customWidth="1"/>
    <col min="18" max="18" width="2.7109375" style="8" customWidth="1"/>
    <col min="19" max="19" width="10.7109375" style="129" hidden="1" customWidth="1"/>
    <col min="20" max="43" width="5.7109375" style="129" hidden="1" customWidth="1"/>
    <col min="44" max="44" width="5.7109375" style="8" hidden="1" customWidth="1"/>
    <col min="45" max="50" width="11.5703125" style="8" hidden="1" customWidth="1"/>
    <col min="51" max="53" width="11.5703125" style="27" hidden="1" customWidth="1"/>
    <col min="54" max="255" width="11.5703125" style="8" hidden="1" customWidth="1"/>
    <col min="256" max="16384" width="9.140625" style="8" hidden="1"/>
  </cols>
  <sheetData>
    <row r="1" spans="2:256" s="3" customFormat="1" ht="11.25" hidden="1" x14ac:dyDescent="0.15">
      <c r="B1" s="1" t="b">
        <v>1</v>
      </c>
      <c r="C1" s="41" t="s">
        <v>1029</v>
      </c>
      <c r="L1" s="2"/>
      <c r="M1" s="2"/>
      <c r="N1" s="2"/>
      <c r="O1" s="2"/>
      <c r="P1" s="2"/>
      <c r="R1" s="42" t="s">
        <v>660</v>
      </c>
      <c r="AR1" s="8"/>
      <c r="AS1" s="26"/>
      <c r="AT1" s="26"/>
      <c r="AU1" s="26"/>
      <c r="AV1" s="26"/>
      <c r="AW1" s="26"/>
      <c r="AX1" s="26"/>
      <c r="AY1" s="104"/>
      <c r="AZ1" s="104"/>
      <c r="BA1" s="104"/>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4"/>
    </row>
    <row r="2" spans="2:256" s="3" customFormat="1" ht="11.25" hidden="1" x14ac:dyDescent="0.15">
      <c r="B2" s="42">
        <v>6</v>
      </c>
      <c r="C2" s="42">
        <v>7.43</v>
      </c>
      <c r="D2" s="42">
        <v>7.43</v>
      </c>
      <c r="E2" s="42">
        <v>11.71</v>
      </c>
      <c r="F2" s="42">
        <v>2.4300000000000002</v>
      </c>
      <c r="G2" s="42">
        <v>22.29</v>
      </c>
      <c r="H2" s="42">
        <v>6</v>
      </c>
      <c r="I2" s="42">
        <v>6</v>
      </c>
      <c r="J2" s="42">
        <v>2</v>
      </c>
      <c r="K2" s="42">
        <v>6</v>
      </c>
      <c r="L2" s="42">
        <v>7.43</v>
      </c>
      <c r="M2" s="42">
        <v>7.43</v>
      </c>
      <c r="N2" s="42">
        <v>11.71</v>
      </c>
      <c r="O2" s="42">
        <v>2.4300000000000002</v>
      </c>
      <c r="P2" s="42">
        <v>22.29</v>
      </c>
      <c r="Q2" s="42">
        <v>10</v>
      </c>
      <c r="R2" s="3">
        <v>2</v>
      </c>
      <c r="AR2" s="8"/>
      <c r="AS2" s="26"/>
      <c r="AT2" s="26"/>
      <c r="AU2" s="26"/>
      <c r="AV2" s="26"/>
      <c r="AW2" s="26"/>
      <c r="AX2" s="26"/>
      <c r="AY2" s="104"/>
      <c r="AZ2" s="104"/>
      <c r="BA2" s="104"/>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c r="IT2" s="26"/>
      <c r="IU2" s="26"/>
      <c r="IV2" s="4"/>
    </row>
    <row r="3" spans="2:256" s="212" customFormat="1" ht="11.25" x14ac:dyDescent="0.2">
      <c r="B3" s="9" t="s">
        <v>2989</v>
      </c>
      <c r="C3" s="9"/>
      <c r="D3" s="9"/>
      <c r="E3" s="142"/>
      <c r="F3" s="9"/>
      <c r="G3" s="9"/>
      <c r="H3" s="142"/>
      <c r="I3" s="142"/>
      <c r="J3" s="142"/>
      <c r="K3" s="142"/>
      <c r="L3" s="142"/>
      <c r="M3" s="142"/>
      <c r="N3" s="142"/>
      <c r="O3" s="142"/>
      <c r="P3" s="142"/>
      <c r="Q3" s="142"/>
      <c r="R3" s="142"/>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row>
    <row r="4" spans="2:256" s="25" customFormat="1" ht="12.75" customHeight="1" x14ac:dyDescent="0.2">
      <c r="B4" s="9"/>
      <c r="C4" s="9"/>
      <c r="D4" s="9"/>
      <c r="E4" s="9"/>
      <c r="F4" s="9"/>
      <c r="G4" s="9"/>
      <c r="H4" s="9"/>
      <c r="I4" s="141" t="s">
        <v>2955</v>
      </c>
      <c r="J4" s="9"/>
      <c r="K4" s="9"/>
      <c r="L4" s="9"/>
      <c r="M4" s="9"/>
      <c r="N4" s="9"/>
      <c r="O4" s="9"/>
      <c r="P4" s="9"/>
      <c r="Q4" s="9"/>
      <c r="R4" s="9"/>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row>
    <row r="5" spans="2:256" s="25" customFormat="1" ht="12.75" customHeight="1" x14ac:dyDescent="0.2">
      <c r="B5" s="12"/>
      <c r="C5" s="214"/>
      <c r="D5" s="214"/>
      <c r="E5" s="215"/>
      <c r="F5" s="215"/>
      <c r="G5" s="12"/>
      <c r="H5" s="12"/>
      <c r="I5" s="218" t="s">
        <v>391</v>
      </c>
      <c r="J5" s="431" t="s">
        <v>454</v>
      </c>
      <c r="K5" s="431"/>
      <c r="L5" s="431"/>
      <c r="M5" s="9"/>
      <c r="N5" s="216"/>
      <c r="O5" s="216"/>
      <c r="P5" s="12"/>
      <c r="Q5" s="9"/>
      <c r="R5" s="9"/>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row>
    <row r="6" spans="2:256" s="25" customFormat="1" ht="26.25" customHeight="1" x14ac:dyDescent="0.25">
      <c r="B6" s="403" t="s">
        <v>2954</v>
      </c>
      <c r="C6" s="403"/>
      <c r="D6" s="403"/>
      <c r="E6" s="403"/>
      <c r="F6" s="403"/>
      <c r="G6" s="403"/>
      <c r="H6" s="404"/>
      <c r="I6" s="27"/>
      <c r="J6" s="105"/>
      <c r="K6" s="105"/>
      <c r="L6" s="105"/>
      <c r="M6" s="108"/>
      <c r="N6" s="108"/>
      <c r="O6" s="9"/>
      <c r="P6" s="217"/>
      <c r="Q6" s="9"/>
      <c r="R6" s="9"/>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row>
    <row r="7" spans="2:256" s="25" customFormat="1" x14ac:dyDescent="0.2">
      <c r="B7" s="12"/>
      <c r="C7" s="12"/>
      <c r="D7" s="12"/>
      <c r="E7" s="12"/>
      <c r="F7" s="12"/>
      <c r="G7" s="12"/>
      <c r="H7" s="12"/>
      <c r="M7" s="12"/>
      <c r="N7" s="12"/>
      <c r="O7" s="12"/>
      <c r="P7" s="12"/>
      <c r="Q7" s="12"/>
      <c r="R7" s="12"/>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row>
    <row r="8" spans="2:256" s="25" customFormat="1" x14ac:dyDescent="0.2">
      <c r="B8" s="12"/>
      <c r="C8" s="12"/>
      <c r="D8" s="12"/>
      <c r="E8" s="12"/>
      <c r="F8" s="12"/>
      <c r="G8" s="12"/>
      <c r="H8" s="12"/>
      <c r="I8" s="12"/>
      <c r="J8" s="9"/>
      <c r="K8" s="12"/>
      <c r="L8" s="12"/>
      <c r="M8" s="12"/>
      <c r="N8" s="12"/>
      <c r="O8" s="12"/>
      <c r="P8" s="12"/>
      <c r="Q8" s="12"/>
      <c r="R8" s="12"/>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row>
    <row r="9" spans="2:256" s="12" customFormat="1" ht="14.25" x14ac:dyDescent="0.2">
      <c r="B9" s="235" t="s">
        <v>20</v>
      </c>
      <c r="I9" s="212"/>
      <c r="J9" s="9"/>
      <c r="M9" s="219" t="s">
        <v>457</v>
      </c>
      <c r="N9" s="220"/>
      <c r="O9" s="221"/>
      <c r="P9" s="442" t="s">
        <v>2617</v>
      </c>
      <c r="Q9" s="443"/>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row>
    <row r="10" spans="2:256" s="12" customFormat="1" ht="12.75" customHeight="1" x14ac:dyDescent="0.2">
      <c r="B10" s="212"/>
      <c r="J10" s="9"/>
      <c r="M10" s="222" t="s">
        <v>458</v>
      </c>
      <c r="N10" s="144"/>
      <c r="O10" s="223"/>
      <c r="P10" s="444"/>
      <c r="Q10" s="44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row>
    <row r="11" spans="2:256" s="12" customFormat="1" ht="12.75" customHeight="1" x14ac:dyDescent="0.2">
      <c r="J11" s="9"/>
      <c r="M11" s="222" t="s">
        <v>772</v>
      </c>
      <c r="N11" s="144"/>
      <c r="O11" s="223"/>
      <c r="P11" s="437">
        <v>41922</v>
      </c>
      <c r="Q11" s="438"/>
      <c r="S11" s="224"/>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c r="IV11" s="25"/>
    </row>
    <row r="12" spans="2:256" s="12" customFormat="1" ht="12.75" customHeight="1" x14ac:dyDescent="0.2">
      <c r="B12" s="432" t="str">
        <f>IF($I13=0,"U dient het NZa-nummer in te vullen.","")</f>
        <v>U dient het NZa-nummer in te vullen.</v>
      </c>
      <c r="C12" s="433"/>
      <c r="D12" s="433"/>
      <c r="E12" s="433"/>
      <c r="F12" s="433"/>
      <c r="G12" s="434"/>
      <c r="H12" s="56" t="s">
        <v>459</v>
      </c>
      <c r="I12" s="57" t="s">
        <v>460</v>
      </c>
      <c r="J12" s="9"/>
      <c r="M12" s="222" t="s">
        <v>770</v>
      </c>
      <c r="N12" s="144"/>
      <c r="O12" s="223"/>
      <c r="P12" s="437">
        <f ca="1">TODAY()</f>
        <v>41922</v>
      </c>
      <c r="Q12" s="438"/>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row>
    <row r="13" spans="2:256" s="9" customFormat="1" ht="12.75" customHeight="1" x14ac:dyDescent="0.2">
      <c r="B13" s="7" t="s">
        <v>163</v>
      </c>
      <c r="C13" s="144"/>
      <c r="D13" s="144"/>
      <c r="E13" s="144"/>
      <c r="F13" s="144"/>
      <c r="G13" s="14"/>
      <c r="H13" s="68">
        <v>300</v>
      </c>
      <c r="I13" s="54"/>
      <c r="M13" s="225" t="s">
        <v>771</v>
      </c>
      <c r="N13" s="226"/>
      <c r="O13" s="227"/>
      <c r="P13" s="435">
        <f>ROUND('Bezette plaatsen KW'!R47/100,0)</f>
        <v>0</v>
      </c>
      <c r="Q13" s="436"/>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c r="IR13" s="108"/>
      <c r="IS13" s="108"/>
      <c r="IT13" s="108"/>
      <c r="IU13" s="108"/>
      <c r="IV13" s="108"/>
    </row>
    <row r="14" spans="2:256" s="9" customFormat="1" ht="12.75" customHeight="1" x14ac:dyDescent="0.2">
      <c r="B14" s="201"/>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08"/>
    </row>
    <row r="15" spans="2:256" s="9" customFormat="1" ht="12.75" customHeight="1" x14ac:dyDescent="0.2">
      <c r="C15" s="12"/>
      <c r="D15" s="25"/>
      <c r="E15" s="25"/>
      <c r="F15" s="12"/>
      <c r="G15" s="12"/>
      <c r="H15" s="12"/>
      <c r="I15" s="12"/>
      <c r="P15" s="23"/>
      <c r="Q15" s="23"/>
      <c r="AR15" s="108"/>
      <c r="AS15" s="108"/>
      <c r="AT15" s="108"/>
      <c r="AU15" s="108"/>
      <c r="AV15" s="108"/>
      <c r="AW15" s="108"/>
      <c r="AX15" s="108"/>
      <c r="AY15" s="228"/>
      <c r="AZ15" s="229"/>
      <c r="BA15" s="230"/>
      <c r="BB15" s="108"/>
      <c r="BC15" s="22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row>
    <row r="16" spans="2:256" s="9" customFormat="1" ht="12.75" customHeight="1" x14ac:dyDescent="0.2">
      <c r="B16" s="10" t="s">
        <v>1882</v>
      </c>
      <c r="C16" s="11"/>
      <c r="D16" s="144"/>
      <c r="E16" s="144"/>
      <c r="F16" s="144"/>
      <c r="G16" s="144"/>
      <c r="H16" s="144"/>
      <c r="I16" s="14"/>
      <c r="J16" s="12"/>
      <c r="K16" s="10" t="s">
        <v>461</v>
      </c>
      <c r="L16" s="145"/>
      <c r="M16" s="144"/>
      <c r="N16" s="144"/>
      <c r="O16" s="144"/>
      <c r="P16" s="144"/>
      <c r="Q16" s="14"/>
      <c r="AR16" s="108"/>
      <c r="AS16" s="108"/>
      <c r="AT16" s="108"/>
      <c r="AU16" s="108"/>
      <c r="AV16" s="108"/>
      <c r="AW16" s="108"/>
      <c r="AX16" s="108"/>
      <c r="AY16" s="228"/>
      <c r="AZ16" s="229"/>
      <c r="BA16" s="230"/>
      <c r="BB16" s="108"/>
      <c r="BC16" s="22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c r="IR16" s="108"/>
      <c r="IS16" s="108"/>
      <c r="IT16" s="108"/>
      <c r="IU16" s="108"/>
      <c r="IV16" s="108"/>
    </row>
    <row r="17" spans="2:256" s="25" customFormat="1" ht="12.75" customHeight="1" x14ac:dyDescent="0.2">
      <c r="B17" s="7" t="s">
        <v>462</v>
      </c>
      <c r="C17" s="13"/>
      <c r="D17" s="439" t="str">
        <f>AlgInfo!E5</f>
        <v/>
      </c>
      <c r="E17" s="440"/>
      <c r="F17" s="440"/>
      <c r="G17" s="440"/>
      <c r="H17" s="440"/>
      <c r="I17" s="441"/>
      <c r="J17" s="12"/>
      <c r="K17" s="7" t="s">
        <v>462</v>
      </c>
      <c r="L17" s="14"/>
      <c r="M17" s="446" t="str">
        <f>AlgInfo!F5</f>
        <v/>
      </c>
      <c r="N17" s="447"/>
      <c r="O17" s="447"/>
      <c r="P17" s="447"/>
      <c r="Q17" s="448"/>
      <c r="R17" s="12"/>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141"/>
      <c r="AY17" s="228"/>
      <c r="AZ17" s="229"/>
      <c r="BA17" s="230"/>
      <c r="BB17" s="108"/>
      <c r="BC17" s="228"/>
    </row>
    <row r="18" spans="2:256" s="25" customFormat="1" ht="12.75" customHeight="1" x14ac:dyDescent="0.2">
      <c r="B18" s="7" t="s">
        <v>463</v>
      </c>
      <c r="C18" s="13"/>
      <c r="D18" s="439" t="str">
        <f>AlgInfo!E6</f>
        <v/>
      </c>
      <c r="E18" s="440"/>
      <c r="F18" s="440"/>
      <c r="G18" s="440"/>
      <c r="H18" s="440"/>
      <c r="I18" s="441"/>
      <c r="J18" s="12"/>
      <c r="K18" s="7" t="s">
        <v>463</v>
      </c>
      <c r="L18" s="14"/>
      <c r="M18" s="451" t="str">
        <f>AlgInfo!F6</f>
        <v/>
      </c>
      <c r="N18" s="452"/>
      <c r="O18" s="440"/>
      <c r="P18" s="440"/>
      <c r="Q18" s="441"/>
      <c r="R18" s="12"/>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02"/>
      <c r="AY18" s="228"/>
      <c r="AZ18" s="229"/>
      <c r="BA18" s="230"/>
      <c r="BB18" s="108"/>
      <c r="BC18" s="228"/>
    </row>
    <row r="19" spans="2:256" s="25" customFormat="1" ht="12.75" customHeight="1" x14ac:dyDescent="0.2">
      <c r="B19" s="7" t="s">
        <v>464</v>
      </c>
      <c r="C19" s="13"/>
      <c r="D19" s="439"/>
      <c r="E19" s="448"/>
      <c r="F19" s="458"/>
      <c r="G19" s="459"/>
      <c r="H19" s="459"/>
      <c r="I19" s="460"/>
      <c r="J19" s="12"/>
      <c r="K19" s="7" t="s">
        <v>464</v>
      </c>
      <c r="L19" s="144"/>
      <c r="M19" s="439"/>
      <c r="N19" s="448"/>
      <c r="O19" s="458"/>
      <c r="P19" s="459"/>
      <c r="Q19" s="460"/>
      <c r="R19" s="12"/>
      <c r="S19" s="231" t="s">
        <v>1047</v>
      </c>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Y19" s="228"/>
      <c r="AZ19" s="229"/>
      <c r="BA19" s="230"/>
      <c r="BB19" s="108"/>
      <c r="BC19" s="228"/>
    </row>
    <row r="20" spans="2:256" s="25" customFormat="1" ht="12.75" customHeight="1" x14ac:dyDescent="0.2">
      <c r="B20" s="7" t="s">
        <v>465</v>
      </c>
      <c r="C20" s="13"/>
      <c r="D20" s="463"/>
      <c r="E20" s="464"/>
      <c r="F20" s="464"/>
      <c r="G20" s="464"/>
      <c r="H20" s="464"/>
      <c r="I20" s="465"/>
      <c r="J20" s="12"/>
      <c r="K20" s="7" t="s">
        <v>465</v>
      </c>
      <c r="L20" s="14"/>
      <c r="M20" s="461"/>
      <c r="N20" s="462"/>
      <c r="O20" s="454"/>
      <c r="P20" s="454"/>
      <c r="Q20" s="455"/>
      <c r="R20" s="12"/>
      <c r="S20" s="232" t="s">
        <v>283</v>
      </c>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Y20" s="228"/>
      <c r="AZ20" s="229"/>
      <c r="BA20" s="230"/>
      <c r="BB20" s="108"/>
      <c r="BC20" s="228"/>
    </row>
    <row r="21" spans="2:256" s="25" customFormat="1" ht="12.75" customHeight="1" x14ac:dyDescent="0.2">
      <c r="B21" s="7" t="s">
        <v>466</v>
      </c>
      <c r="C21" s="13"/>
      <c r="D21" s="469"/>
      <c r="E21" s="454"/>
      <c r="F21" s="454"/>
      <c r="G21" s="454"/>
      <c r="H21" s="454"/>
      <c r="I21" s="455"/>
      <c r="J21" s="12"/>
      <c r="K21" s="7" t="s">
        <v>466</v>
      </c>
      <c r="L21" s="14"/>
      <c r="M21" s="453"/>
      <c r="N21" s="454"/>
      <c r="O21" s="454"/>
      <c r="P21" s="454"/>
      <c r="Q21" s="455"/>
      <c r="R21" s="12"/>
      <c r="S21" s="233" t="s">
        <v>284</v>
      </c>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Y21" s="228"/>
      <c r="AZ21" s="229"/>
      <c r="BA21" s="230"/>
      <c r="BB21" s="108"/>
      <c r="BC21" s="228"/>
    </row>
    <row r="22" spans="2:256" s="25" customFormat="1" ht="12.75" customHeight="1" x14ac:dyDescent="0.2">
      <c r="B22" s="456" t="str">
        <f>IF(AlgInfo!C10="n","U bent een nieuwe zorgaanbieder. Vul s.v.p. hieronder uw postadres en KvK-nummer in:","")</f>
        <v/>
      </c>
      <c r="C22" s="457"/>
      <c r="D22" s="457"/>
      <c r="E22" s="457"/>
      <c r="F22" s="457"/>
      <c r="G22" s="457"/>
      <c r="H22" s="457"/>
      <c r="I22" s="457"/>
      <c r="J22" s="9"/>
      <c r="K22" s="178"/>
      <c r="L22" s="178"/>
      <c r="M22" s="178"/>
      <c r="N22" s="178"/>
      <c r="O22" s="178"/>
      <c r="P22" s="178"/>
      <c r="Q22" s="178"/>
      <c r="R22" s="12"/>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row>
    <row r="23" spans="2:256" s="25" customFormat="1" ht="12.75" customHeight="1" x14ac:dyDescent="0.2">
      <c r="B23" s="7" t="s">
        <v>2611</v>
      </c>
      <c r="C23" s="13"/>
      <c r="D23" s="466"/>
      <c r="E23" s="467"/>
      <c r="F23" s="467"/>
      <c r="G23" s="467"/>
      <c r="H23" s="467"/>
      <c r="I23" s="468"/>
      <c r="J23" s="9"/>
      <c r="K23" s="450" t="str">
        <f>IF(AlgInfo!C10="n","Het postadres wordt door de Nza gebruikt voor alle correspondentie","")</f>
        <v/>
      </c>
      <c r="L23" s="450"/>
      <c r="M23" s="450"/>
      <c r="N23" s="450"/>
      <c r="O23" s="450"/>
      <c r="P23" s="450"/>
      <c r="Q23" s="450"/>
      <c r="R23" s="12"/>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29"/>
      <c r="BA23" s="230"/>
      <c r="BB23" s="108"/>
      <c r="BC23" s="228"/>
    </row>
    <row r="24" spans="2:256" s="25" customFormat="1" ht="12.75" customHeight="1" x14ac:dyDescent="0.2">
      <c r="B24" s="7" t="s">
        <v>2612</v>
      </c>
      <c r="C24" s="13"/>
      <c r="D24" s="466"/>
      <c r="E24" s="467"/>
      <c r="F24" s="467"/>
      <c r="G24" s="467"/>
      <c r="H24" s="467"/>
      <c r="I24" s="468"/>
      <c r="J24" s="9"/>
      <c r="K24" s="450"/>
      <c r="L24" s="450"/>
      <c r="M24" s="450"/>
      <c r="N24" s="450"/>
      <c r="O24" s="450"/>
      <c r="P24" s="450"/>
      <c r="Q24" s="450"/>
      <c r="R24" s="12"/>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Y24" s="228"/>
      <c r="AZ24" s="229"/>
      <c r="BA24" s="230"/>
      <c r="BB24" s="108"/>
      <c r="BC24" s="228"/>
    </row>
    <row r="25" spans="2:256" s="25" customFormat="1" ht="12.75" customHeight="1" x14ac:dyDescent="0.2">
      <c r="B25" s="7" t="s">
        <v>2613</v>
      </c>
      <c r="C25" s="13"/>
      <c r="D25" s="466"/>
      <c r="E25" s="467"/>
      <c r="F25" s="467"/>
      <c r="G25" s="467"/>
      <c r="H25" s="467"/>
      <c r="I25" s="468"/>
      <c r="J25" s="92"/>
      <c r="K25" s="450"/>
      <c r="L25" s="450"/>
      <c r="M25" s="450"/>
      <c r="N25" s="450"/>
      <c r="O25" s="450"/>
      <c r="P25" s="450"/>
      <c r="Q25" s="450"/>
      <c r="R25" s="12"/>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Y25" s="228"/>
      <c r="AZ25" s="229"/>
      <c r="BA25" s="230"/>
      <c r="BB25" s="108"/>
      <c r="BC25" s="228"/>
    </row>
    <row r="26" spans="2:256" s="25" customFormat="1" ht="12.75" customHeight="1" x14ac:dyDescent="0.2">
      <c r="B26" s="242"/>
      <c r="C26" s="240"/>
      <c r="D26" s="240"/>
      <c r="E26" s="240"/>
      <c r="F26" s="240"/>
      <c r="G26" s="240"/>
      <c r="H26" s="240"/>
      <c r="I26" s="240"/>
      <c r="J26" s="241"/>
      <c r="K26" s="240"/>
      <c r="L26" s="240"/>
      <c r="M26" s="240"/>
      <c r="N26" s="240"/>
      <c r="O26" s="240"/>
      <c r="P26" s="240"/>
      <c r="Q26" s="240"/>
      <c r="R26" s="12"/>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Y26" s="228"/>
      <c r="AZ26" s="229"/>
      <c r="BA26" s="230"/>
      <c r="BB26" s="108"/>
    </row>
    <row r="27" spans="2:256" s="25" customFormat="1" ht="12.75" customHeight="1" x14ac:dyDescent="0.2">
      <c r="B27" s="128" t="s">
        <v>2956</v>
      </c>
      <c r="C27" s="92"/>
      <c r="D27" s="92"/>
      <c r="E27" s="92"/>
      <c r="F27" s="92"/>
      <c r="G27" s="92"/>
      <c r="H27" s="92"/>
      <c r="I27" s="92"/>
      <c r="J27" s="92"/>
      <c r="K27" s="92"/>
      <c r="L27" s="92"/>
      <c r="M27" s="92"/>
      <c r="N27" s="92"/>
      <c r="O27" s="92"/>
      <c r="P27" s="92"/>
      <c r="Q27" s="92"/>
      <c r="R27" s="12"/>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Y27" s="228"/>
      <c r="AZ27" s="229"/>
      <c r="BA27" s="230"/>
      <c r="BB27" s="108"/>
      <c r="BE27" s="108"/>
    </row>
    <row r="28" spans="2:256" s="25" customFormat="1" ht="12.75" customHeight="1" x14ac:dyDescent="0.2">
      <c r="B28" s="92"/>
      <c r="C28" s="92"/>
      <c r="D28" s="92"/>
      <c r="E28" s="92"/>
      <c r="F28" s="92"/>
      <c r="G28" s="92"/>
      <c r="H28" s="92"/>
      <c r="I28" s="92"/>
      <c r="J28" s="92"/>
      <c r="K28" s="92"/>
      <c r="L28" s="92"/>
      <c r="M28" s="92"/>
      <c r="N28" s="92"/>
      <c r="O28" s="92"/>
      <c r="P28" s="92"/>
      <c r="Q28" s="92"/>
      <c r="R28" s="12"/>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Y28" s="228"/>
      <c r="AZ28" s="229"/>
      <c r="BA28" s="230"/>
      <c r="BB28" s="108"/>
      <c r="BE28" s="108"/>
    </row>
    <row r="29" spans="2:256" s="12" customFormat="1" ht="12.75" customHeight="1" x14ac:dyDescent="0.2">
      <c r="B29" s="449" t="s">
        <v>2957</v>
      </c>
      <c r="C29" s="449"/>
      <c r="D29" s="449"/>
      <c r="E29" s="449"/>
      <c r="F29" s="449"/>
      <c r="G29" s="449"/>
      <c r="H29" s="449"/>
      <c r="I29" s="449"/>
      <c r="J29" s="449"/>
      <c r="K29" s="449"/>
      <c r="L29" s="449"/>
      <c r="M29" s="449"/>
      <c r="N29" s="449"/>
      <c r="O29" s="449"/>
      <c r="P29" s="449"/>
      <c r="Q29" s="449"/>
      <c r="AR29" s="25"/>
      <c r="AS29" s="25"/>
      <c r="AT29" s="25"/>
      <c r="AU29" s="25"/>
      <c r="AV29" s="25"/>
      <c r="AW29" s="25"/>
      <c r="AX29" s="25"/>
      <c r="AY29" s="228"/>
      <c r="AZ29" s="229"/>
      <c r="BA29" s="230"/>
      <c r="BB29" s="108"/>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c r="IT29" s="25"/>
      <c r="IU29" s="25"/>
      <c r="IV29" s="25"/>
    </row>
    <row r="30" spans="2:256" s="12" customFormat="1" ht="12.75" customHeight="1" x14ac:dyDescent="0.2">
      <c r="B30" s="449"/>
      <c r="C30" s="449"/>
      <c r="D30" s="449"/>
      <c r="E30" s="449"/>
      <c r="F30" s="449"/>
      <c r="G30" s="449"/>
      <c r="H30" s="449"/>
      <c r="I30" s="449"/>
      <c r="J30" s="449"/>
      <c r="K30" s="449"/>
      <c r="L30" s="449"/>
      <c r="M30" s="449"/>
      <c r="N30" s="449"/>
      <c r="O30" s="449"/>
      <c r="P30" s="449"/>
      <c r="Q30" s="449"/>
      <c r="AR30" s="25"/>
      <c r="AS30" s="25"/>
      <c r="AT30" s="25"/>
      <c r="AU30" s="25"/>
      <c r="AV30" s="25"/>
      <c r="AW30" s="25"/>
      <c r="AX30" s="25"/>
      <c r="AY30" s="228"/>
      <c r="AZ30" s="229"/>
      <c r="BA30" s="230"/>
      <c r="BB30" s="108"/>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c r="IT30" s="25"/>
      <c r="IU30" s="25"/>
      <c r="IV30" s="25"/>
    </row>
    <row r="31" spans="2:256" s="12" customFormat="1" ht="12.75" customHeight="1" x14ac:dyDescent="0.2">
      <c r="B31" s="449"/>
      <c r="C31" s="449"/>
      <c r="D31" s="449"/>
      <c r="E31" s="449"/>
      <c r="F31" s="449"/>
      <c r="G31" s="449"/>
      <c r="H31" s="449"/>
      <c r="I31" s="449"/>
      <c r="J31" s="449"/>
      <c r="K31" s="449"/>
      <c r="L31" s="449"/>
      <c r="M31" s="449"/>
      <c r="N31" s="449"/>
      <c r="O31" s="449"/>
      <c r="P31" s="449"/>
      <c r="Q31" s="449"/>
      <c r="AR31" s="25"/>
      <c r="AS31" s="25"/>
      <c r="AT31" s="25"/>
      <c r="AU31" s="25"/>
      <c r="AV31" s="25"/>
      <c r="AW31" s="25"/>
      <c r="AX31" s="25"/>
      <c r="AY31" s="228"/>
      <c r="AZ31" s="229"/>
      <c r="BA31" s="230"/>
      <c r="BB31" s="108"/>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c r="IV31" s="25"/>
    </row>
    <row r="32" spans="2:256" s="12" customFormat="1" ht="12.75" customHeight="1" x14ac:dyDescent="0.2">
      <c r="B32" s="449"/>
      <c r="C32" s="449"/>
      <c r="D32" s="449"/>
      <c r="E32" s="449"/>
      <c r="F32" s="449"/>
      <c r="G32" s="449"/>
      <c r="H32" s="449"/>
      <c r="I32" s="449"/>
      <c r="J32" s="449"/>
      <c r="K32" s="449"/>
      <c r="L32" s="449"/>
      <c r="M32" s="449"/>
      <c r="N32" s="449"/>
      <c r="O32" s="449"/>
      <c r="P32" s="449"/>
      <c r="Q32" s="449"/>
      <c r="AR32" s="25"/>
      <c r="AS32" s="25"/>
      <c r="AT32" s="25"/>
      <c r="AU32" s="25"/>
      <c r="AV32" s="25"/>
      <c r="AW32" s="25"/>
      <c r="AX32" s="25"/>
      <c r="AY32" s="228"/>
      <c r="AZ32" s="229"/>
      <c r="BA32" s="230"/>
      <c r="BB32" s="108"/>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c r="IT32" s="25"/>
      <c r="IU32" s="25"/>
      <c r="IV32" s="25"/>
    </row>
    <row r="33" spans="2:256" s="12" customFormat="1" ht="12.75" customHeight="1" x14ac:dyDescent="0.2">
      <c r="B33" s="199"/>
      <c r="C33" s="199"/>
      <c r="D33" s="199"/>
      <c r="E33" s="199"/>
      <c r="F33" s="199"/>
      <c r="G33" s="199"/>
      <c r="H33" s="199"/>
      <c r="I33" s="199"/>
      <c r="J33" s="199"/>
      <c r="K33" s="199"/>
      <c r="L33" s="199"/>
      <c r="M33" s="199"/>
      <c r="N33" s="199"/>
      <c r="O33" s="199"/>
      <c r="P33" s="199"/>
      <c r="Q33" s="199"/>
      <c r="AR33" s="25"/>
      <c r="AS33" s="25"/>
      <c r="AT33" s="25"/>
      <c r="AU33" s="25"/>
      <c r="AV33" s="25"/>
      <c r="AW33" s="25"/>
      <c r="AX33" s="25"/>
      <c r="AY33" s="228"/>
      <c r="AZ33" s="229"/>
      <c r="BA33" s="230"/>
      <c r="BB33" s="108"/>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c r="IT33" s="25"/>
      <c r="IU33" s="25"/>
      <c r="IV33" s="25"/>
    </row>
    <row r="34" spans="2:256" s="12" customFormat="1" ht="12.75" customHeight="1" x14ac:dyDescent="0.2">
      <c r="B34" s="10" t="s">
        <v>1882</v>
      </c>
      <c r="C34" s="11"/>
      <c r="D34" s="11"/>
      <c r="E34" s="11"/>
      <c r="F34" s="11"/>
      <c r="G34" s="11"/>
      <c r="H34" s="11"/>
      <c r="I34" s="14"/>
      <c r="K34" s="10" t="s">
        <v>461</v>
      </c>
      <c r="L34" s="11"/>
      <c r="M34" s="11"/>
      <c r="N34" s="11"/>
      <c r="O34" s="11"/>
      <c r="P34" s="11"/>
      <c r="Q34" s="24"/>
      <c r="AR34" s="25"/>
      <c r="AS34" s="25"/>
      <c r="AT34" s="25"/>
      <c r="AU34" s="25"/>
      <c r="AV34" s="25"/>
      <c r="AW34" s="25"/>
      <c r="AX34" s="25"/>
      <c r="AY34" s="228"/>
      <c r="AZ34" s="229"/>
      <c r="BA34" s="230"/>
      <c r="BB34" s="108"/>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c r="IS34" s="25"/>
      <c r="IT34" s="25"/>
      <c r="IU34" s="25"/>
      <c r="IV34" s="25"/>
    </row>
    <row r="35" spans="2:256" s="12" customFormat="1" ht="12.75" customHeight="1" x14ac:dyDescent="0.2">
      <c r="B35" s="44"/>
      <c r="C35" s="45"/>
      <c r="D35" s="45"/>
      <c r="E35" s="45"/>
      <c r="F35" s="45"/>
      <c r="G35" s="45"/>
      <c r="H35" s="45"/>
      <c r="I35" s="46"/>
      <c r="K35" s="44"/>
      <c r="L35" s="45"/>
      <c r="M35" s="45"/>
      <c r="N35" s="45"/>
      <c r="O35" s="45"/>
      <c r="P35" s="45"/>
      <c r="Q35" s="46"/>
      <c r="AR35" s="25"/>
      <c r="AS35" s="25"/>
      <c r="AT35" s="25"/>
      <c r="AU35" s="25"/>
      <c r="AV35" s="25"/>
      <c r="AW35" s="25"/>
      <c r="AX35" s="25"/>
      <c r="AY35" s="228"/>
      <c r="AZ35" s="229"/>
      <c r="BA35" s="230"/>
      <c r="BB35" s="108"/>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c r="IS35" s="25"/>
      <c r="IT35" s="25"/>
      <c r="IU35" s="25"/>
      <c r="IV35" s="25"/>
    </row>
    <row r="36" spans="2:256" s="12" customFormat="1" ht="12.75" customHeight="1" x14ac:dyDescent="0.2">
      <c r="B36" s="47"/>
      <c r="C36" s="32"/>
      <c r="D36" s="32"/>
      <c r="E36" s="32"/>
      <c r="F36" s="32"/>
      <c r="G36" s="32"/>
      <c r="H36" s="32"/>
      <c r="I36" s="48"/>
      <c r="K36" s="47"/>
      <c r="L36" s="32"/>
      <c r="M36" s="32"/>
      <c r="N36" s="32"/>
      <c r="O36" s="32"/>
      <c r="P36" s="32"/>
      <c r="Q36" s="48"/>
      <c r="AR36" s="25"/>
      <c r="AS36" s="25"/>
      <c r="AT36" s="25"/>
      <c r="AU36" s="25"/>
      <c r="AV36" s="25"/>
      <c r="AW36" s="25"/>
      <c r="AX36" s="25"/>
      <c r="AY36" s="228"/>
      <c r="AZ36" s="229"/>
      <c r="BA36" s="230"/>
      <c r="BB36" s="108"/>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c r="IS36" s="25"/>
      <c r="IT36" s="25"/>
      <c r="IU36" s="25"/>
      <c r="IV36" s="25"/>
    </row>
    <row r="37" spans="2:256" s="12" customFormat="1" ht="12.75" customHeight="1" x14ac:dyDescent="0.2">
      <c r="B37" s="58" t="str">
        <f>IF(Foutmeldingen!I15&gt;0,"Nog niet ondertekenen, er is een foutmelding, zie werkblad foutmeldingen","")</f>
        <v>Nog niet ondertekenen, er is een foutmelding, zie werkblad foutmeldingen</v>
      </c>
      <c r="C37" s="32"/>
      <c r="D37" s="32"/>
      <c r="E37" s="32"/>
      <c r="F37" s="32"/>
      <c r="G37" s="32"/>
      <c r="H37" s="32"/>
      <c r="I37" s="48"/>
      <c r="K37" s="58" t="str">
        <f>IF(Foutmeldingen!I15&gt;0,"Nog niet ondertekenen, er is een foutmelding, zie werkblad foutmeldingen"," ")</f>
        <v>Nog niet ondertekenen, er is een foutmelding, zie werkblad foutmeldingen</v>
      </c>
      <c r="L37" s="32"/>
      <c r="M37" s="32"/>
      <c r="N37" s="32"/>
      <c r="O37" s="32"/>
      <c r="P37" s="32"/>
      <c r="Q37" s="48"/>
      <c r="AR37" s="25"/>
      <c r="AS37" s="25"/>
      <c r="AT37" s="25"/>
      <c r="AU37" s="25"/>
      <c r="AV37" s="25"/>
      <c r="AW37" s="25"/>
      <c r="AX37" s="25"/>
      <c r="AY37" s="228"/>
      <c r="AZ37" s="229"/>
      <c r="BA37" s="230"/>
      <c r="BB37" s="108"/>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c r="IN37" s="25"/>
      <c r="IO37" s="25"/>
      <c r="IP37" s="25"/>
      <c r="IQ37" s="25"/>
      <c r="IR37" s="25"/>
      <c r="IS37" s="25"/>
      <c r="IT37" s="25"/>
      <c r="IU37" s="25"/>
      <c r="IV37" s="25"/>
    </row>
    <row r="38" spans="2:256" s="12" customFormat="1" ht="12.75" customHeight="1" x14ac:dyDescent="0.2">
      <c r="B38" s="47"/>
      <c r="C38" s="32"/>
      <c r="D38" s="32"/>
      <c r="E38" s="32"/>
      <c r="F38" s="32"/>
      <c r="G38" s="32"/>
      <c r="H38" s="32"/>
      <c r="I38" s="48"/>
      <c r="K38" s="47"/>
      <c r="L38" s="32"/>
      <c r="M38" s="32"/>
      <c r="N38" s="32"/>
      <c r="O38" s="32"/>
      <c r="P38" s="32"/>
      <c r="Q38" s="48"/>
      <c r="AR38" s="25"/>
      <c r="AS38" s="25"/>
      <c r="AT38" s="25"/>
      <c r="AU38" s="25"/>
      <c r="AV38" s="25"/>
      <c r="AW38" s="25"/>
      <c r="AX38" s="25"/>
      <c r="AY38" s="228"/>
      <c r="AZ38" s="229"/>
      <c r="BA38" s="230"/>
      <c r="BB38" s="108"/>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c r="IN38" s="25"/>
      <c r="IO38" s="25"/>
      <c r="IP38" s="25"/>
      <c r="IQ38" s="25"/>
      <c r="IR38" s="25"/>
      <c r="IS38" s="25"/>
      <c r="IT38" s="25"/>
      <c r="IU38" s="25"/>
      <c r="IV38" s="25"/>
    </row>
    <row r="39" spans="2:256" s="12" customFormat="1" ht="12.75" customHeight="1" x14ac:dyDescent="0.2">
      <c r="B39" s="36" t="s">
        <v>786</v>
      </c>
      <c r="C39" s="33"/>
      <c r="D39" s="33"/>
      <c r="E39" s="33"/>
      <c r="F39" s="33"/>
      <c r="G39" s="33"/>
      <c r="H39" s="33"/>
      <c r="I39" s="34"/>
      <c r="K39" s="36" t="s">
        <v>786</v>
      </c>
      <c r="L39" s="33"/>
      <c r="M39" s="33"/>
      <c r="N39" s="33"/>
      <c r="O39" s="33"/>
      <c r="P39" s="33"/>
      <c r="Q39" s="35"/>
      <c r="AR39" s="25"/>
      <c r="AS39" s="25"/>
      <c r="AT39" s="25"/>
      <c r="AU39" s="25"/>
      <c r="AV39" s="25"/>
      <c r="AW39" s="25"/>
      <c r="AX39" s="25"/>
      <c r="AY39" s="228"/>
      <c r="AZ39" s="229"/>
      <c r="BA39" s="230"/>
      <c r="BB39" s="108"/>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c r="IC39" s="25"/>
      <c r="ID39" s="25"/>
      <c r="IE39" s="25"/>
      <c r="IF39" s="25"/>
      <c r="IG39" s="25"/>
      <c r="IH39" s="25"/>
      <c r="II39" s="25"/>
      <c r="IJ39" s="25"/>
      <c r="IK39" s="25"/>
      <c r="IL39" s="25"/>
      <c r="IM39" s="25"/>
      <c r="IN39" s="25"/>
      <c r="IO39" s="25"/>
      <c r="IP39" s="25"/>
      <c r="IQ39" s="25"/>
      <c r="IR39" s="25"/>
      <c r="IS39" s="25"/>
      <c r="IT39" s="25"/>
      <c r="IU39" s="25"/>
      <c r="IV39" s="25"/>
    </row>
    <row r="40" spans="2:256" s="12" customFormat="1" ht="12.75" customHeight="1" x14ac:dyDescent="0.2">
      <c r="B40" s="49"/>
      <c r="C40" s="29"/>
      <c r="D40" s="29"/>
      <c r="E40" s="30"/>
      <c r="F40" s="30"/>
      <c r="G40" s="30"/>
      <c r="H40" s="30"/>
      <c r="I40" s="31"/>
      <c r="K40" s="29"/>
      <c r="L40" s="29"/>
      <c r="M40" s="29"/>
      <c r="N40" s="29"/>
      <c r="O40" s="29"/>
      <c r="P40" s="29"/>
      <c r="Q40" s="29"/>
      <c r="AR40" s="25"/>
      <c r="AS40" s="25"/>
      <c r="AT40" s="25"/>
      <c r="AU40" s="25"/>
      <c r="AV40" s="25"/>
      <c r="AW40" s="25"/>
      <c r="AX40" s="25"/>
      <c r="AY40" s="228"/>
      <c r="AZ40" s="229"/>
      <c r="BA40" s="230"/>
      <c r="BB40" s="108"/>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c r="IS40" s="25"/>
      <c r="IT40" s="25"/>
      <c r="IU40" s="25"/>
      <c r="IV40" s="25"/>
    </row>
    <row r="41" spans="2:256" s="12" customFormat="1" ht="12.75" customHeight="1" x14ac:dyDescent="0.2">
      <c r="B41" s="38" t="s">
        <v>462</v>
      </c>
      <c r="C41" s="88"/>
      <c r="D41" s="466"/>
      <c r="E41" s="467"/>
      <c r="F41" s="467"/>
      <c r="G41" s="467"/>
      <c r="H41" s="467"/>
      <c r="I41" s="468"/>
      <c r="K41" s="38"/>
      <c r="L41" s="88"/>
      <c r="M41" s="466"/>
      <c r="N41" s="467"/>
      <c r="O41" s="467"/>
      <c r="P41" s="467"/>
      <c r="Q41" s="468"/>
      <c r="AR41" s="25"/>
      <c r="AS41" s="25"/>
      <c r="AT41" s="25"/>
      <c r="AU41" s="25"/>
      <c r="AV41" s="25"/>
      <c r="AW41" s="25"/>
      <c r="AX41" s="25"/>
      <c r="AY41" s="228"/>
      <c r="AZ41" s="229"/>
      <c r="BA41" s="230"/>
      <c r="BB41" s="108"/>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c r="IS41" s="25"/>
      <c r="IT41" s="25"/>
      <c r="IU41" s="25"/>
      <c r="IV41" s="25"/>
    </row>
    <row r="42" spans="2:256" s="12" customFormat="1" ht="12.75" customHeight="1" x14ac:dyDescent="0.2">
      <c r="B42" s="37" t="s">
        <v>458</v>
      </c>
      <c r="C42" s="89"/>
      <c r="D42" s="473"/>
      <c r="E42" s="474"/>
      <c r="F42" s="474"/>
      <c r="G42" s="474"/>
      <c r="H42" s="474"/>
      <c r="I42" s="475"/>
      <c r="J42" s="25"/>
      <c r="K42" s="37"/>
      <c r="L42" s="89"/>
      <c r="M42" s="473"/>
      <c r="N42" s="474"/>
      <c r="O42" s="474"/>
      <c r="P42" s="474"/>
      <c r="Q42" s="475"/>
      <c r="AR42" s="25"/>
      <c r="AS42" s="25"/>
      <c r="AT42" s="25"/>
      <c r="AU42" s="25"/>
      <c r="AV42" s="25"/>
      <c r="AW42" s="25"/>
      <c r="AX42" s="25"/>
      <c r="AY42" s="230"/>
      <c r="AZ42" s="25"/>
      <c r="BA42" s="25"/>
      <c r="BB42" s="107"/>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c r="IN42" s="25"/>
      <c r="IO42" s="25"/>
      <c r="IP42" s="25"/>
      <c r="IQ42" s="25"/>
      <c r="IR42" s="25"/>
      <c r="IS42" s="25"/>
      <c r="IT42" s="25"/>
      <c r="IU42" s="25"/>
      <c r="IV42" s="25"/>
    </row>
    <row r="43" spans="2:256" s="12" customFormat="1" ht="12.75" customHeight="1" x14ac:dyDescent="0.2">
      <c r="B43" s="25"/>
      <c r="C43" s="25"/>
      <c r="D43" s="25"/>
      <c r="E43" s="25"/>
      <c r="F43" s="25"/>
      <c r="G43" s="25"/>
      <c r="H43" s="25"/>
      <c r="I43" s="25"/>
      <c r="J43" s="25"/>
      <c r="K43" s="25"/>
      <c r="L43" s="25"/>
      <c r="M43" s="25"/>
      <c r="N43" s="25"/>
      <c r="O43" s="25"/>
      <c r="P43" s="25"/>
      <c r="Q43" s="25"/>
      <c r="AR43" s="25"/>
      <c r="AS43" s="25"/>
      <c r="AT43" s="25"/>
      <c r="AU43" s="25"/>
      <c r="AV43" s="25"/>
      <c r="AW43" s="25"/>
      <c r="AX43" s="25"/>
      <c r="AY43" s="230"/>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c r="IC43" s="25"/>
      <c r="ID43" s="25"/>
      <c r="IE43" s="25"/>
      <c r="IF43" s="25"/>
      <c r="IG43" s="25"/>
      <c r="IH43" s="25"/>
      <c r="II43" s="25"/>
      <c r="IJ43" s="25"/>
      <c r="IK43" s="25"/>
      <c r="IL43" s="25"/>
      <c r="IM43" s="25"/>
      <c r="IN43" s="25"/>
      <c r="IO43" s="25"/>
      <c r="IP43" s="25"/>
      <c r="IQ43" s="25"/>
      <c r="IR43" s="25"/>
      <c r="IS43" s="25"/>
      <c r="IT43" s="25"/>
      <c r="IU43" s="25"/>
      <c r="IV43" s="25"/>
    </row>
    <row r="44" spans="2:256" s="12" customFormat="1" ht="12.75" customHeight="1" x14ac:dyDescent="0.2">
      <c r="B44" s="405" t="s">
        <v>2968</v>
      </c>
      <c r="C44" s="406"/>
      <c r="D44" s="406"/>
      <c r="E44" s="406"/>
      <c r="F44" s="406"/>
      <c r="G44" s="406"/>
      <c r="H44" s="407"/>
      <c r="I44" s="470">
        <f>'Bezette plaatsen KW'!M47</f>
        <v>0</v>
      </c>
      <c r="J44" s="471"/>
      <c r="K44" s="472"/>
      <c r="L44" s="234"/>
      <c r="M44" s="234"/>
      <c r="N44" s="234"/>
      <c r="O44" s="234"/>
      <c r="P44" s="234"/>
      <c r="Q44" s="234"/>
      <c r="AR44" s="25"/>
      <c r="AS44" s="25"/>
      <c r="AT44" s="25"/>
      <c r="AU44" s="25"/>
      <c r="AV44" s="25"/>
      <c r="AW44" s="25"/>
      <c r="AX44" s="25"/>
      <c r="AY44" s="230"/>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row>
    <row r="45" spans="2:256" s="12" customFormat="1" ht="12.75" customHeight="1" x14ac:dyDescent="0.2">
      <c r="B45" s="405" t="s">
        <v>2999</v>
      </c>
      <c r="C45" s="406"/>
      <c r="D45" s="406"/>
      <c r="E45" s="406"/>
      <c r="F45" s="406"/>
      <c r="G45" s="406"/>
      <c r="H45" s="407"/>
      <c r="I45" s="470">
        <f>'Bezette plaatsen KW'!M62</f>
        <v>0</v>
      </c>
      <c r="J45" s="471"/>
      <c r="K45" s="472"/>
      <c r="L45" s="234"/>
      <c r="M45" s="234"/>
      <c r="N45" s="234"/>
      <c r="O45" s="234"/>
      <c r="P45" s="234"/>
      <c r="Q45" s="234"/>
      <c r="AR45" s="25"/>
      <c r="AS45" s="25"/>
      <c r="AT45" s="25"/>
      <c r="AU45" s="25"/>
      <c r="AV45" s="25"/>
      <c r="AW45" s="25"/>
      <c r="AX45" s="25"/>
      <c r="AY45" s="230"/>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row>
    <row r="46" spans="2:256" s="12" customFormat="1" ht="13.5" customHeight="1" x14ac:dyDescent="0.2">
      <c r="G46" s="15"/>
      <c r="I46" s="6"/>
      <c r="J46" s="6"/>
      <c r="K46" s="6"/>
      <c r="L46" s="6"/>
      <c r="M46" s="6"/>
      <c r="N46" s="6"/>
      <c r="O46" s="6"/>
      <c r="P46" s="73"/>
      <c r="Q46" s="146"/>
      <c r="AR46" s="25"/>
      <c r="AS46" s="25"/>
      <c r="AT46" s="25"/>
      <c r="AU46" s="25"/>
      <c r="AV46" s="25"/>
      <c r="AW46" s="25"/>
      <c r="AX46" s="25"/>
      <c r="AY46" s="143"/>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row>
    <row r="47" spans="2:256" s="12" customFormat="1" ht="13.5" hidden="1" customHeight="1" x14ac:dyDescent="0.2">
      <c r="B47" s="5"/>
      <c r="C47" s="6"/>
      <c r="D47" s="5"/>
      <c r="E47" s="5"/>
      <c r="F47" s="5"/>
      <c r="G47" s="5"/>
      <c r="H47" s="5"/>
      <c r="I47" s="5"/>
      <c r="J47" s="5"/>
      <c r="K47" s="5"/>
      <c r="L47" s="6"/>
      <c r="M47" s="6"/>
      <c r="N47" s="6"/>
      <c r="O47" s="6"/>
      <c r="P47" s="6"/>
      <c r="Q47" s="5"/>
      <c r="AR47" s="25"/>
      <c r="AS47" s="25"/>
      <c r="AT47" s="25"/>
      <c r="AU47" s="25"/>
      <c r="AV47" s="25"/>
      <c r="AW47" s="25"/>
      <c r="AX47" s="25"/>
      <c r="AY47" s="143"/>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row>
    <row r="48" spans="2:256" s="25" customFormat="1" ht="12.75" hidden="1" customHeight="1" x14ac:dyDescent="0.2">
      <c r="B48" s="18"/>
      <c r="C48" s="27"/>
      <c r="D48" s="8"/>
      <c r="E48" s="8"/>
      <c r="F48" s="8"/>
      <c r="G48" s="8"/>
      <c r="H48" s="8"/>
      <c r="I48" s="8"/>
      <c r="J48" s="8"/>
      <c r="K48" s="147"/>
      <c r="L48" s="147"/>
      <c r="M48" s="147"/>
      <c r="N48" s="147"/>
      <c r="O48" s="147"/>
      <c r="P48" s="147"/>
      <c r="Q48" s="147"/>
      <c r="AY48" s="143"/>
    </row>
    <row r="49" spans="2:53" s="25" customFormat="1" hidden="1" x14ac:dyDescent="0.2">
      <c r="B49" s="148"/>
      <c r="C49" s="27"/>
      <c r="D49" s="8"/>
      <c r="E49" s="8"/>
      <c r="F49" s="8"/>
      <c r="G49" s="8"/>
      <c r="H49" s="8"/>
      <c r="I49" s="8"/>
      <c r="J49" s="8"/>
      <c r="K49" s="8"/>
      <c r="L49" s="27"/>
      <c r="M49" s="27"/>
      <c r="N49" s="27"/>
      <c r="O49" s="27"/>
      <c r="P49" s="27"/>
      <c r="Q49" s="8"/>
      <c r="AY49" s="143"/>
    </row>
    <row r="50" spans="2:53" s="25" customFormat="1" ht="11.25" hidden="1" customHeight="1" x14ac:dyDescent="0.2">
      <c r="B50" s="148"/>
      <c r="C50" s="27"/>
      <c r="D50" s="8"/>
      <c r="E50" s="8"/>
      <c r="F50" s="8"/>
      <c r="G50" s="8"/>
      <c r="H50" s="8"/>
      <c r="I50" s="8"/>
      <c r="J50" s="8"/>
      <c r="K50" s="8"/>
      <c r="L50" s="27"/>
      <c r="M50" s="27"/>
      <c r="N50" s="27"/>
      <c r="O50" s="27"/>
      <c r="P50" s="27"/>
      <c r="Q50" s="8"/>
      <c r="AY50" s="143"/>
    </row>
    <row r="51" spans="2:53" s="25" customFormat="1" hidden="1" x14ac:dyDescent="0.2">
      <c r="B51" s="149"/>
      <c r="C51" s="27"/>
      <c r="D51" s="8"/>
      <c r="E51" s="8"/>
      <c r="F51" s="8"/>
      <c r="G51" s="8"/>
      <c r="H51" s="8"/>
      <c r="I51" s="8"/>
      <c r="J51" s="8"/>
      <c r="K51" s="8"/>
      <c r="L51" s="27"/>
      <c r="M51" s="27"/>
      <c r="N51" s="27"/>
      <c r="O51" s="27"/>
      <c r="P51" s="27"/>
      <c r="Q51" s="8"/>
      <c r="AY51" s="150"/>
    </row>
    <row r="52" spans="2:53" s="25" customFormat="1" hidden="1" x14ac:dyDescent="0.2">
      <c r="B52" s="149"/>
      <c r="C52" s="27"/>
      <c r="D52" s="8"/>
      <c r="E52" s="8"/>
      <c r="F52" s="8"/>
      <c r="G52" s="8"/>
      <c r="H52" s="8"/>
      <c r="I52" s="8"/>
      <c r="J52" s="8"/>
      <c r="K52" s="8"/>
      <c r="L52" s="27"/>
      <c r="M52" s="27"/>
      <c r="N52" s="27"/>
      <c r="O52" s="27"/>
      <c r="P52" s="27"/>
      <c r="Q52" s="8"/>
      <c r="AY52" s="143"/>
    </row>
    <row r="53" spans="2:53" s="25" customFormat="1" ht="11.25" hidden="1" customHeight="1" x14ac:dyDescent="0.2">
      <c r="B53" s="151"/>
      <c r="C53" s="27"/>
      <c r="D53" s="8"/>
      <c r="E53" s="8"/>
      <c r="F53" s="8"/>
      <c r="G53" s="8"/>
      <c r="H53" s="8"/>
      <c r="I53" s="8"/>
      <c r="J53" s="8"/>
      <c r="K53" s="8"/>
      <c r="L53" s="27"/>
      <c r="M53" s="27"/>
      <c r="N53" s="27"/>
      <c r="O53" s="27"/>
      <c r="P53" s="27"/>
      <c r="Q53" s="8"/>
      <c r="AY53" s="143"/>
    </row>
    <row r="54" spans="2:53" s="25" customFormat="1" hidden="1" x14ac:dyDescent="0.2">
      <c r="B54" s="151"/>
      <c r="C54" s="27"/>
      <c r="D54" s="8"/>
      <c r="E54" s="8"/>
      <c r="F54" s="8"/>
      <c r="G54" s="8"/>
      <c r="H54" s="8"/>
      <c r="I54" s="8"/>
      <c r="J54" s="8"/>
      <c r="K54" s="8"/>
      <c r="L54" s="27"/>
      <c r="M54" s="27"/>
      <c r="N54" s="27"/>
      <c r="O54" s="27"/>
      <c r="P54" s="27"/>
      <c r="Q54" s="8"/>
      <c r="AY54" s="143"/>
      <c r="AZ54" s="143"/>
      <c r="BA54" s="143"/>
    </row>
    <row r="55" spans="2:53" s="25" customFormat="1" hidden="1" x14ac:dyDescent="0.2">
      <c r="B55" s="149"/>
      <c r="C55" s="27"/>
      <c r="D55" s="8"/>
      <c r="E55" s="8"/>
      <c r="F55" s="8"/>
      <c r="G55" s="8"/>
      <c r="H55" s="8"/>
      <c r="I55" s="8"/>
      <c r="J55" s="8"/>
      <c r="K55" s="8"/>
      <c r="L55" s="27"/>
      <c r="M55" s="27"/>
      <c r="N55" s="27"/>
      <c r="O55" s="27"/>
      <c r="P55" s="27"/>
      <c r="Q55" s="8"/>
      <c r="R55" s="108"/>
      <c r="AY55" s="150"/>
      <c r="AZ55" s="152"/>
      <c r="BA55" s="150"/>
    </row>
    <row r="56" spans="2:53" s="25" customFormat="1" ht="10.5" hidden="1" customHeight="1" x14ac:dyDescent="0.2">
      <c r="B56" s="8"/>
      <c r="C56" s="27"/>
      <c r="D56" s="8"/>
      <c r="E56" s="8"/>
      <c r="F56" s="8"/>
      <c r="G56" s="8"/>
      <c r="H56" s="8"/>
      <c r="I56" s="8"/>
      <c r="J56" s="8"/>
      <c r="K56" s="8"/>
      <c r="L56" s="27"/>
      <c r="M56" s="27"/>
      <c r="N56" s="27"/>
      <c r="O56" s="27"/>
      <c r="P56" s="27"/>
      <c r="Q56" s="8"/>
      <c r="R56" s="108"/>
      <c r="AY56" s="150"/>
      <c r="AZ56" s="152"/>
      <c r="BA56" s="150"/>
    </row>
    <row r="57" spans="2:53" s="25" customFormat="1" ht="16.5" hidden="1" customHeight="1" x14ac:dyDescent="0.2">
      <c r="B57" s="8"/>
      <c r="C57" s="27"/>
      <c r="D57" s="8"/>
      <c r="E57" s="8"/>
      <c r="F57" s="8"/>
      <c r="G57" s="8"/>
      <c r="H57" s="8"/>
      <c r="I57" s="8"/>
      <c r="J57" s="8"/>
      <c r="K57" s="8"/>
      <c r="L57" s="27"/>
      <c r="M57" s="27"/>
      <c r="N57" s="27"/>
      <c r="O57" s="27"/>
      <c r="P57" s="27"/>
      <c r="Q57" s="8"/>
      <c r="R57" s="108"/>
      <c r="AY57" s="150"/>
      <c r="AZ57" s="152"/>
      <c r="BA57" s="150"/>
    </row>
    <row r="58" spans="2:53" s="25" customFormat="1" ht="16.5" hidden="1" customHeight="1" x14ac:dyDescent="0.15">
      <c r="B58" s="8"/>
      <c r="C58" s="27"/>
      <c r="D58" s="8"/>
      <c r="E58" s="8"/>
      <c r="F58" s="8"/>
      <c r="G58" s="8"/>
      <c r="H58" s="8"/>
      <c r="I58" s="8"/>
      <c r="J58" s="8"/>
      <c r="K58" s="8"/>
      <c r="L58" s="27"/>
      <c r="M58" s="27"/>
      <c r="N58" s="27"/>
      <c r="O58" s="27"/>
      <c r="P58" s="27"/>
      <c r="Q58" s="8"/>
    </row>
    <row r="59" spans="2:53" s="25" customFormat="1" ht="21" hidden="1" customHeight="1" x14ac:dyDescent="0.15">
      <c r="B59" s="8"/>
      <c r="C59" s="27"/>
      <c r="D59" s="8"/>
      <c r="E59" s="8"/>
      <c r="F59" s="8"/>
      <c r="G59" s="8"/>
      <c r="H59" s="8"/>
      <c r="I59" s="8"/>
      <c r="J59" s="8"/>
      <c r="K59" s="8"/>
      <c r="L59" s="27"/>
      <c r="M59" s="27"/>
      <c r="N59" s="27"/>
      <c r="O59" s="27"/>
      <c r="P59" s="27"/>
      <c r="Q59" s="8"/>
    </row>
    <row r="60" spans="2:53" s="25" customFormat="1" ht="14.25" hidden="1" customHeight="1" x14ac:dyDescent="0.15">
      <c r="B60" s="8"/>
      <c r="C60" s="27"/>
      <c r="D60" s="8"/>
      <c r="E60" s="8"/>
      <c r="F60" s="8"/>
      <c r="G60" s="8"/>
      <c r="H60" s="8"/>
      <c r="I60" s="8"/>
      <c r="J60" s="8"/>
      <c r="K60" s="8"/>
      <c r="L60" s="27"/>
      <c r="M60" s="27"/>
      <c r="N60" s="27"/>
      <c r="O60" s="27"/>
      <c r="P60" s="27"/>
      <c r="Q60" s="8"/>
    </row>
    <row r="61" spans="2:53" s="25" customFormat="1" ht="16.5" hidden="1" customHeight="1" x14ac:dyDescent="0.15">
      <c r="B61" s="8"/>
      <c r="C61" s="27"/>
      <c r="D61" s="8"/>
      <c r="E61" s="8"/>
      <c r="F61" s="8"/>
      <c r="G61" s="8"/>
      <c r="H61" s="8"/>
      <c r="I61" s="8"/>
      <c r="J61" s="8"/>
      <c r="K61" s="8"/>
      <c r="L61" s="27"/>
      <c r="M61" s="27"/>
      <c r="N61" s="27"/>
      <c r="O61" s="27"/>
      <c r="P61" s="27"/>
      <c r="Q61" s="8"/>
    </row>
    <row r="62" spans="2:53" s="25" customFormat="1" ht="16.5" hidden="1" customHeight="1" x14ac:dyDescent="0.15">
      <c r="B62" s="8"/>
      <c r="C62" s="27"/>
      <c r="D62" s="8"/>
      <c r="E62" s="8"/>
      <c r="F62" s="8"/>
      <c r="G62" s="8"/>
      <c r="H62" s="8"/>
      <c r="I62" s="8"/>
      <c r="J62" s="8"/>
      <c r="K62" s="8"/>
      <c r="L62" s="27"/>
      <c r="M62" s="27"/>
      <c r="N62" s="27"/>
      <c r="O62" s="27"/>
      <c r="P62" s="27"/>
      <c r="Q62" s="8"/>
    </row>
    <row r="63" spans="2:53" s="25" customFormat="1" ht="16.5" hidden="1" customHeight="1" x14ac:dyDescent="0.15">
      <c r="B63" s="8"/>
      <c r="C63" s="27"/>
      <c r="D63" s="8"/>
      <c r="E63" s="8"/>
      <c r="F63" s="8"/>
      <c r="G63" s="8"/>
      <c r="H63" s="8"/>
      <c r="I63" s="8"/>
      <c r="J63" s="8"/>
      <c r="K63" s="8"/>
      <c r="L63" s="27"/>
      <c r="M63" s="27"/>
      <c r="N63" s="27"/>
      <c r="O63" s="27"/>
      <c r="P63" s="27"/>
      <c r="Q63" s="8"/>
    </row>
    <row r="64" spans="2:53" s="25" customFormat="1" ht="16.5" hidden="1" customHeight="1" x14ac:dyDescent="0.15">
      <c r="B64" s="8"/>
      <c r="C64" s="27"/>
      <c r="D64" s="8"/>
      <c r="E64" s="8"/>
      <c r="F64" s="8"/>
      <c r="G64" s="8"/>
      <c r="H64" s="8"/>
      <c r="I64" s="8"/>
      <c r="J64" s="8"/>
      <c r="K64" s="8"/>
      <c r="L64" s="27"/>
      <c r="M64" s="27"/>
      <c r="N64" s="27"/>
      <c r="O64" s="27"/>
      <c r="P64" s="27"/>
      <c r="Q64" s="8"/>
    </row>
    <row r="65" spans="2:46" s="25" customFormat="1" ht="16.5" hidden="1" customHeight="1" x14ac:dyDescent="0.15">
      <c r="B65" s="8"/>
      <c r="C65" s="27"/>
      <c r="D65" s="8"/>
      <c r="E65" s="8"/>
      <c r="F65" s="8"/>
      <c r="G65" s="8"/>
      <c r="H65" s="8"/>
      <c r="I65" s="8"/>
      <c r="J65" s="8"/>
      <c r="K65" s="8"/>
      <c r="L65" s="27"/>
      <c r="M65" s="27"/>
      <c r="N65" s="27"/>
      <c r="O65" s="27"/>
      <c r="P65" s="27"/>
      <c r="Q65" s="8"/>
    </row>
    <row r="66" spans="2:46" s="25" customFormat="1" ht="16.5" hidden="1" customHeight="1" x14ac:dyDescent="0.15">
      <c r="B66" s="8"/>
      <c r="C66" s="27"/>
      <c r="D66" s="8"/>
      <c r="E66" s="8"/>
      <c r="F66" s="8"/>
      <c r="G66" s="8"/>
      <c r="H66" s="8"/>
      <c r="I66" s="8"/>
      <c r="J66" s="8"/>
      <c r="K66" s="8"/>
      <c r="L66" s="27"/>
      <c r="M66" s="27"/>
      <c r="N66" s="27"/>
      <c r="O66" s="27"/>
      <c r="P66" s="27"/>
      <c r="Q66" s="8"/>
    </row>
    <row r="67" spans="2:46" s="25" customFormat="1" ht="16.5" hidden="1" customHeight="1" x14ac:dyDescent="0.15">
      <c r="B67" s="8"/>
      <c r="C67" s="27"/>
      <c r="D67" s="8"/>
      <c r="E67" s="8"/>
      <c r="F67" s="8"/>
      <c r="G67" s="8"/>
      <c r="H67" s="8"/>
      <c r="I67" s="8"/>
      <c r="J67" s="8"/>
      <c r="K67" s="8"/>
      <c r="L67" s="27"/>
      <c r="M67" s="27"/>
      <c r="N67" s="27"/>
      <c r="O67" s="27"/>
      <c r="P67" s="27"/>
      <c r="Q67" s="8"/>
    </row>
    <row r="68" spans="2:46" s="25" customFormat="1" ht="13.5" hidden="1" customHeight="1" x14ac:dyDescent="0.15">
      <c r="B68" s="8"/>
      <c r="C68" s="27"/>
      <c r="D68" s="8"/>
      <c r="E68" s="8"/>
      <c r="F68" s="8"/>
      <c r="G68" s="8"/>
      <c r="H68" s="8"/>
      <c r="I68" s="8"/>
      <c r="J68" s="8"/>
      <c r="K68" s="8"/>
      <c r="L68" s="27"/>
      <c r="M68" s="27"/>
      <c r="N68" s="27"/>
      <c r="O68" s="27"/>
      <c r="P68" s="27"/>
      <c r="Q68" s="8"/>
      <c r="AS68" s="27"/>
      <c r="AT68" s="27"/>
    </row>
    <row r="69" spans="2:46" s="27" customFormat="1" ht="12" hidden="1" customHeight="1" x14ac:dyDescent="0.15">
      <c r="B69" s="8"/>
      <c r="D69" s="8"/>
      <c r="E69" s="8"/>
      <c r="F69" s="8"/>
      <c r="G69" s="8"/>
      <c r="H69" s="8"/>
      <c r="I69" s="8"/>
      <c r="J69" s="8"/>
      <c r="K69" s="8"/>
      <c r="Q69" s="8"/>
      <c r="R69" s="25"/>
      <c r="AS69" s="8"/>
      <c r="AT69" s="8"/>
    </row>
    <row r="70" spans="2:46" ht="12" hidden="1" customHeight="1" x14ac:dyDescent="0.2">
      <c r="R70" s="27"/>
    </row>
  </sheetData>
  <sheetProtection password="C6F7" sheet="1" objects="1" scenarios="1"/>
  <customSheetViews>
    <customSheetView guid="{D9C72E7B-13FF-40ED-A6D1-F9B2376F1FF6}" showPageBreaks="1" showGridLines="0" fitToPage="1" printArea="1" hiddenRows="1" hiddenColumns="1" topLeftCell="B5">
      <selection activeCell="I13" sqref="I13"/>
      <pageMargins left="0.39370078740157483" right="0.39370078740157483" top="0.23622047244094491" bottom="0.27559055118110237" header="0.27559055118110237" footer="0.35433070866141736"/>
      <pageSetup paperSize="9" scale="94" orientation="landscape" r:id="rId1"/>
      <headerFooter alignWithMargins="0"/>
    </customSheetView>
    <customSheetView guid="{DAD6A131-E761-4D81-9E80-5D69ABC35FD4}" showGridLines="0" fitToPage="1" printArea="1" hiddenRows="1" hiddenColumns="1" showRuler="0" topLeftCell="B3">
      <selection activeCell="G11" sqref="G11"/>
      <pageMargins left="0.39370078740157483" right="0.39370078740157483" top="0.23622047244094491" bottom="0.27559055118110237" header="0.27559055118110237" footer="0.35433070866141736"/>
      <pageSetup paperSize="9" scale="95" orientation="landscape" r:id="rId2"/>
      <headerFooter alignWithMargins="0"/>
    </customSheetView>
    <customSheetView guid="{E3D20AD4-478B-480D-BA69-9D31F230E4CE}" showGridLines="0" fitToPage="1" hiddenColumns="1" topLeftCell="B1">
      <selection activeCell="I14" sqref="I14"/>
      <pageMargins left="0.39370078740157483" right="0.39370078740157483" top="0.23622047244094491" bottom="0.27559055118110237" header="0.27559055118110237" footer="0.35433070866141736"/>
      <pageSetup paperSize="9" scale="94" orientation="landscape" r:id="rId3"/>
      <headerFooter alignWithMargins="0"/>
    </customSheetView>
  </customSheetViews>
  <mergeCells count="31">
    <mergeCell ref="I45:K45"/>
    <mergeCell ref="M41:Q41"/>
    <mergeCell ref="M42:Q42"/>
    <mergeCell ref="D42:I42"/>
    <mergeCell ref="D41:I41"/>
    <mergeCell ref="I44:K44"/>
    <mergeCell ref="B29:Q32"/>
    <mergeCell ref="K23:Q25"/>
    <mergeCell ref="M18:Q18"/>
    <mergeCell ref="M21:Q21"/>
    <mergeCell ref="B22:I22"/>
    <mergeCell ref="F19:I19"/>
    <mergeCell ref="M20:Q20"/>
    <mergeCell ref="D18:I18"/>
    <mergeCell ref="M19:N19"/>
    <mergeCell ref="D20:I20"/>
    <mergeCell ref="D23:I23"/>
    <mergeCell ref="D24:I24"/>
    <mergeCell ref="D25:I25"/>
    <mergeCell ref="O19:Q19"/>
    <mergeCell ref="D19:E19"/>
    <mergeCell ref="D21:I21"/>
    <mergeCell ref="J5:L5"/>
    <mergeCell ref="B12:G12"/>
    <mergeCell ref="P13:Q13"/>
    <mergeCell ref="P12:Q12"/>
    <mergeCell ref="D17:I17"/>
    <mergeCell ref="P11:Q11"/>
    <mergeCell ref="P9:Q9"/>
    <mergeCell ref="P10:Q10"/>
    <mergeCell ref="M17:Q17"/>
  </mergeCells>
  <phoneticPr fontId="0" type="noConversion"/>
  <conditionalFormatting sqref="B12:G12">
    <cfRule type="expression" dxfId="36" priority="19" stopIfTrue="1">
      <formula>$B12&lt;&gt;""</formula>
    </cfRule>
  </conditionalFormatting>
  <conditionalFormatting sqref="N46:O46">
    <cfRule type="expression" dxfId="35" priority="20" stopIfTrue="1">
      <formula>$G$21=TRUE</formula>
    </cfRule>
  </conditionalFormatting>
  <conditionalFormatting sqref="B35:I38 B39:B42 C39:I40 L35:Q40 K35:K42">
    <cfRule type="expression" dxfId="34" priority="21" stopIfTrue="1">
      <formula>#REF!=TRUE</formula>
    </cfRule>
  </conditionalFormatting>
  <conditionalFormatting sqref="O19 G17:I18 I13 D17:D19 F17:F19 E17:E18 M17:M19">
    <cfRule type="expression" dxfId="33" priority="22" stopIfTrue="1">
      <formula>$B$1=TRUE</formula>
    </cfRule>
  </conditionalFormatting>
  <conditionalFormatting sqref="B23:I23">
    <cfRule type="expression" dxfId="32" priority="7" stopIfTrue="1">
      <formula>$B$22=""</formula>
    </cfRule>
  </conditionalFormatting>
  <conditionalFormatting sqref="B24:I24">
    <cfRule type="expression" dxfId="31" priority="6" stopIfTrue="1">
      <formula>$B$22=""</formula>
    </cfRule>
  </conditionalFormatting>
  <conditionalFormatting sqref="B25:I25">
    <cfRule type="expression" dxfId="30" priority="5" stopIfTrue="1">
      <formula>$B$22=""</formula>
    </cfRule>
  </conditionalFormatting>
  <conditionalFormatting sqref="D21:I21">
    <cfRule type="expression" dxfId="29" priority="4" stopIfTrue="1">
      <formula>$B$1=TRUE</formula>
    </cfRule>
  </conditionalFormatting>
  <conditionalFormatting sqref="D20:I20">
    <cfRule type="expression" dxfId="28" priority="3" stopIfTrue="1">
      <formula>$B$1=TRUE</formula>
    </cfRule>
  </conditionalFormatting>
  <conditionalFormatting sqref="M20">
    <cfRule type="expression" dxfId="27" priority="2" stopIfTrue="1">
      <formula>$B$1=TRUE</formula>
    </cfRule>
  </conditionalFormatting>
  <conditionalFormatting sqref="M21">
    <cfRule type="expression" dxfId="26" priority="1" stopIfTrue="1">
      <formula>$B$1=TRUE</formula>
    </cfRule>
  </conditionalFormatting>
  <dataValidations count="6">
    <dataValidation type="whole" allowBlank="1" showInputMessage="1" showErrorMessage="1" errorTitle="Invoer is onjuist" error="Hier moet een geldig NZa-nummer ingevuld worden." sqref="I13">
      <formula1>0</formula1>
      <formula2>9999</formula2>
    </dataValidation>
    <dataValidation allowBlank="1" showInputMessage="1" showErrorMessage="1" errorTitle="Onjuiste invoer" error="U kunt hier kiezen:_x000a__x000a_450: GGZ-aanbieders_x000a_600: GHZ-aanbieders_x000a_650: V&amp;V-aanbieders" sqref="H13"/>
    <dataValidation type="date" allowBlank="1" showInputMessage="1" showErrorMessage="1" errorTitle="Onjuiste invoer" error="U mag hier alleen een datum invullen die ligt tussen 1 augustus 2014 en 31 december 2014." sqref="M42:Q42">
      <formula1>41852</formula1>
      <formula2>42004</formula2>
    </dataValidation>
    <dataValidation type="list" allowBlank="1" showInputMessage="1" showErrorMessage="1" error="Maak een keuze uit 'de heer' of 'mevrouw'." sqref="D19:E19 M19:N19">
      <formula1>$S$20:$S$21</formula1>
    </dataValidation>
    <dataValidation operator="greaterThanOrEqual" allowBlank="1" showInputMessage="1" showErrorMessage="1" sqref="D25:I25"/>
    <dataValidation type="date" allowBlank="1" showInputMessage="1" showErrorMessage="1" errorTitle="Onjuiste invoer" error="U mag hier alleen een datum invullen die ligt tussen 1 augustus 2014 en 31 december 2014." sqref="D42:I42">
      <formula1>41852</formula1>
      <formula2>42004</formula2>
    </dataValidation>
  </dataValidations>
  <hyperlinks>
    <hyperlink ref="J5" r:id="rId4"/>
  </hyperlinks>
  <pageMargins left="0.39370078740157483" right="0.39370078740157483" top="0.23622047244094491" bottom="0.27559055118110237" header="0.27559055118110237" footer="0.35433070866141736"/>
  <pageSetup paperSize="9" scale="93" orientation="landscape" r:id="rId5"/>
  <headerFooter alignWithMargins="0"/>
  <ignoredErrors>
    <ignoredError sqref="M17:M18 D17:D18" unlockedFormula="1"/>
  </ignoredError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tabColor rgb="FFFF0000"/>
  </sheetPr>
  <dimension ref="A1:Z2400"/>
  <sheetViews>
    <sheetView showGridLines="0" zoomScaleNormal="100" workbookViewId="0">
      <selection activeCell="Z30" sqref="Z30"/>
    </sheetView>
  </sheetViews>
  <sheetFormatPr defaultRowHeight="12.75" x14ac:dyDescent="0.2"/>
  <cols>
    <col min="1" max="1" width="20.85546875" style="8" customWidth="1"/>
    <col min="2" max="2" width="14.28515625" style="8" customWidth="1"/>
    <col min="3" max="3" width="3.5703125" style="8" bestFit="1" customWidth="1"/>
    <col min="4" max="4" width="34.5703125" style="8" customWidth="1"/>
    <col min="5" max="5" width="26.5703125" style="8" customWidth="1"/>
    <col min="6" max="6" width="20.5703125" style="8" customWidth="1"/>
    <col min="7" max="7" width="29.140625" style="8" bestFit="1" customWidth="1"/>
    <col min="8" max="8" width="22.7109375" style="8" customWidth="1"/>
    <col min="9" max="9" width="2" style="8" customWidth="1"/>
    <col min="10" max="10" width="7.5703125" style="8" customWidth="1"/>
    <col min="11" max="11" width="26.140625" style="8" customWidth="1"/>
    <col min="12" max="12" width="19.5703125" style="8" customWidth="1"/>
    <col min="13" max="13" width="2.85546875" style="8" customWidth="1"/>
    <col min="14" max="14" width="7.85546875" style="8" customWidth="1"/>
    <col min="15" max="15" width="10.28515625" style="8" customWidth="1"/>
    <col min="16" max="16" width="43.28515625" style="8" customWidth="1"/>
    <col min="17" max="17" width="10.28515625" style="8" customWidth="1"/>
    <col min="18" max="18" width="8.42578125" style="8" customWidth="1"/>
    <col min="19" max="19" width="2.7109375" style="8" customWidth="1"/>
    <col min="20" max="20" width="23.7109375" style="8" customWidth="1"/>
    <col min="21" max="21" width="10.28515625" style="8" customWidth="1"/>
    <col min="22" max="22" width="12.5703125" style="8" customWidth="1"/>
    <col min="23" max="24" width="10.28515625" style="8" customWidth="1"/>
    <col min="25" max="25" width="28" style="8" customWidth="1"/>
    <col min="26" max="26" width="36.42578125" style="8" customWidth="1"/>
    <col min="27" max="16384" width="9.140625" style="61"/>
  </cols>
  <sheetData>
    <row r="1" spans="1:26" x14ac:dyDescent="0.2">
      <c r="A1" s="109" t="s">
        <v>1757</v>
      </c>
    </row>
    <row r="3" spans="1:26" x14ac:dyDescent="0.2">
      <c r="A3" s="192" t="s">
        <v>99</v>
      </c>
      <c r="B3" s="193"/>
      <c r="C3" s="50"/>
      <c r="D3" s="110" t="s">
        <v>1048</v>
      </c>
      <c r="E3" s="111"/>
      <c r="F3" s="112"/>
      <c r="G3" s="61"/>
      <c r="H3" s="26"/>
      <c r="I3" s="26"/>
      <c r="L3" s="26"/>
      <c r="M3" s="26"/>
      <c r="N3" s="26"/>
      <c r="O3" s="26"/>
      <c r="P3" s="26"/>
      <c r="Q3" s="26"/>
      <c r="R3" s="26"/>
      <c r="S3" s="26"/>
      <c r="T3" s="26" t="s">
        <v>2607</v>
      </c>
      <c r="U3" s="26"/>
      <c r="V3" s="26"/>
      <c r="W3" s="26"/>
      <c r="X3" s="26"/>
      <c r="Y3" s="26"/>
      <c r="Z3" s="61"/>
    </row>
    <row r="4" spans="1:26" x14ac:dyDescent="0.2">
      <c r="A4" s="194" t="s">
        <v>1985</v>
      </c>
      <c r="B4" s="195"/>
      <c r="C4" s="106"/>
      <c r="D4" s="115" t="s">
        <v>1958</v>
      </c>
      <c r="E4" s="236" t="s">
        <v>1289</v>
      </c>
      <c r="F4" s="237" t="s">
        <v>461</v>
      </c>
      <c r="G4" s="61"/>
      <c r="Z4" s="61"/>
    </row>
    <row r="5" spans="1:26" x14ac:dyDescent="0.2">
      <c r="A5" s="183" t="s">
        <v>1985</v>
      </c>
      <c r="B5" s="196"/>
      <c r="C5" s="125"/>
      <c r="D5" s="117">
        <v>0</v>
      </c>
      <c r="E5" s="174" t="str">
        <f>IF(NR="","",IF(ISERROR(VLOOKUP(NR,$B$23:$F$2500,3,FALSE))=TRUE,"neem contact op met de NZa",VLOOKUP(NR,$B$23:$F$2500,3,FALSE)))</f>
        <v/>
      </c>
      <c r="F5" s="175" t="str">
        <f>IF(NR="","",IF(ISERROR(VLOOKUP(NR,$B$23:$H$2500,6,FALSE))=TRUE,"neem contact op met de NZa",VLOOKUP(NR,$B$23:$H$2500,6,FALSE)))</f>
        <v/>
      </c>
      <c r="G5" s="61"/>
      <c r="T5" s="248" t="s">
        <v>2589</v>
      </c>
      <c r="U5" s="249" t="s">
        <v>2591</v>
      </c>
      <c r="V5" s="248" t="s">
        <v>2593</v>
      </c>
      <c r="W5" s="248" t="s">
        <v>2592</v>
      </c>
      <c r="X5" s="248"/>
      <c r="Y5" s="248"/>
      <c r="Z5" s="61"/>
    </row>
    <row r="6" spans="1:26" x14ac:dyDescent="0.2">
      <c r="A6" s="197" t="s">
        <v>100</v>
      </c>
      <c r="B6" s="198" t="e">
        <f>IF(OR(AND(NR&gt;=5000,NR&lt;9999),#REF!="ja"),"ja","nee")</f>
        <v>#REF!</v>
      </c>
      <c r="C6" s="125"/>
      <c r="D6" s="118" t="str">
        <f>IF(D5=1,"de heer",(IF(D5=2,"mevrouw","")))</f>
        <v/>
      </c>
      <c r="E6" s="153" t="str">
        <f>IF(NR="","",IF(ISERROR(VLOOKUP(NR,$B$23:$F$2500,4,FALSE))=TRUE,"neem contact op met de NZa",VLOOKUP(NR,$B$23:$F$2500,4,FALSE)))</f>
        <v/>
      </c>
      <c r="F6" s="200" t="str">
        <f>IF(NR="","",IF(ISERROR(VLOOKUP(NR,$B$23:$H$2500,7,FALSE))=TRUE,"neem contact op met de NZa",VLOOKUP(NR,$B$23:$H$2500,7,FALSE)))</f>
        <v/>
      </c>
      <c r="G6" s="61"/>
      <c r="T6" s="8" t="s">
        <v>2590</v>
      </c>
      <c r="U6" s="243">
        <v>3005</v>
      </c>
      <c r="V6" s="8" t="s">
        <v>2594</v>
      </c>
      <c r="W6" s="8" t="s">
        <v>2588</v>
      </c>
      <c r="Y6" s="61"/>
      <c r="Z6" s="61"/>
    </row>
    <row r="7" spans="1:26" x14ac:dyDescent="0.2">
      <c r="C7" s="125"/>
      <c r="D7" s="28"/>
      <c r="E7" s="28"/>
      <c r="F7" s="28"/>
      <c r="G7" s="61"/>
      <c r="T7" s="8" t="s">
        <v>2590</v>
      </c>
      <c r="U7" s="243">
        <v>3004</v>
      </c>
      <c r="V7" s="8" t="s">
        <v>2595</v>
      </c>
      <c r="W7" s="8" t="s">
        <v>2596</v>
      </c>
      <c r="Y7" s="61"/>
      <c r="Z7" s="61"/>
    </row>
    <row r="8" spans="1:26" x14ac:dyDescent="0.2">
      <c r="T8" s="8" t="s">
        <v>2598</v>
      </c>
      <c r="U8" s="243">
        <v>3807</v>
      </c>
      <c r="V8" s="8" t="s">
        <v>2594</v>
      </c>
      <c r="W8" s="8" t="s">
        <v>2597</v>
      </c>
      <c r="Z8" s="61"/>
    </row>
    <row r="9" spans="1:26" x14ac:dyDescent="0.2">
      <c r="A9" s="287" t="s">
        <v>1758</v>
      </c>
      <c r="B9" s="262"/>
      <c r="C9" s="106"/>
      <c r="D9" s="289" t="s">
        <v>1046</v>
      </c>
      <c r="E9" s="61"/>
      <c r="F9" s="130" t="s">
        <v>94</v>
      </c>
      <c r="G9" s="131"/>
      <c r="J9" s="281" t="s">
        <v>71</v>
      </c>
      <c r="K9" s="282"/>
      <c r="T9" s="8" t="s">
        <v>2598</v>
      </c>
      <c r="U9" s="243">
        <v>3810</v>
      </c>
      <c r="V9" s="8" t="s">
        <v>2594</v>
      </c>
      <c r="W9" s="8" t="s">
        <v>2588</v>
      </c>
      <c r="Z9" s="61"/>
    </row>
    <row r="10" spans="1:26" x14ac:dyDescent="0.2">
      <c r="A10" s="286" t="s">
        <v>1045</v>
      </c>
      <c r="B10" s="315">
        <f>NR</f>
        <v>0</v>
      </c>
      <c r="C10" s="319" t="str">
        <f>IF(ISERROR(VLOOKUP($B$10,$B$23:$C$2500,2,FALSE))=TRUE,"",VLOOKUP($B$10,$B$23:$C$2500,2,FALSE))</f>
        <v/>
      </c>
      <c r="D10" s="288">
        <v>2000</v>
      </c>
      <c r="E10" s="61"/>
      <c r="F10" s="113" t="s">
        <v>1307</v>
      </c>
      <c r="G10" s="114"/>
      <c r="H10" s="105"/>
      <c r="I10" s="105"/>
      <c r="J10" s="279">
        <v>749</v>
      </c>
      <c r="K10" s="280">
        <f t="shared" ref="K10:K17" si="0">IF(J10=NR,1,0)</f>
        <v>0</v>
      </c>
      <c r="O10" s="27"/>
      <c r="P10" s="27"/>
      <c r="Q10" s="27"/>
      <c r="R10" s="27"/>
      <c r="S10" s="27"/>
      <c r="T10" s="8" t="s">
        <v>2598</v>
      </c>
      <c r="U10" s="243">
        <v>3806</v>
      </c>
      <c r="V10" s="27" t="s">
        <v>2595</v>
      </c>
      <c r="W10" s="8" t="s">
        <v>2596</v>
      </c>
      <c r="X10" s="27"/>
      <c r="Y10" s="27"/>
      <c r="Z10" s="61"/>
    </row>
    <row r="11" spans="1:26" x14ac:dyDescent="0.2">
      <c r="A11" s="119" t="s">
        <v>635</v>
      </c>
      <c r="B11" s="316" t="e">
        <f>#REF!</f>
        <v>#REF!</v>
      </c>
      <c r="C11" s="121"/>
      <c r="D11" s="120">
        <v>2001</v>
      </c>
      <c r="E11" s="61"/>
      <c r="F11" s="135" t="s">
        <v>1309</v>
      </c>
      <c r="G11" s="116">
        <v>41599</v>
      </c>
      <c r="H11" s="105"/>
      <c r="I11" s="105"/>
      <c r="J11" s="133">
        <v>2071</v>
      </c>
      <c r="K11" s="134">
        <f t="shared" si="0"/>
        <v>0</v>
      </c>
      <c r="L11" s="27"/>
      <c r="M11" s="27"/>
      <c r="N11" s="27"/>
      <c r="O11" s="27"/>
      <c r="P11" s="27"/>
      <c r="Q11" s="27"/>
      <c r="R11" s="27"/>
      <c r="S11" s="27"/>
      <c r="T11" s="8" t="s">
        <v>2598</v>
      </c>
      <c r="U11" s="243">
        <v>3809</v>
      </c>
      <c r="V11" s="27" t="s">
        <v>2595</v>
      </c>
      <c r="W11" s="8" t="s">
        <v>2596</v>
      </c>
      <c r="X11" s="27"/>
      <c r="Y11" s="27"/>
      <c r="Z11" s="61"/>
    </row>
    <row r="12" spans="1:26" ht="13.5" thickBot="1" x14ac:dyDescent="0.25">
      <c r="A12" s="136" t="s">
        <v>542</v>
      </c>
      <c r="B12" s="316" t="e">
        <f>#REF!</f>
        <v>#REF!</v>
      </c>
      <c r="C12" s="121"/>
      <c r="D12" s="120">
        <v>2002</v>
      </c>
      <c r="E12" s="61"/>
      <c r="F12" s="135" t="s">
        <v>1308</v>
      </c>
      <c r="G12" s="180">
        <f ca="1">G17</f>
        <v>41922</v>
      </c>
      <c r="H12" s="27"/>
      <c r="I12" s="27"/>
      <c r="J12" s="133">
        <v>750</v>
      </c>
      <c r="K12" s="134">
        <f t="shared" si="0"/>
        <v>0</v>
      </c>
      <c r="L12" s="27"/>
      <c r="M12" s="27"/>
      <c r="N12" s="27"/>
      <c r="O12" s="27"/>
      <c r="P12" s="27"/>
      <c r="Q12" s="27"/>
      <c r="R12" s="27"/>
      <c r="S12" s="27"/>
      <c r="T12" s="8" t="s">
        <v>2598</v>
      </c>
      <c r="U12" s="243"/>
      <c r="V12" s="27" t="s">
        <v>2595</v>
      </c>
      <c r="W12" s="27" t="s">
        <v>2599</v>
      </c>
      <c r="X12" s="27"/>
      <c r="Y12" s="27"/>
      <c r="Z12" s="61"/>
    </row>
    <row r="13" spans="1:26" ht="13.5" thickBot="1" x14ac:dyDescent="0.25">
      <c r="A13" s="136" t="s">
        <v>1377</v>
      </c>
      <c r="B13" s="316" t="e">
        <f>#REF!</f>
        <v>#REF!</v>
      </c>
      <c r="C13" s="121"/>
      <c r="D13" s="122" t="s">
        <v>2618</v>
      </c>
      <c r="E13" s="61"/>
      <c r="F13" s="181" t="s">
        <v>95</v>
      </c>
      <c r="G13" s="332" t="e">
        <f>(IF(#REF!="ja",IF(G12&gt;G11,1,0),0))</f>
        <v>#REF!</v>
      </c>
      <c r="H13" s="105"/>
      <c r="I13" s="105"/>
      <c r="J13" s="133">
        <v>2078</v>
      </c>
      <c r="K13" s="134">
        <f t="shared" si="0"/>
        <v>0</v>
      </c>
      <c r="L13" s="137"/>
      <c r="M13" s="27"/>
      <c r="N13" s="27"/>
      <c r="O13" s="27"/>
      <c r="P13" s="27"/>
      <c r="Q13" s="27"/>
      <c r="R13" s="27"/>
      <c r="S13" s="27"/>
      <c r="T13" s="27" t="s">
        <v>636</v>
      </c>
      <c r="U13" s="243">
        <v>4632</v>
      </c>
      <c r="V13" s="27" t="s">
        <v>2594</v>
      </c>
      <c r="W13" s="8" t="s">
        <v>2588</v>
      </c>
      <c r="X13" s="27"/>
      <c r="Y13" s="27"/>
      <c r="Z13" s="61"/>
    </row>
    <row r="14" spans="1:26" ht="13.5" thickBot="1" x14ac:dyDescent="0.25">
      <c r="A14" s="123" t="s">
        <v>1328</v>
      </c>
      <c r="B14" s="316" t="e">
        <f>#REF!</f>
        <v>#REF!</v>
      </c>
      <c r="C14" s="121"/>
      <c r="D14" s="127">
        <f>IF(OR(NR=D10,NR=D11,NR=D12),1,0)</f>
        <v>0</v>
      </c>
      <c r="E14" s="61"/>
      <c r="F14" s="130" t="s">
        <v>93</v>
      </c>
      <c r="G14" s="331"/>
      <c r="H14" s="28"/>
      <c r="I14" s="28"/>
      <c r="J14" s="133">
        <v>1428</v>
      </c>
      <c r="K14" s="134">
        <f t="shared" si="0"/>
        <v>0</v>
      </c>
      <c r="L14" s="137"/>
      <c r="M14" s="28"/>
      <c r="N14" s="28"/>
      <c r="O14" s="28"/>
      <c r="P14" s="28"/>
      <c r="Q14" s="28"/>
      <c r="R14" s="28"/>
      <c r="S14" s="28"/>
      <c r="T14" s="28" t="s">
        <v>2590</v>
      </c>
      <c r="U14" s="60">
        <v>2825</v>
      </c>
      <c r="V14" s="28" t="s">
        <v>2594</v>
      </c>
      <c r="W14" s="28" t="s">
        <v>2600</v>
      </c>
      <c r="X14" s="28"/>
      <c r="Y14" s="28"/>
      <c r="Z14" s="61"/>
    </row>
    <row r="15" spans="1:26" x14ac:dyDescent="0.2">
      <c r="A15" s="119" t="s">
        <v>636</v>
      </c>
      <c r="B15" s="316" t="e">
        <f>#REF!</f>
        <v>#REF!</v>
      </c>
      <c r="C15" s="121"/>
      <c r="D15" s="290" t="s">
        <v>97</v>
      </c>
      <c r="F15" s="113" t="s">
        <v>1307</v>
      </c>
      <c r="G15" s="114"/>
      <c r="H15" s="28"/>
      <c r="I15" s="28"/>
      <c r="J15" s="133">
        <v>90</v>
      </c>
      <c r="K15" s="134">
        <f t="shared" si="0"/>
        <v>0</v>
      </c>
      <c r="L15" s="137"/>
      <c r="M15" s="28"/>
      <c r="N15" s="28"/>
      <c r="O15" s="28"/>
      <c r="P15" s="28"/>
      <c r="Q15" s="28"/>
      <c r="R15" s="28"/>
      <c r="S15" s="28"/>
      <c r="T15" s="8" t="s">
        <v>636</v>
      </c>
      <c r="V15" s="28" t="s">
        <v>2594</v>
      </c>
      <c r="W15" s="8" t="s">
        <v>2608</v>
      </c>
      <c r="X15" s="71"/>
      <c r="Y15" s="71"/>
      <c r="Z15" s="61"/>
    </row>
    <row r="16" spans="1:26" ht="13.5" thickBot="1" x14ac:dyDescent="0.25">
      <c r="A16" s="124" t="s">
        <v>504</v>
      </c>
      <c r="B16" s="317" t="e">
        <f>#REF!</f>
        <v>#REF!</v>
      </c>
      <c r="C16" s="121"/>
      <c r="D16" s="288">
        <v>79</v>
      </c>
      <c r="E16" s="28"/>
      <c r="F16" s="135" t="s">
        <v>1309</v>
      </c>
      <c r="G16" s="116">
        <v>41599</v>
      </c>
      <c r="H16" s="28"/>
      <c r="I16" s="28"/>
      <c r="J16" s="133">
        <v>91</v>
      </c>
      <c r="K16" s="134">
        <f t="shared" si="0"/>
        <v>0</v>
      </c>
      <c r="L16" s="28"/>
      <c r="M16" s="28"/>
      <c r="N16" s="28"/>
      <c r="O16" s="28"/>
      <c r="P16" s="28"/>
      <c r="Q16" s="28"/>
      <c r="R16" s="28"/>
      <c r="S16" s="28"/>
      <c r="T16" s="28"/>
      <c r="U16" s="28"/>
      <c r="V16" s="28"/>
      <c r="W16" s="28" t="s">
        <v>2609</v>
      </c>
      <c r="X16" s="28"/>
      <c r="Y16" s="28"/>
      <c r="Z16" s="28"/>
    </row>
    <row r="17" spans="1:26" ht="13.5" thickBot="1" x14ac:dyDescent="0.25">
      <c r="A17" s="138" t="s">
        <v>771</v>
      </c>
      <c r="B17" s="318" t="str">
        <f>IF(ISERROR(ROUND(SUM(B10:B16),0)),"",(ROUND(SUM(B10:B16),0)))</f>
        <v/>
      </c>
      <c r="C17" s="126"/>
      <c r="D17" s="120">
        <v>107</v>
      </c>
      <c r="E17" s="28"/>
      <c r="F17" s="135" t="s">
        <v>1308</v>
      </c>
      <c r="G17" s="180">
        <f ca="1">Voorblad!P12</f>
        <v>41922</v>
      </c>
      <c r="J17" s="133">
        <v>92</v>
      </c>
      <c r="K17" s="134">
        <f t="shared" si="0"/>
        <v>0</v>
      </c>
      <c r="O17" s="28"/>
      <c r="P17" s="28"/>
      <c r="Q17" s="28"/>
      <c r="R17" s="28"/>
      <c r="S17" s="28"/>
      <c r="T17" s="28"/>
      <c r="U17" s="28"/>
      <c r="V17" s="28"/>
      <c r="W17" s="28" t="s">
        <v>2610</v>
      </c>
      <c r="X17" s="28"/>
      <c r="Y17" s="28"/>
      <c r="Z17" s="28"/>
    </row>
    <row r="18" spans="1:26" ht="13.5" thickBot="1" x14ac:dyDescent="0.25">
      <c r="A18" s="28"/>
      <c r="B18" s="28"/>
      <c r="C18" s="28"/>
      <c r="D18" s="120">
        <v>108</v>
      </c>
      <c r="E18" s="28"/>
      <c r="F18" s="181" t="s">
        <v>95</v>
      </c>
      <c r="G18" s="184" t="e">
        <f>IF(#REF!="nee",IF(G17&gt;G16,1,0),0)</f>
        <v>#REF!</v>
      </c>
      <c r="J18" s="133"/>
      <c r="K18" s="134"/>
      <c r="M18" s="61"/>
      <c r="N18" s="61"/>
      <c r="O18" s="106"/>
      <c r="P18" s="61"/>
      <c r="Q18" s="61"/>
      <c r="R18" s="106"/>
      <c r="T18" s="8" t="s">
        <v>2946</v>
      </c>
      <c r="U18" s="8" t="s">
        <v>2953</v>
      </c>
      <c r="V18" s="8" t="s">
        <v>2594</v>
      </c>
      <c r="W18" s="8" t="s">
        <v>2952</v>
      </c>
      <c r="X18" s="106"/>
      <c r="Y18" s="106"/>
      <c r="Z18" s="106"/>
    </row>
    <row r="19" spans="1:26" ht="13.5" thickBot="1" x14ac:dyDescent="0.25">
      <c r="A19" s="28"/>
      <c r="B19" s="28"/>
      <c r="C19" s="28"/>
      <c r="D19" s="122" t="s">
        <v>98</v>
      </c>
      <c r="E19" s="28"/>
      <c r="F19" s="183" t="s">
        <v>96</v>
      </c>
      <c r="G19" s="179" t="e">
        <f>G13+G18</f>
        <v>#REF!</v>
      </c>
      <c r="J19" s="283"/>
      <c r="K19" s="284">
        <f>SUM(K10:K17)</f>
        <v>0</v>
      </c>
      <c r="M19" s="61"/>
      <c r="N19" s="61"/>
      <c r="O19" s="106"/>
      <c r="P19" s="61"/>
      <c r="Q19" s="61"/>
      <c r="R19" s="139"/>
      <c r="T19" s="8" t="s">
        <v>504</v>
      </c>
      <c r="U19" s="243" t="e">
        <f>#REF!</f>
        <v>#REF!</v>
      </c>
      <c r="V19" s="27" t="s">
        <v>2595</v>
      </c>
      <c r="W19" s="8" t="s">
        <v>2606</v>
      </c>
      <c r="X19" s="71"/>
      <c r="Y19" s="71"/>
      <c r="Z19" s="139"/>
    </row>
    <row r="20" spans="1:26" ht="13.5" thickBot="1" x14ac:dyDescent="0.25">
      <c r="A20" s="28"/>
      <c r="B20" s="28"/>
      <c r="C20" s="28"/>
      <c r="D20" s="127">
        <f>IF(OR(NR=D16,NR=D17,NR=D18),1,0)</f>
        <v>0</v>
      </c>
      <c r="E20" s="28"/>
      <c r="I20" s="28"/>
      <c r="J20" s="139"/>
      <c r="K20" s="291"/>
      <c r="M20" s="61"/>
      <c r="N20" s="61"/>
      <c r="O20" s="139"/>
      <c r="P20" s="61"/>
      <c r="Q20" s="61"/>
      <c r="R20" s="139"/>
      <c r="T20" s="8" t="s">
        <v>2615</v>
      </c>
      <c r="V20" s="27" t="s">
        <v>2595</v>
      </c>
      <c r="W20" s="8" t="s">
        <v>2616</v>
      </c>
      <c r="X20" s="71"/>
      <c r="Y20" s="71"/>
      <c r="Z20" s="139"/>
    </row>
    <row r="21" spans="1:26" x14ac:dyDescent="0.2">
      <c r="A21" s="261" t="s">
        <v>1890</v>
      </c>
      <c r="B21" s="320">
        <v>41471</v>
      </c>
      <c r="C21" s="106"/>
      <c r="D21" s="28"/>
      <c r="E21" s="28"/>
      <c r="F21" s="28"/>
      <c r="G21" s="28"/>
      <c r="H21" s="28"/>
      <c r="I21" s="28"/>
      <c r="J21" s="28"/>
      <c r="K21" s="28"/>
      <c r="M21" s="61"/>
      <c r="Q21" s="61"/>
      <c r="R21" s="139"/>
      <c r="X21" s="71"/>
      <c r="Y21" s="71"/>
      <c r="Z21" s="139"/>
    </row>
    <row r="22" spans="1:26" x14ac:dyDescent="0.2">
      <c r="A22" s="326" t="s">
        <v>2603</v>
      </c>
      <c r="B22" s="326" t="s">
        <v>2604</v>
      </c>
      <c r="C22" s="327"/>
      <c r="D22" s="328" t="s">
        <v>1423</v>
      </c>
      <c r="E22" s="328" t="s">
        <v>494</v>
      </c>
      <c r="F22" s="328" t="s">
        <v>1986</v>
      </c>
      <c r="G22" s="328" t="s">
        <v>1777</v>
      </c>
      <c r="H22" s="329" t="s">
        <v>1987</v>
      </c>
      <c r="I22" s="106"/>
      <c r="J22" s="257" t="s">
        <v>2601</v>
      </c>
      <c r="K22" s="258"/>
      <c r="L22" s="259"/>
      <c r="M22" s="61"/>
      <c r="N22" s="330" t="s">
        <v>2472</v>
      </c>
      <c r="O22" s="258"/>
      <c r="P22" s="259"/>
      <c r="X22" s="71"/>
      <c r="Y22" s="71"/>
      <c r="Z22" s="139"/>
    </row>
    <row r="23" spans="1:26" x14ac:dyDescent="0.2">
      <c r="A23" s="321">
        <v>300</v>
      </c>
      <c r="B23" s="322">
        <v>1</v>
      </c>
      <c r="C23" s="323"/>
      <c r="D23" s="323" t="s">
        <v>247</v>
      </c>
      <c r="E23" s="323" t="s">
        <v>971</v>
      </c>
      <c r="F23" s="324">
        <v>3010</v>
      </c>
      <c r="G23" s="323" t="s">
        <v>467</v>
      </c>
      <c r="H23" s="325" t="s">
        <v>869</v>
      </c>
      <c r="I23" s="28"/>
      <c r="J23" s="251">
        <v>3010</v>
      </c>
      <c r="K23" s="252" t="s">
        <v>467</v>
      </c>
      <c r="L23" s="132" t="s">
        <v>869</v>
      </c>
      <c r="M23" s="61"/>
      <c r="N23" s="269">
        <f>IF(ISNA(VLOOKUP(NR,O24:O1300,1,FALSE)),1,0)</f>
        <v>1</v>
      </c>
      <c r="O23" s="260" t="s">
        <v>2602</v>
      </c>
      <c r="P23" s="250"/>
      <c r="Q23" s="61"/>
      <c r="R23" s="139"/>
      <c r="X23" s="71"/>
      <c r="Y23" s="71"/>
      <c r="Z23" s="139"/>
    </row>
    <row r="24" spans="1:26" x14ac:dyDescent="0.2">
      <c r="A24" s="253">
        <v>300</v>
      </c>
      <c r="B24" s="274">
        <v>2</v>
      </c>
      <c r="C24" s="254"/>
      <c r="D24" s="254" t="s">
        <v>419</v>
      </c>
      <c r="E24" s="254" t="s">
        <v>871</v>
      </c>
      <c r="F24" s="263">
        <v>3070</v>
      </c>
      <c r="G24" s="254" t="s">
        <v>472</v>
      </c>
      <c r="H24" s="175" t="s">
        <v>869</v>
      </c>
      <c r="I24" s="28"/>
      <c r="J24" s="253">
        <v>3020</v>
      </c>
      <c r="K24" s="254" t="s">
        <v>468</v>
      </c>
      <c r="L24" s="134" t="s">
        <v>875</v>
      </c>
      <c r="M24" s="61"/>
      <c r="N24" s="270">
        <v>300</v>
      </c>
      <c r="O24" s="268">
        <v>9</v>
      </c>
      <c r="P24" s="271" t="s">
        <v>146</v>
      </c>
      <c r="Q24" s="61"/>
      <c r="R24" s="139"/>
      <c r="X24" s="71"/>
      <c r="Y24" s="71"/>
      <c r="Z24" s="139"/>
    </row>
    <row r="25" spans="1:26" x14ac:dyDescent="0.2">
      <c r="A25" s="253">
        <v>300</v>
      </c>
      <c r="B25" s="274">
        <v>3</v>
      </c>
      <c r="C25" s="254"/>
      <c r="D25" s="254" t="s">
        <v>1930</v>
      </c>
      <c r="E25" s="254" t="s">
        <v>972</v>
      </c>
      <c r="F25" s="263">
        <v>3010</v>
      </c>
      <c r="G25" s="254" t="s">
        <v>467</v>
      </c>
      <c r="H25" s="175" t="s">
        <v>869</v>
      </c>
      <c r="I25" s="28"/>
      <c r="J25" s="253">
        <v>3030</v>
      </c>
      <c r="K25" s="254" t="s">
        <v>469</v>
      </c>
      <c r="L25" s="134" t="s">
        <v>858</v>
      </c>
      <c r="M25" s="61"/>
      <c r="N25" s="272">
        <v>300</v>
      </c>
      <c r="O25" s="239">
        <v>72</v>
      </c>
      <c r="P25" s="273" t="s">
        <v>1389</v>
      </c>
      <c r="Q25" s="61"/>
      <c r="R25" s="139"/>
      <c r="T25" s="26" t="s">
        <v>2605</v>
      </c>
      <c r="X25" s="71"/>
      <c r="Y25" s="71"/>
      <c r="Z25" s="139"/>
    </row>
    <row r="26" spans="1:26" x14ac:dyDescent="0.2">
      <c r="A26" s="253">
        <v>300</v>
      </c>
      <c r="B26" s="274">
        <v>4</v>
      </c>
      <c r="C26" s="254"/>
      <c r="D26" s="254" t="s">
        <v>1931</v>
      </c>
      <c r="E26" s="254" t="s">
        <v>973</v>
      </c>
      <c r="F26" s="263">
        <v>3010</v>
      </c>
      <c r="G26" s="254" t="s">
        <v>467</v>
      </c>
      <c r="H26" s="175" t="s">
        <v>869</v>
      </c>
      <c r="I26" s="28"/>
      <c r="J26" s="253">
        <v>3040</v>
      </c>
      <c r="K26" s="254" t="s">
        <v>470</v>
      </c>
      <c r="L26" s="134" t="s">
        <v>858</v>
      </c>
      <c r="M26" s="61"/>
      <c r="N26" s="272">
        <v>300</v>
      </c>
      <c r="O26" s="239">
        <v>254</v>
      </c>
      <c r="P26" s="273" t="s">
        <v>1994</v>
      </c>
      <c r="Q26" s="61"/>
      <c r="R26" s="139"/>
      <c r="X26" s="71"/>
      <c r="Y26" s="71"/>
      <c r="Z26" s="139"/>
    </row>
    <row r="27" spans="1:26" x14ac:dyDescent="0.2">
      <c r="A27" s="253">
        <v>300</v>
      </c>
      <c r="B27" s="274">
        <v>5</v>
      </c>
      <c r="C27" s="254"/>
      <c r="D27" s="254" t="s">
        <v>543</v>
      </c>
      <c r="E27" s="254" t="s">
        <v>869</v>
      </c>
      <c r="F27" s="263">
        <v>3050</v>
      </c>
      <c r="G27" s="254" t="s">
        <v>471</v>
      </c>
      <c r="H27" s="175" t="s">
        <v>869</v>
      </c>
      <c r="I27" s="28"/>
      <c r="J27" s="253">
        <v>3050</v>
      </c>
      <c r="K27" s="254" t="s">
        <v>471</v>
      </c>
      <c r="L27" s="134" t="s">
        <v>869</v>
      </c>
      <c r="M27" s="61"/>
      <c r="N27" s="272">
        <v>300</v>
      </c>
      <c r="O27" s="239">
        <v>257</v>
      </c>
      <c r="P27" s="273" t="s">
        <v>215</v>
      </c>
      <c r="Q27" s="61"/>
      <c r="R27" s="139"/>
      <c r="T27" s="248" t="s">
        <v>2589</v>
      </c>
      <c r="U27" s="249" t="s">
        <v>2591</v>
      </c>
      <c r="V27" s="248" t="s">
        <v>2593</v>
      </c>
      <c r="W27" s="248" t="s">
        <v>2592</v>
      </c>
      <c r="X27" s="248"/>
      <c r="Y27" s="248"/>
      <c r="Z27" s="139"/>
    </row>
    <row r="28" spans="1:26" x14ac:dyDescent="0.2">
      <c r="A28" s="253">
        <v>300</v>
      </c>
      <c r="B28" s="274">
        <v>6</v>
      </c>
      <c r="C28" s="254"/>
      <c r="D28" s="254" t="s">
        <v>145</v>
      </c>
      <c r="E28" s="254" t="s">
        <v>975</v>
      </c>
      <c r="F28" s="263">
        <v>3010</v>
      </c>
      <c r="G28" s="254" t="s">
        <v>467</v>
      </c>
      <c r="H28" s="175" t="s">
        <v>869</v>
      </c>
      <c r="I28" s="28"/>
      <c r="J28" s="253">
        <v>3060</v>
      </c>
      <c r="K28" s="254" t="s">
        <v>182</v>
      </c>
      <c r="L28" s="134" t="s">
        <v>1437</v>
      </c>
      <c r="M28" s="61"/>
      <c r="N28" s="272">
        <v>300</v>
      </c>
      <c r="O28" s="239">
        <v>264</v>
      </c>
      <c r="P28" s="273" t="s">
        <v>456</v>
      </c>
      <c r="Q28" s="61"/>
      <c r="R28" s="139"/>
      <c r="X28" s="71"/>
      <c r="Y28" s="71"/>
      <c r="Z28" s="139"/>
    </row>
    <row r="29" spans="1:26" x14ac:dyDescent="0.2">
      <c r="A29" s="253">
        <v>300</v>
      </c>
      <c r="B29" s="274">
        <v>7</v>
      </c>
      <c r="C29" s="254"/>
      <c r="D29" s="254" t="s">
        <v>1988</v>
      </c>
      <c r="E29" s="254" t="s">
        <v>945</v>
      </c>
      <c r="F29" s="263">
        <v>3280</v>
      </c>
      <c r="G29" s="254" t="s">
        <v>486</v>
      </c>
      <c r="H29" s="175" t="s">
        <v>877</v>
      </c>
      <c r="I29" s="28"/>
      <c r="J29" s="253">
        <v>3061</v>
      </c>
      <c r="K29" s="254" t="s">
        <v>183</v>
      </c>
      <c r="L29" s="134" t="s">
        <v>866</v>
      </c>
      <c r="M29" s="61"/>
      <c r="N29" s="272">
        <v>300</v>
      </c>
      <c r="O29" s="239">
        <v>363</v>
      </c>
      <c r="P29" s="273" t="s">
        <v>2473</v>
      </c>
      <c r="Q29" s="61"/>
      <c r="R29" s="139"/>
      <c r="Z29" s="139"/>
    </row>
    <row r="30" spans="1:26" x14ac:dyDescent="0.2">
      <c r="A30" s="253">
        <v>300</v>
      </c>
      <c r="B30" s="274">
        <v>8</v>
      </c>
      <c r="C30" s="254"/>
      <c r="D30" s="254" t="s">
        <v>544</v>
      </c>
      <c r="E30" s="254" t="s">
        <v>963</v>
      </c>
      <c r="F30" s="263">
        <v>3260</v>
      </c>
      <c r="G30" s="254" t="s">
        <v>485</v>
      </c>
      <c r="H30" s="175" t="s">
        <v>877</v>
      </c>
      <c r="I30" s="28"/>
      <c r="J30" s="253">
        <v>3070</v>
      </c>
      <c r="K30" s="254" t="s">
        <v>472</v>
      </c>
      <c r="L30" s="134" t="s">
        <v>869</v>
      </c>
      <c r="M30" s="61"/>
      <c r="N30" s="272">
        <v>300</v>
      </c>
      <c r="O30" s="239">
        <v>372</v>
      </c>
      <c r="P30" s="273" t="s">
        <v>1256</v>
      </c>
      <c r="Q30" s="61"/>
      <c r="R30" s="139"/>
      <c r="S30" s="25"/>
      <c r="X30" s="71"/>
      <c r="Y30" s="71"/>
      <c r="Z30" s="139"/>
    </row>
    <row r="31" spans="1:26" x14ac:dyDescent="0.2">
      <c r="A31" s="253">
        <v>300</v>
      </c>
      <c r="B31" s="274">
        <v>9</v>
      </c>
      <c r="C31" s="254"/>
      <c r="D31" s="254" t="s">
        <v>146</v>
      </c>
      <c r="E31" s="254" t="s">
        <v>889</v>
      </c>
      <c r="F31" s="263">
        <v>3010</v>
      </c>
      <c r="G31" s="254" t="s">
        <v>467</v>
      </c>
      <c r="H31" s="175" t="s">
        <v>869</v>
      </c>
      <c r="I31" s="28"/>
      <c r="J31" s="253">
        <v>3080</v>
      </c>
      <c r="K31" s="254" t="s">
        <v>473</v>
      </c>
      <c r="L31" s="134" t="s">
        <v>873</v>
      </c>
      <c r="N31" s="272">
        <v>300</v>
      </c>
      <c r="O31" s="239">
        <v>373</v>
      </c>
      <c r="P31" s="273" t="s">
        <v>1995</v>
      </c>
      <c r="Q31" s="139"/>
      <c r="R31" s="139"/>
      <c r="S31" s="25"/>
      <c r="X31" s="71"/>
      <c r="Y31" s="71"/>
      <c r="Z31" s="139"/>
    </row>
    <row r="32" spans="1:26" x14ac:dyDescent="0.2">
      <c r="A32" s="253">
        <v>300</v>
      </c>
      <c r="B32" s="274">
        <v>11</v>
      </c>
      <c r="C32" s="254"/>
      <c r="D32" s="254" t="s">
        <v>354</v>
      </c>
      <c r="E32" s="254" t="s">
        <v>867</v>
      </c>
      <c r="F32" s="263">
        <v>3010</v>
      </c>
      <c r="G32" s="254" t="s">
        <v>467</v>
      </c>
      <c r="H32" s="175" t="s">
        <v>869</v>
      </c>
      <c r="I32" s="28"/>
      <c r="J32" s="253">
        <v>3090</v>
      </c>
      <c r="K32" s="254" t="s">
        <v>474</v>
      </c>
      <c r="L32" s="134" t="s">
        <v>1437</v>
      </c>
      <c r="N32" s="272">
        <v>300</v>
      </c>
      <c r="O32" s="239">
        <v>388</v>
      </c>
      <c r="P32" s="273" t="s">
        <v>1395</v>
      </c>
      <c r="Q32" s="139"/>
      <c r="R32" s="139"/>
      <c r="S32" s="25"/>
      <c r="X32" s="71"/>
      <c r="Y32" s="71"/>
      <c r="Z32" s="139"/>
    </row>
    <row r="33" spans="1:26" x14ac:dyDescent="0.2">
      <c r="A33" s="253">
        <v>300</v>
      </c>
      <c r="B33" s="274">
        <v>12</v>
      </c>
      <c r="C33" s="254"/>
      <c r="D33" s="254" t="s">
        <v>303</v>
      </c>
      <c r="E33" s="254" t="s">
        <v>865</v>
      </c>
      <c r="F33" s="263">
        <v>3010</v>
      </c>
      <c r="G33" s="254" t="s">
        <v>467</v>
      </c>
      <c r="H33" s="175" t="s">
        <v>869</v>
      </c>
      <c r="I33" s="28"/>
      <c r="J33" s="253">
        <v>3100</v>
      </c>
      <c r="K33" s="254" t="s">
        <v>1030</v>
      </c>
      <c r="L33" s="134" t="s">
        <v>858</v>
      </c>
      <c r="N33" s="272">
        <v>300</v>
      </c>
      <c r="O33" s="239">
        <v>391</v>
      </c>
      <c r="P33" s="273" t="s">
        <v>1397</v>
      </c>
      <c r="Q33" s="139"/>
      <c r="R33" s="139"/>
      <c r="S33" s="25"/>
      <c r="X33" s="71"/>
      <c r="Y33" s="71"/>
      <c r="Z33" s="139"/>
    </row>
    <row r="34" spans="1:26" x14ac:dyDescent="0.2">
      <c r="A34" s="253">
        <v>300</v>
      </c>
      <c r="B34" s="274">
        <v>13</v>
      </c>
      <c r="C34" s="254"/>
      <c r="D34" s="254" t="s">
        <v>1385</v>
      </c>
      <c r="E34" s="254" t="s">
        <v>1052</v>
      </c>
      <c r="F34" s="263">
        <v>3020</v>
      </c>
      <c r="G34" s="254" t="s">
        <v>468</v>
      </c>
      <c r="H34" s="175" t="s">
        <v>875</v>
      </c>
      <c r="I34" s="28"/>
      <c r="J34" s="253">
        <v>3110</v>
      </c>
      <c r="K34" s="254" t="s">
        <v>982</v>
      </c>
      <c r="L34" s="134" t="s">
        <v>1437</v>
      </c>
      <c r="N34" s="272">
        <v>300</v>
      </c>
      <c r="O34" s="239">
        <v>392</v>
      </c>
      <c r="P34" s="273" t="s">
        <v>1398</v>
      </c>
      <c r="Q34" s="139"/>
      <c r="R34" s="139"/>
      <c r="S34" s="25"/>
      <c r="X34" s="71"/>
      <c r="Y34" s="71"/>
      <c r="Z34" s="139"/>
    </row>
    <row r="35" spans="1:26" x14ac:dyDescent="0.2">
      <c r="A35" s="253">
        <v>300</v>
      </c>
      <c r="B35" s="274">
        <v>14</v>
      </c>
      <c r="C35" s="254"/>
      <c r="D35" s="254" t="s">
        <v>148</v>
      </c>
      <c r="E35" s="254" t="s">
        <v>1053</v>
      </c>
      <c r="F35" s="263">
        <v>3020</v>
      </c>
      <c r="G35" s="254" t="s">
        <v>468</v>
      </c>
      <c r="H35" s="175" t="s">
        <v>875</v>
      </c>
      <c r="I35" s="28"/>
      <c r="J35" s="253">
        <v>3120</v>
      </c>
      <c r="K35" s="254" t="s">
        <v>475</v>
      </c>
      <c r="L35" s="134" t="s">
        <v>861</v>
      </c>
      <c r="N35" s="272">
        <v>300</v>
      </c>
      <c r="O35" s="239">
        <v>393</v>
      </c>
      <c r="P35" s="273" t="s">
        <v>1438</v>
      </c>
      <c r="Q35" s="139"/>
      <c r="R35" s="139"/>
      <c r="S35" s="25"/>
      <c r="X35" s="71"/>
      <c r="Y35" s="71"/>
      <c r="Z35" s="139"/>
    </row>
    <row r="36" spans="1:26" x14ac:dyDescent="0.2">
      <c r="A36" s="253">
        <v>300</v>
      </c>
      <c r="B36" s="274">
        <v>15</v>
      </c>
      <c r="C36" s="254"/>
      <c r="D36" s="254" t="s">
        <v>545</v>
      </c>
      <c r="E36" s="254" t="s">
        <v>1119</v>
      </c>
      <c r="F36" s="263">
        <v>3130</v>
      </c>
      <c r="G36" s="254" t="s">
        <v>476</v>
      </c>
      <c r="H36" s="175" t="s">
        <v>858</v>
      </c>
      <c r="I36" s="28"/>
      <c r="J36" s="253">
        <v>3130</v>
      </c>
      <c r="K36" s="254" t="s">
        <v>476</v>
      </c>
      <c r="L36" s="134" t="s">
        <v>858</v>
      </c>
      <c r="N36" s="272">
        <v>300</v>
      </c>
      <c r="O36" s="239">
        <v>399</v>
      </c>
      <c r="P36" s="273" t="s">
        <v>1778</v>
      </c>
      <c r="Q36" s="139"/>
      <c r="R36" s="139"/>
      <c r="S36" s="25"/>
      <c r="X36" s="71"/>
      <c r="Y36" s="71"/>
      <c r="Z36" s="139"/>
    </row>
    <row r="37" spans="1:26" x14ac:dyDescent="0.2">
      <c r="A37" s="253">
        <v>300</v>
      </c>
      <c r="B37" s="274">
        <v>16</v>
      </c>
      <c r="C37" s="254"/>
      <c r="D37" s="254" t="s">
        <v>1832</v>
      </c>
      <c r="E37" s="254" t="s">
        <v>1055</v>
      </c>
      <c r="F37" s="263">
        <v>3030</v>
      </c>
      <c r="G37" s="254" t="s">
        <v>469</v>
      </c>
      <c r="H37" s="175" t="s">
        <v>858</v>
      </c>
      <c r="I37" s="28"/>
      <c r="J37" s="253">
        <v>3140</v>
      </c>
      <c r="K37" s="254" t="s">
        <v>477</v>
      </c>
      <c r="L37" s="134" t="s">
        <v>858</v>
      </c>
      <c r="N37" s="272">
        <v>300</v>
      </c>
      <c r="O37" s="239">
        <v>400</v>
      </c>
      <c r="P37" s="273" t="s">
        <v>2474</v>
      </c>
      <c r="Q37" s="139"/>
      <c r="R37" s="139"/>
      <c r="S37" s="25"/>
      <c r="X37" s="71"/>
      <c r="Y37" s="71"/>
      <c r="Z37" s="139"/>
    </row>
    <row r="38" spans="1:26" x14ac:dyDescent="0.2">
      <c r="A38" s="253">
        <v>300</v>
      </c>
      <c r="B38" s="274">
        <v>17</v>
      </c>
      <c r="C38" s="254"/>
      <c r="D38" s="254" t="s">
        <v>1833</v>
      </c>
      <c r="E38" s="254" t="s">
        <v>1055</v>
      </c>
      <c r="F38" s="263">
        <v>3030</v>
      </c>
      <c r="G38" s="254" t="s">
        <v>469</v>
      </c>
      <c r="H38" s="175" t="s">
        <v>858</v>
      </c>
      <c r="I38" s="28"/>
      <c r="J38" s="253">
        <v>3150</v>
      </c>
      <c r="K38" s="254" t="s">
        <v>478</v>
      </c>
      <c r="L38" s="134" t="s">
        <v>1437</v>
      </c>
      <c r="N38" s="272">
        <v>300</v>
      </c>
      <c r="O38" s="239">
        <v>401</v>
      </c>
      <c r="P38" s="273" t="s">
        <v>1780</v>
      </c>
      <c r="Q38" s="139"/>
      <c r="R38" s="139"/>
      <c r="S38" s="25"/>
      <c r="X38" s="71"/>
      <c r="Y38" s="71"/>
      <c r="Z38" s="139"/>
    </row>
    <row r="39" spans="1:26" x14ac:dyDescent="0.2">
      <c r="A39" s="253">
        <v>300</v>
      </c>
      <c r="B39" s="274">
        <v>18</v>
      </c>
      <c r="C39" s="254"/>
      <c r="D39" s="254" t="s">
        <v>508</v>
      </c>
      <c r="E39" s="254" t="s">
        <v>1056</v>
      </c>
      <c r="F39" s="263">
        <v>3030</v>
      </c>
      <c r="G39" s="254" t="s">
        <v>469</v>
      </c>
      <c r="H39" s="175" t="s">
        <v>858</v>
      </c>
      <c r="I39" s="28"/>
      <c r="J39" s="253">
        <v>3160</v>
      </c>
      <c r="K39" s="254" t="s">
        <v>184</v>
      </c>
      <c r="L39" s="134" t="s">
        <v>1104</v>
      </c>
      <c r="N39" s="272">
        <v>300</v>
      </c>
      <c r="O39" s="239">
        <v>403</v>
      </c>
      <c r="P39" s="273" t="s">
        <v>1310</v>
      </c>
      <c r="Q39" s="139"/>
      <c r="R39" s="139"/>
      <c r="S39" s="25"/>
      <c r="X39" s="71"/>
      <c r="Y39" s="71"/>
      <c r="Z39" s="139"/>
    </row>
    <row r="40" spans="1:26" x14ac:dyDescent="0.2">
      <c r="A40" s="253">
        <v>300</v>
      </c>
      <c r="B40" s="274">
        <v>19</v>
      </c>
      <c r="C40" s="254"/>
      <c r="D40" s="254" t="s">
        <v>331</v>
      </c>
      <c r="E40" s="254" t="s">
        <v>1145</v>
      </c>
      <c r="F40" s="263">
        <v>3080</v>
      </c>
      <c r="G40" s="254" t="s">
        <v>473</v>
      </c>
      <c r="H40" s="175" t="s">
        <v>873</v>
      </c>
      <c r="I40" s="28"/>
      <c r="J40" s="253">
        <v>3170</v>
      </c>
      <c r="K40" s="254" t="s">
        <v>455</v>
      </c>
      <c r="L40" s="134" t="s">
        <v>1104</v>
      </c>
      <c r="N40" s="272">
        <v>300</v>
      </c>
      <c r="O40" s="239">
        <v>405</v>
      </c>
      <c r="P40" s="273" t="s">
        <v>637</v>
      </c>
      <c r="Q40" s="139"/>
      <c r="R40" s="139"/>
      <c r="S40" s="25"/>
      <c r="X40" s="71"/>
      <c r="Y40" s="71"/>
      <c r="Z40" s="139"/>
    </row>
    <row r="41" spans="1:26" x14ac:dyDescent="0.2">
      <c r="A41" s="253">
        <v>300</v>
      </c>
      <c r="B41" s="274">
        <v>20</v>
      </c>
      <c r="C41" s="254"/>
      <c r="D41" s="254" t="s">
        <v>679</v>
      </c>
      <c r="E41" s="254" t="s">
        <v>1519</v>
      </c>
      <c r="F41" s="263">
        <v>3020</v>
      </c>
      <c r="G41" s="254" t="s">
        <v>468</v>
      </c>
      <c r="H41" s="175" t="s">
        <v>875</v>
      </c>
      <c r="I41" s="28"/>
      <c r="J41" s="253">
        <v>3180</v>
      </c>
      <c r="K41" s="254" t="s">
        <v>479</v>
      </c>
      <c r="L41" s="134" t="s">
        <v>877</v>
      </c>
      <c r="N41" s="272">
        <v>300</v>
      </c>
      <c r="O41" s="239">
        <v>411</v>
      </c>
      <c r="P41" s="273" t="s">
        <v>144</v>
      </c>
      <c r="Q41" s="139"/>
      <c r="R41" s="139"/>
      <c r="S41" s="25"/>
      <c r="X41" s="71"/>
      <c r="Y41" s="71"/>
      <c r="Z41" s="139"/>
    </row>
    <row r="42" spans="1:26" x14ac:dyDescent="0.2">
      <c r="A42" s="253">
        <v>300</v>
      </c>
      <c r="B42" s="274">
        <v>21</v>
      </c>
      <c r="C42" s="254"/>
      <c r="D42" s="254" t="s">
        <v>1290</v>
      </c>
      <c r="E42" s="254" t="s">
        <v>1437</v>
      </c>
      <c r="F42" s="263">
        <v>3010</v>
      </c>
      <c r="G42" s="254" t="s">
        <v>467</v>
      </c>
      <c r="H42" s="175" t="s">
        <v>869</v>
      </c>
      <c r="I42" s="28"/>
      <c r="J42" s="253">
        <v>3190</v>
      </c>
      <c r="K42" s="254" t="s">
        <v>480</v>
      </c>
      <c r="L42" s="134" t="s">
        <v>1101</v>
      </c>
      <c r="N42" s="272">
        <v>300</v>
      </c>
      <c r="O42" s="239">
        <v>412</v>
      </c>
      <c r="P42" s="273" t="s">
        <v>2000</v>
      </c>
      <c r="Q42" s="139"/>
      <c r="R42" s="139"/>
      <c r="S42" s="25"/>
      <c r="X42" s="71"/>
      <c r="Y42" s="71"/>
      <c r="Z42" s="139"/>
    </row>
    <row r="43" spans="1:26" x14ac:dyDescent="0.2">
      <c r="A43" s="253">
        <v>300</v>
      </c>
      <c r="B43" s="274">
        <v>22</v>
      </c>
      <c r="C43" s="254"/>
      <c r="D43" s="254" t="s">
        <v>1291</v>
      </c>
      <c r="E43" s="254" t="s">
        <v>1437</v>
      </c>
      <c r="F43" s="263">
        <v>3100</v>
      </c>
      <c r="G43" s="254" t="s">
        <v>1030</v>
      </c>
      <c r="H43" s="175" t="s">
        <v>858</v>
      </c>
      <c r="I43" s="28"/>
      <c r="J43" s="253">
        <v>3200</v>
      </c>
      <c r="K43" s="254" t="s">
        <v>481</v>
      </c>
      <c r="L43" s="134" t="s">
        <v>1095</v>
      </c>
      <c r="N43" s="272">
        <v>300</v>
      </c>
      <c r="O43" s="239">
        <v>413</v>
      </c>
      <c r="P43" s="273" t="s">
        <v>2001</v>
      </c>
      <c r="Q43" s="139"/>
      <c r="R43" s="139"/>
      <c r="S43" s="25"/>
      <c r="X43" s="71"/>
      <c r="Y43" s="71"/>
      <c r="Z43" s="139"/>
    </row>
    <row r="44" spans="1:26" x14ac:dyDescent="0.2">
      <c r="A44" s="253">
        <v>300</v>
      </c>
      <c r="B44" s="274">
        <v>23</v>
      </c>
      <c r="C44" s="254"/>
      <c r="D44" s="254" t="s">
        <v>196</v>
      </c>
      <c r="E44" s="254" t="s">
        <v>1437</v>
      </c>
      <c r="F44" s="263">
        <v>3060</v>
      </c>
      <c r="G44" s="254" t="s">
        <v>182</v>
      </c>
      <c r="H44" s="175" t="s">
        <v>1437</v>
      </c>
      <c r="I44" s="28"/>
      <c r="J44" s="253">
        <v>3210</v>
      </c>
      <c r="K44" s="254" t="s">
        <v>482</v>
      </c>
      <c r="L44" s="134" t="s">
        <v>858</v>
      </c>
      <c r="N44" s="272">
        <v>300</v>
      </c>
      <c r="O44" s="239">
        <v>414</v>
      </c>
      <c r="P44" s="273" t="s">
        <v>1541</v>
      </c>
      <c r="Q44" s="139"/>
      <c r="R44" s="139"/>
      <c r="S44" s="25"/>
      <c r="X44" s="71"/>
      <c r="Y44" s="71"/>
      <c r="Z44" s="139"/>
    </row>
    <row r="45" spans="1:26" x14ac:dyDescent="0.2">
      <c r="A45" s="253">
        <v>300</v>
      </c>
      <c r="B45" s="274">
        <v>24</v>
      </c>
      <c r="C45" s="254"/>
      <c r="D45" s="254" t="s">
        <v>1292</v>
      </c>
      <c r="E45" s="254" t="s">
        <v>1437</v>
      </c>
      <c r="F45" s="263">
        <v>3070</v>
      </c>
      <c r="G45" s="254" t="s">
        <v>472</v>
      </c>
      <c r="H45" s="175" t="s">
        <v>869</v>
      </c>
      <c r="I45" s="28"/>
      <c r="J45" s="253">
        <v>3220</v>
      </c>
      <c r="K45" s="254" t="s">
        <v>1376</v>
      </c>
      <c r="L45" s="134" t="s">
        <v>1101</v>
      </c>
      <c r="N45" s="272">
        <v>300</v>
      </c>
      <c r="O45" s="239">
        <v>415</v>
      </c>
      <c r="P45" s="273" t="s">
        <v>298</v>
      </c>
      <c r="Q45" s="139"/>
      <c r="R45" s="139"/>
      <c r="S45" s="25"/>
      <c r="X45" s="71"/>
      <c r="Y45" s="71"/>
      <c r="Z45" s="139"/>
    </row>
    <row r="46" spans="1:26" x14ac:dyDescent="0.2">
      <c r="A46" s="253">
        <v>300</v>
      </c>
      <c r="B46" s="274">
        <v>25</v>
      </c>
      <c r="C46" s="254"/>
      <c r="D46" s="254" t="s">
        <v>197</v>
      </c>
      <c r="E46" s="254" t="s">
        <v>1437</v>
      </c>
      <c r="F46" s="263">
        <v>3090</v>
      </c>
      <c r="G46" s="254" t="s">
        <v>474</v>
      </c>
      <c r="H46" s="175" t="s">
        <v>1437</v>
      </c>
      <c r="I46" s="28"/>
      <c r="J46" s="253">
        <v>3230</v>
      </c>
      <c r="K46" s="254" t="s">
        <v>483</v>
      </c>
      <c r="L46" s="134" t="s">
        <v>877</v>
      </c>
      <c r="N46" s="272">
        <v>300</v>
      </c>
      <c r="O46" s="239">
        <v>416</v>
      </c>
      <c r="P46" s="273" t="s">
        <v>38</v>
      </c>
      <c r="Q46" s="139"/>
      <c r="R46" s="139"/>
      <c r="S46" s="25"/>
      <c r="X46" s="71"/>
      <c r="Y46" s="71"/>
      <c r="Z46" s="139"/>
    </row>
    <row r="47" spans="1:26" x14ac:dyDescent="0.2">
      <c r="A47" s="253">
        <v>300</v>
      </c>
      <c r="B47" s="274">
        <v>26</v>
      </c>
      <c r="C47" s="254"/>
      <c r="D47" s="254" t="s">
        <v>1293</v>
      </c>
      <c r="E47" s="254" t="s">
        <v>1437</v>
      </c>
      <c r="F47" s="263">
        <v>3120</v>
      </c>
      <c r="G47" s="254" t="s">
        <v>475</v>
      </c>
      <c r="H47" s="175" t="s">
        <v>861</v>
      </c>
      <c r="I47" s="28"/>
      <c r="J47" s="253">
        <v>3240</v>
      </c>
      <c r="K47" s="254" t="s">
        <v>1031</v>
      </c>
      <c r="L47" s="134" t="s">
        <v>1095</v>
      </c>
      <c r="N47" s="272">
        <v>300</v>
      </c>
      <c r="O47" s="239">
        <v>417</v>
      </c>
      <c r="P47" s="273" t="s">
        <v>1267</v>
      </c>
      <c r="Q47" s="139"/>
      <c r="R47" s="139"/>
      <c r="S47" s="25"/>
      <c r="X47" s="71"/>
      <c r="Y47" s="71"/>
      <c r="Z47" s="139"/>
    </row>
    <row r="48" spans="1:26" x14ac:dyDescent="0.2">
      <c r="A48" s="253">
        <v>300</v>
      </c>
      <c r="B48" s="274">
        <v>27</v>
      </c>
      <c r="C48" s="254"/>
      <c r="D48" s="254" t="s">
        <v>1294</v>
      </c>
      <c r="E48" s="254" t="s">
        <v>1437</v>
      </c>
      <c r="F48" s="263">
        <v>3170</v>
      </c>
      <c r="G48" s="254" t="s">
        <v>455</v>
      </c>
      <c r="H48" s="175" t="s">
        <v>1104</v>
      </c>
      <c r="I48" s="28"/>
      <c r="J48" s="253">
        <v>3250</v>
      </c>
      <c r="K48" s="254" t="s">
        <v>484</v>
      </c>
      <c r="L48" s="134" t="s">
        <v>877</v>
      </c>
      <c r="N48" s="272">
        <v>300</v>
      </c>
      <c r="O48" s="239">
        <v>418</v>
      </c>
      <c r="P48" s="273" t="s">
        <v>1268</v>
      </c>
      <c r="Q48" s="139"/>
      <c r="R48" s="139"/>
      <c r="S48" s="25"/>
      <c r="X48" s="71"/>
      <c r="Y48" s="71"/>
      <c r="Z48" s="139"/>
    </row>
    <row r="49" spans="1:26" x14ac:dyDescent="0.2">
      <c r="A49" s="253">
        <v>300</v>
      </c>
      <c r="B49" s="274">
        <v>28</v>
      </c>
      <c r="C49" s="254"/>
      <c r="D49" s="254" t="s">
        <v>198</v>
      </c>
      <c r="E49" s="254" t="s">
        <v>1437</v>
      </c>
      <c r="F49" s="263">
        <v>3190</v>
      </c>
      <c r="G49" s="254" t="s">
        <v>480</v>
      </c>
      <c r="H49" s="175" t="s">
        <v>1101</v>
      </c>
      <c r="I49" s="28"/>
      <c r="J49" s="253">
        <v>3260</v>
      </c>
      <c r="K49" s="254" t="s">
        <v>485</v>
      </c>
      <c r="L49" s="134" t="s">
        <v>877</v>
      </c>
      <c r="N49" s="272">
        <v>300</v>
      </c>
      <c r="O49" s="239">
        <v>420</v>
      </c>
      <c r="P49" s="273" t="s">
        <v>1269</v>
      </c>
      <c r="Q49" s="139"/>
      <c r="R49" s="139"/>
      <c r="S49" s="25"/>
      <c r="X49" s="71"/>
      <c r="Y49" s="71"/>
      <c r="Z49" s="139"/>
    </row>
    <row r="50" spans="1:26" x14ac:dyDescent="0.2">
      <c r="A50" s="253">
        <v>300</v>
      </c>
      <c r="B50" s="274">
        <v>29</v>
      </c>
      <c r="C50" s="254"/>
      <c r="D50" s="254" t="s">
        <v>683</v>
      </c>
      <c r="E50" s="254" t="s">
        <v>1437</v>
      </c>
      <c r="F50" s="263">
        <v>3240</v>
      </c>
      <c r="G50" s="254" t="s">
        <v>1031</v>
      </c>
      <c r="H50" s="175" t="s">
        <v>1095</v>
      </c>
      <c r="I50" s="28"/>
      <c r="J50" s="253">
        <v>3270</v>
      </c>
      <c r="K50" s="254" t="s">
        <v>1032</v>
      </c>
      <c r="L50" s="134" t="s">
        <v>877</v>
      </c>
      <c r="N50" s="272">
        <v>300</v>
      </c>
      <c r="O50" s="239">
        <v>422</v>
      </c>
      <c r="P50" s="273" t="s">
        <v>779</v>
      </c>
      <c r="Q50" s="139"/>
      <c r="R50" s="139"/>
      <c r="S50" s="108"/>
      <c r="T50" s="28"/>
      <c r="U50" s="71"/>
      <c r="V50" s="71"/>
      <c r="W50" s="71"/>
      <c r="X50" s="71"/>
      <c r="Y50" s="71"/>
      <c r="Z50" s="139"/>
    </row>
    <row r="51" spans="1:26" x14ac:dyDescent="0.2">
      <c r="A51" s="253">
        <v>300</v>
      </c>
      <c r="B51" s="274">
        <v>30</v>
      </c>
      <c r="C51" s="254"/>
      <c r="D51" s="254" t="s">
        <v>1295</v>
      </c>
      <c r="E51" s="254" t="s">
        <v>1437</v>
      </c>
      <c r="F51" s="263">
        <v>3040</v>
      </c>
      <c r="G51" s="254" t="s">
        <v>470</v>
      </c>
      <c r="H51" s="175" t="s">
        <v>858</v>
      </c>
      <c r="I51" s="28"/>
      <c r="J51" s="253">
        <v>3280</v>
      </c>
      <c r="K51" s="254" t="s">
        <v>486</v>
      </c>
      <c r="L51" s="134" t="s">
        <v>877</v>
      </c>
      <c r="N51" s="272">
        <v>300</v>
      </c>
      <c r="O51" s="239">
        <v>423</v>
      </c>
      <c r="P51" s="273" t="s">
        <v>780</v>
      </c>
      <c r="Q51" s="139"/>
      <c r="R51" s="139"/>
      <c r="S51" s="108"/>
      <c r="T51" s="28"/>
      <c r="U51" s="71"/>
      <c r="V51" s="71"/>
      <c r="W51" s="71"/>
      <c r="X51" s="71"/>
      <c r="Y51" s="71"/>
      <c r="Z51" s="139"/>
    </row>
    <row r="52" spans="1:26" x14ac:dyDescent="0.2">
      <c r="A52" s="253">
        <v>300</v>
      </c>
      <c r="B52" s="274">
        <v>31</v>
      </c>
      <c r="C52" s="254"/>
      <c r="D52" s="254" t="s">
        <v>1296</v>
      </c>
      <c r="E52" s="254" t="s">
        <v>1437</v>
      </c>
      <c r="F52" s="263">
        <v>3061</v>
      </c>
      <c r="G52" s="254" t="s">
        <v>183</v>
      </c>
      <c r="H52" s="175" t="s">
        <v>866</v>
      </c>
      <c r="I52" s="28"/>
      <c r="J52" s="253">
        <v>3290</v>
      </c>
      <c r="K52" s="254" t="s">
        <v>684</v>
      </c>
      <c r="L52" s="134" t="s">
        <v>877</v>
      </c>
      <c r="N52" s="272">
        <v>300</v>
      </c>
      <c r="O52" s="239">
        <v>426</v>
      </c>
      <c r="P52" s="273" t="s">
        <v>781</v>
      </c>
      <c r="Q52" s="139"/>
      <c r="R52" s="139"/>
      <c r="S52" s="108"/>
      <c r="T52" s="28"/>
      <c r="U52" s="71"/>
      <c r="V52" s="71"/>
      <c r="W52" s="71"/>
      <c r="X52" s="71"/>
      <c r="Y52" s="71"/>
      <c r="Z52" s="139"/>
    </row>
    <row r="53" spans="1:26" x14ac:dyDescent="0.2">
      <c r="A53" s="253">
        <v>300</v>
      </c>
      <c r="B53" s="274">
        <v>32</v>
      </c>
      <c r="C53" s="254"/>
      <c r="D53" s="254" t="s">
        <v>509</v>
      </c>
      <c r="E53" s="254" t="s">
        <v>1057</v>
      </c>
      <c r="F53" s="263">
        <v>3050</v>
      </c>
      <c r="G53" s="254" t="s">
        <v>471</v>
      </c>
      <c r="H53" s="175" t="s">
        <v>869</v>
      </c>
      <c r="I53" s="28"/>
      <c r="J53" s="253">
        <v>3300</v>
      </c>
      <c r="K53" s="254" t="s">
        <v>487</v>
      </c>
      <c r="L53" s="134" t="s">
        <v>873</v>
      </c>
      <c r="N53" s="272">
        <v>300</v>
      </c>
      <c r="O53" s="239">
        <v>427</v>
      </c>
      <c r="P53" s="273" t="s">
        <v>200</v>
      </c>
      <c r="Q53" s="139"/>
      <c r="R53" s="139"/>
      <c r="S53" s="108"/>
      <c r="T53" s="28"/>
      <c r="U53" s="71"/>
      <c r="V53" s="71"/>
      <c r="W53" s="71"/>
      <c r="X53" s="71"/>
      <c r="Y53" s="71"/>
      <c r="Z53" s="139"/>
    </row>
    <row r="54" spans="1:26" x14ac:dyDescent="0.2">
      <c r="A54" s="253">
        <v>300</v>
      </c>
      <c r="B54" s="274">
        <v>33</v>
      </c>
      <c r="C54" s="254"/>
      <c r="D54" s="254" t="s">
        <v>1058</v>
      </c>
      <c r="E54" s="254" t="s">
        <v>1059</v>
      </c>
      <c r="F54" s="263">
        <v>3040</v>
      </c>
      <c r="G54" s="254" t="s">
        <v>470</v>
      </c>
      <c r="H54" s="175" t="s">
        <v>858</v>
      </c>
      <c r="I54" s="28"/>
      <c r="J54" s="255">
        <v>3310</v>
      </c>
      <c r="K54" s="256" t="s">
        <v>21</v>
      </c>
      <c r="L54" s="182" t="s">
        <v>877</v>
      </c>
      <c r="N54" s="272">
        <v>300</v>
      </c>
      <c r="O54" s="239">
        <v>428</v>
      </c>
      <c r="P54" s="273" t="s">
        <v>782</v>
      </c>
      <c r="Q54" s="139"/>
      <c r="R54" s="139"/>
      <c r="S54" s="108"/>
      <c r="T54" s="28"/>
      <c r="U54" s="71"/>
      <c r="V54" s="71"/>
      <c r="W54" s="71"/>
      <c r="X54" s="71"/>
      <c r="Y54" s="71"/>
      <c r="Z54" s="139"/>
    </row>
    <row r="55" spans="1:26" x14ac:dyDescent="0.2">
      <c r="A55" s="253">
        <v>300</v>
      </c>
      <c r="B55" s="274">
        <v>34</v>
      </c>
      <c r="C55" s="254"/>
      <c r="D55" s="254" t="s">
        <v>548</v>
      </c>
      <c r="E55" s="254" t="s">
        <v>1083</v>
      </c>
      <c r="F55" s="263">
        <v>3090</v>
      </c>
      <c r="G55" s="254" t="s">
        <v>474</v>
      </c>
      <c r="H55" s="175" t="s">
        <v>1437</v>
      </c>
      <c r="I55" s="28"/>
      <c r="J55" s="28"/>
      <c r="K55" s="139"/>
      <c r="N55" s="272">
        <v>300</v>
      </c>
      <c r="O55" s="239">
        <v>429</v>
      </c>
      <c r="P55" s="273" t="s">
        <v>783</v>
      </c>
      <c r="Q55" s="139"/>
      <c r="R55" s="139"/>
      <c r="S55" s="108"/>
      <c r="T55" s="28"/>
      <c r="U55" s="71"/>
      <c r="V55" s="71"/>
      <c r="W55" s="71"/>
      <c r="X55" s="71"/>
      <c r="Y55" s="71"/>
      <c r="Z55" s="139"/>
    </row>
    <row r="56" spans="1:26" x14ac:dyDescent="0.2">
      <c r="A56" s="253">
        <v>300</v>
      </c>
      <c r="B56" s="274">
        <v>35</v>
      </c>
      <c r="C56" s="254"/>
      <c r="D56" s="254" t="s">
        <v>705</v>
      </c>
      <c r="E56" s="254" t="s">
        <v>1060</v>
      </c>
      <c r="F56" s="263">
        <v>3061</v>
      </c>
      <c r="G56" s="254" t="s">
        <v>183</v>
      </c>
      <c r="H56" s="175" t="s">
        <v>866</v>
      </c>
      <c r="I56" s="28"/>
      <c r="J56" s="28"/>
      <c r="K56" s="139"/>
      <c r="N56" s="272">
        <v>300</v>
      </c>
      <c r="O56" s="239">
        <v>431</v>
      </c>
      <c r="P56" s="273" t="s">
        <v>784</v>
      </c>
      <c r="Q56" s="139"/>
      <c r="R56" s="139"/>
      <c r="S56" s="108"/>
      <c r="T56" s="28"/>
      <c r="U56" s="71"/>
      <c r="V56" s="71"/>
      <c r="W56" s="71"/>
      <c r="X56" s="71"/>
      <c r="Y56" s="71"/>
      <c r="Z56" s="139"/>
    </row>
    <row r="57" spans="1:26" x14ac:dyDescent="0.2">
      <c r="A57" s="253">
        <v>300</v>
      </c>
      <c r="B57" s="274">
        <v>36</v>
      </c>
      <c r="C57" s="254"/>
      <c r="D57" s="254" t="s">
        <v>706</v>
      </c>
      <c r="E57" s="254" t="s">
        <v>1061</v>
      </c>
      <c r="F57" s="263">
        <v>3040</v>
      </c>
      <c r="G57" s="254" t="s">
        <v>470</v>
      </c>
      <c r="H57" s="175" t="s">
        <v>858</v>
      </c>
      <c r="I57" s="28"/>
      <c r="J57" s="28"/>
      <c r="K57" s="139"/>
      <c r="N57" s="272">
        <v>300</v>
      </c>
      <c r="O57" s="239">
        <v>432</v>
      </c>
      <c r="P57" s="273" t="s">
        <v>202</v>
      </c>
      <c r="Q57" s="139"/>
      <c r="R57" s="139"/>
      <c r="S57" s="108"/>
      <c r="T57" s="28"/>
      <c r="U57" s="71"/>
      <c r="V57" s="71"/>
      <c r="W57" s="71"/>
      <c r="X57" s="71"/>
      <c r="Y57" s="71"/>
      <c r="Z57" s="139"/>
    </row>
    <row r="58" spans="1:26" x14ac:dyDescent="0.2">
      <c r="A58" s="253">
        <v>300</v>
      </c>
      <c r="B58" s="274">
        <v>37</v>
      </c>
      <c r="C58" s="254"/>
      <c r="D58" s="254" t="s">
        <v>424</v>
      </c>
      <c r="E58" s="254" t="s">
        <v>885</v>
      </c>
      <c r="F58" s="263">
        <v>3150</v>
      </c>
      <c r="G58" s="254" t="s">
        <v>478</v>
      </c>
      <c r="H58" s="175" t="s">
        <v>1437</v>
      </c>
      <c r="I58" s="28"/>
      <c r="J58" s="28"/>
      <c r="K58" s="139"/>
      <c r="N58" s="272">
        <v>300</v>
      </c>
      <c r="O58" s="239">
        <v>433</v>
      </c>
      <c r="P58" s="273" t="s">
        <v>2475</v>
      </c>
      <c r="Q58" s="139"/>
      <c r="R58" s="139"/>
      <c r="S58" s="108"/>
      <c r="T58" s="28"/>
      <c r="U58" s="71"/>
      <c r="V58" s="71"/>
      <c r="W58" s="71"/>
      <c r="X58" s="71"/>
      <c r="Y58" s="71"/>
      <c r="Z58" s="139"/>
    </row>
    <row r="59" spans="1:26" x14ac:dyDescent="0.2">
      <c r="A59" s="253">
        <v>300</v>
      </c>
      <c r="B59" s="274">
        <v>38</v>
      </c>
      <c r="C59" s="254"/>
      <c r="D59" s="254" t="s">
        <v>685</v>
      </c>
      <c r="E59" s="254" t="s">
        <v>866</v>
      </c>
      <c r="F59" s="263">
        <v>3061</v>
      </c>
      <c r="G59" s="254" t="s">
        <v>183</v>
      </c>
      <c r="H59" s="175" t="s">
        <v>866</v>
      </c>
      <c r="I59" s="28"/>
      <c r="J59" s="28"/>
      <c r="K59" s="139"/>
      <c r="N59" s="272">
        <v>300</v>
      </c>
      <c r="O59" s="239">
        <v>434</v>
      </c>
      <c r="P59" s="273" t="s">
        <v>203</v>
      </c>
      <c r="Q59" s="139"/>
      <c r="R59" s="139"/>
      <c r="S59" s="108"/>
      <c r="T59" s="28"/>
      <c r="U59" s="71"/>
      <c r="V59" s="71"/>
      <c r="W59" s="71"/>
      <c r="X59" s="71"/>
      <c r="Y59" s="71"/>
      <c r="Z59" s="139"/>
    </row>
    <row r="60" spans="1:26" x14ac:dyDescent="0.2">
      <c r="A60" s="253">
        <v>300</v>
      </c>
      <c r="B60" s="274">
        <v>39</v>
      </c>
      <c r="C60" s="254"/>
      <c r="D60" s="254" t="s">
        <v>686</v>
      </c>
      <c r="E60" s="254" t="s">
        <v>1062</v>
      </c>
      <c r="F60" s="263">
        <v>3050</v>
      </c>
      <c r="G60" s="254" t="s">
        <v>471</v>
      </c>
      <c r="H60" s="175" t="s">
        <v>869</v>
      </c>
      <c r="I60" s="28"/>
      <c r="J60" s="28"/>
      <c r="K60" s="139"/>
      <c r="N60" s="272">
        <v>300</v>
      </c>
      <c r="O60" s="239">
        <v>436</v>
      </c>
      <c r="P60" s="273" t="s">
        <v>204</v>
      </c>
      <c r="Q60" s="139"/>
      <c r="R60" s="139"/>
      <c r="S60" s="108"/>
      <c r="T60" s="28"/>
      <c r="U60" s="71"/>
      <c r="V60" s="71"/>
      <c r="W60" s="71"/>
      <c r="X60" s="71"/>
      <c r="Y60" s="71"/>
      <c r="Z60" s="139"/>
    </row>
    <row r="61" spans="1:26" x14ac:dyDescent="0.2">
      <c r="A61" s="253">
        <v>300</v>
      </c>
      <c r="B61" s="274">
        <v>40</v>
      </c>
      <c r="C61" s="254"/>
      <c r="D61" s="254" t="s">
        <v>1341</v>
      </c>
      <c r="E61" s="254" t="s">
        <v>875</v>
      </c>
      <c r="F61" s="263">
        <v>3020</v>
      </c>
      <c r="G61" s="254" t="s">
        <v>468</v>
      </c>
      <c r="H61" s="175" t="s">
        <v>875</v>
      </c>
      <c r="I61" s="28"/>
      <c r="J61" s="28"/>
      <c r="K61" s="139"/>
      <c r="N61" s="272">
        <v>300</v>
      </c>
      <c r="O61" s="239">
        <v>438</v>
      </c>
      <c r="P61" s="273" t="s">
        <v>216</v>
      </c>
      <c r="Q61" s="139"/>
      <c r="R61" s="139"/>
      <c r="S61" s="108"/>
      <c r="T61" s="28"/>
      <c r="U61" s="71"/>
      <c r="V61" s="71"/>
      <c r="W61" s="71"/>
      <c r="X61" s="71"/>
      <c r="Y61" s="71"/>
      <c r="Z61" s="139"/>
    </row>
    <row r="62" spans="1:26" x14ac:dyDescent="0.2">
      <c r="A62" s="253">
        <v>300</v>
      </c>
      <c r="B62" s="274">
        <v>41</v>
      </c>
      <c r="C62" s="254"/>
      <c r="D62" s="254" t="s">
        <v>551</v>
      </c>
      <c r="E62" s="254" t="s">
        <v>882</v>
      </c>
      <c r="F62" s="263">
        <v>3310</v>
      </c>
      <c r="G62" s="254" t="s">
        <v>21</v>
      </c>
      <c r="H62" s="175" t="s">
        <v>877</v>
      </c>
      <c r="I62" s="28"/>
      <c r="J62" s="28"/>
      <c r="K62" s="139"/>
      <c r="N62" s="272">
        <v>300</v>
      </c>
      <c r="O62" s="239">
        <v>442</v>
      </c>
      <c r="P62" s="273" t="s">
        <v>353</v>
      </c>
      <c r="Q62" s="139"/>
      <c r="R62" s="139"/>
      <c r="S62" s="108"/>
      <c r="T62" s="28"/>
      <c r="U62" s="71"/>
      <c r="V62" s="71"/>
      <c r="W62" s="71"/>
      <c r="X62" s="71"/>
      <c r="Y62" s="71"/>
      <c r="Z62" s="139"/>
    </row>
    <row r="63" spans="1:26" x14ac:dyDescent="0.2">
      <c r="A63" s="253">
        <v>300</v>
      </c>
      <c r="B63" s="274">
        <v>42</v>
      </c>
      <c r="C63" s="254"/>
      <c r="D63" s="254" t="s">
        <v>425</v>
      </c>
      <c r="E63" s="254" t="s">
        <v>1104</v>
      </c>
      <c r="F63" s="263">
        <v>3170</v>
      </c>
      <c r="G63" s="254" t="s">
        <v>455</v>
      </c>
      <c r="H63" s="175" t="s">
        <v>1104</v>
      </c>
      <c r="I63" s="28"/>
      <c r="J63" s="28"/>
      <c r="K63" s="139"/>
      <c r="N63" s="272">
        <v>300</v>
      </c>
      <c r="O63" s="239">
        <v>448</v>
      </c>
      <c r="P63" s="273" t="s">
        <v>521</v>
      </c>
      <c r="Q63" s="139"/>
      <c r="R63" s="139"/>
      <c r="S63" s="108"/>
      <c r="T63" s="28"/>
      <c r="U63" s="71"/>
      <c r="V63" s="71"/>
      <c r="W63" s="71"/>
      <c r="X63" s="71"/>
      <c r="Y63" s="71"/>
      <c r="Z63" s="139"/>
    </row>
    <row r="64" spans="1:26" x14ac:dyDescent="0.2">
      <c r="A64" s="253">
        <v>300</v>
      </c>
      <c r="B64" s="274">
        <v>44</v>
      </c>
      <c r="C64" s="254"/>
      <c r="D64" s="254" t="s">
        <v>688</v>
      </c>
      <c r="E64" s="254" t="s">
        <v>1064</v>
      </c>
      <c r="F64" s="263">
        <v>3050</v>
      </c>
      <c r="G64" s="254" t="s">
        <v>471</v>
      </c>
      <c r="H64" s="175" t="s">
        <v>869</v>
      </c>
      <c r="I64" s="28"/>
      <c r="J64" s="28"/>
      <c r="K64" s="139"/>
      <c r="N64" s="272">
        <v>300</v>
      </c>
      <c r="O64" s="239">
        <v>449</v>
      </c>
      <c r="P64" s="273" t="s">
        <v>1272</v>
      </c>
      <c r="Q64" s="139"/>
      <c r="R64" s="139"/>
      <c r="S64" s="108"/>
      <c r="T64" s="28"/>
      <c r="U64" s="71"/>
      <c r="V64" s="71"/>
      <c r="W64" s="71"/>
      <c r="X64" s="71"/>
      <c r="Y64" s="71"/>
      <c r="Z64" s="139"/>
    </row>
    <row r="65" spans="1:26" x14ac:dyDescent="0.2">
      <c r="A65" s="253">
        <v>300</v>
      </c>
      <c r="B65" s="274">
        <v>45</v>
      </c>
      <c r="C65" s="254"/>
      <c r="D65" s="254" t="s">
        <v>556</v>
      </c>
      <c r="E65" s="254" t="s">
        <v>1122</v>
      </c>
      <c r="F65" s="263">
        <v>3061</v>
      </c>
      <c r="G65" s="254" t="s">
        <v>183</v>
      </c>
      <c r="H65" s="175" t="s">
        <v>866</v>
      </c>
      <c r="I65" s="28"/>
      <c r="J65" s="28"/>
      <c r="K65" s="139"/>
      <c r="N65" s="272">
        <v>300</v>
      </c>
      <c r="O65" s="239">
        <v>450</v>
      </c>
      <c r="P65" s="273" t="s">
        <v>1273</v>
      </c>
      <c r="Q65" s="139"/>
      <c r="R65" s="139"/>
      <c r="S65" s="108"/>
      <c r="T65" s="28"/>
      <c r="U65" s="71"/>
      <c r="V65" s="71"/>
      <c r="W65" s="71"/>
      <c r="X65" s="71"/>
      <c r="Y65" s="71"/>
      <c r="Z65" s="139"/>
    </row>
    <row r="66" spans="1:26" x14ac:dyDescent="0.2">
      <c r="A66" s="253">
        <v>300</v>
      </c>
      <c r="B66" s="274">
        <v>46</v>
      </c>
      <c r="C66" s="254"/>
      <c r="D66" s="254" t="s">
        <v>689</v>
      </c>
      <c r="E66" s="254" t="s">
        <v>858</v>
      </c>
      <c r="F66" s="263">
        <v>3040</v>
      </c>
      <c r="G66" s="254" t="s">
        <v>470</v>
      </c>
      <c r="H66" s="175" t="s">
        <v>858</v>
      </c>
      <c r="I66" s="28"/>
      <c r="J66" s="28"/>
      <c r="K66" s="139"/>
      <c r="N66" s="272">
        <v>300</v>
      </c>
      <c r="O66" s="239">
        <v>451</v>
      </c>
      <c r="P66" s="273" t="s">
        <v>2476</v>
      </c>
      <c r="Q66" s="139"/>
      <c r="R66" s="139"/>
      <c r="S66" s="108"/>
      <c r="T66" s="28"/>
      <c r="U66" s="71"/>
      <c r="V66" s="71"/>
      <c r="W66" s="71"/>
      <c r="X66" s="71"/>
      <c r="Y66" s="71"/>
      <c r="Z66" s="139"/>
    </row>
    <row r="67" spans="1:26" x14ac:dyDescent="0.2">
      <c r="A67" s="253">
        <v>300</v>
      </c>
      <c r="B67" s="274">
        <v>47</v>
      </c>
      <c r="C67" s="254"/>
      <c r="D67" s="254" t="s">
        <v>690</v>
      </c>
      <c r="E67" s="254" t="s">
        <v>899</v>
      </c>
      <c r="F67" s="263">
        <v>3060</v>
      </c>
      <c r="G67" s="254" t="s">
        <v>182</v>
      </c>
      <c r="H67" s="175" t="s">
        <v>1437</v>
      </c>
      <c r="I67" s="28"/>
      <c r="J67" s="28"/>
      <c r="K67" s="139"/>
      <c r="N67" s="272">
        <v>300</v>
      </c>
      <c r="O67" s="239">
        <v>452</v>
      </c>
      <c r="P67" s="273" t="s">
        <v>1551</v>
      </c>
      <c r="Q67" s="139"/>
      <c r="R67" s="139"/>
      <c r="S67" s="108"/>
      <c r="T67" s="28"/>
      <c r="U67" s="71"/>
      <c r="V67" s="71"/>
      <c r="W67" s="71"/>
      <c r="X67" s="71"/>
      <c r="Y67" s="71"/>
      <c r="Z67" s="139"/>
    </row>
    <row r="68" spans="1:26" x14ac:dyDescent="0.2">
      <c r="A68" s="253">
        <v>300</v>
      </c>
      <c r="B68" s="274">
        <v>48</v>
      </c>
      <c r="C68" s="254"/>
      <c r="D68" s="254" t="s">
        <v>691</v>
      </c>
      <c r="E68" s="254" t="s">
        <v>871</v>
      </c>
      <c r="F68" s="263">
        <v>3070</v>
      </c>
      <c r="G68" s="254" t="s">
        <v>472</v>
      </c>
      <c r="H68" s="175" t="s">
        <v>869</v>
      </c>
      <c r="I68" s="28"/>
      <c r="J68" s="28"/>
      <c r="K68" s="139"/>
      <c r="N68" s="272">
        <v>300</v>
      </c>
      <c r="O68" s="239">
        <v>453</v>
      </c>
      <c r="P68" s="273" t="s">
        <v>1274</v>
      </c>
      <c r="Q68" s="139"/>
      <c r="R68" s="139"/>
      <c r="S68" s="108"/>
      <c r="T68" s="28"/>
      <c r="U68" s="71"/>
      <c r="V68" s="71"/>
      <c r="W68" s="71"/>
      <c r="X68" s="71"/>
      <c r="Y68" s="71"/>
      <c r="Z68" s="139"/>
    </row>
    <row r="69" spans="1:26" x14ac:dyDescent="0.2">
      <c r="A69" s="253">
        <v>300</v>
      </c>
      <c r="B69" s="274">
        <v>49</v>
      </c>
      <c r="C69" s="254"/>
      <c r="D69" s="254" t="s">
        <v>693</v>
      </c>
      <c r="E69" s="254" t="s">
        <v>906</v>
      </c>
      <c r="F69" s="263">
        <v>3070</v>
      </c>
      <c r="G69" s="254" t="s">
        <v>472</v>
      </c>
      <c r="H69" s="175" t="s">
        <v>869</v>
      </c>
      <c r="I69" s="28"/>
      <c r="J69" s="28"/>
      <c r="K69" s="139"/>
      <c r="N69" s="272">
        <v>300</v>
      </c>
      <c r="O69" s="239">
        <v>454</v>
      </c>
      <c r="P69" s="273" t="s">
        <v>525</v>
      </c>
      <c r="Q69" s="139"/>
      <c r="R69" s="139"/>
      <c r="S69" s="108"/>
      <c r="T69" s="28"/>
      <c r="U69" s="71"/>
      <c r="V69" s="71"/>
      <c r="W69" s="71"/>
      <c r="X69" s="71"/>
      <c r="Y69" s="71"/>
      <c r="Z69" s="139"/>
    </row>
    <row r="70" spans="1:26" x14ac:dyDescent="0.2">
      <c r="A70" s="253">
        <v>300</v>
      </c>
      <c r="B70" s="274">
        <v>53</v>
      </c>
      <c r="C70" s="254"/>
      <c r="D70" s="254" t="s">
        <v>1953</v>
      </c>
      <c r="E70" s="254" t="s">
        <v>1429</v>
      </c>
      <c r="F70" s="263">
        <v>3070</v>
      </c>
      <c r="G70" s="254" t="s">
        <v>472</v>
      </c>
      <c r="H70" s="175" t="s">
        <v>869</v>
      </c>
      <c r="I70" s="28"/>
      <c r="J70" s="28"/>
      <c r="K70" s="139"/>
      <c r="N70" s="272">
        <v>300</v>
      </c>
      <c r="O70" s="239">
        <v>455</v>
      </c>
      <c r="P70" s="273" t="s">
        <v>1275</v>
      </c>
      <c r="Q70" s="139"/>
      <c r="R70" s="139"/>
      <c r="S70" s="105"/>
      <c r="T70" s="28"/>
      <c r="U70" s="71"/>
      <c r="V70" s="71"/>
      <c r="W70" s="71"/>
      <c r="X70" s="71"/>
      <c r="Y70" s="71"/>
      <c r="Z70" s="139"/>
    </row>
    <row r="71" spans="1:26" x14ac:dyDescent="0.2">
      <c r="A71" s="253">
        <v>300</v>
      </c>
      <c r="B71" s="274">
        <v>54</v>
      </c>
      <c r="C71" s="254"/>
      <c r="D71" s="254" t="s">
        <v>1815</v>
      </c>
      <c r="E71" s="254" t="s">
        <v>1429</v>
      </c>
      <c r="F71" s="263">
        <v>3070</v>
      </c>
      <c r="G71" s="254" t="s">
        <v>472</v>
      </c>
      <c r="H71" s="175" t="s">
        <v>869</v>
      </c>
      <c r="I71" s="28"/>
      <c r="J71" s="28"/>
      <c r="K71" s="139"/>
      <c r="N71" s="272">
        <v>300</v>
      </c>
      <c r="O71" s="239">
        <v>457</v>
      </c>
      <c r="P71" s="273" t="s">
        <v>1276</v>
      </c>
      <c r="Q71" s="139"/>
      <c r="R71" s="139"/>
      <c r="S71" s="28"/>
      <c r="T71" s="28"/>
      <c r="U71" s="71"/>
      <c r="V71" s="71"/>
      <c r="W71" s="71"/>
      <c r="X71" s="71"/>
      <c r="Y71" s="71"/>
      <c r="Z71" s="139"/>
    </row>
    <row r="72" spans="1:26" x14ac:dyDescent="0.2">
      <c r="A72" s="253">
        <v>300</v>
      </c>
      <c r="B72" s="274">
        <v>55</v>
      </c>
      <c r="C72" s="254"/>
      <c r="D72" s="254" t="s">
        <v>758</v>
      </c>
      <c r="E72" s="254" t="s">
        <v>1158</v>
      </c>
      <c r="F72" s="263">
        <v>3300</v>
      </c>
      <c r="G72" s="254" t="s">
        <v>487</v>
      </c>
      <c r="H72" s="175" t="s">
        <v>873</v>
      </c>
      <c r="I72" s="28"/>
      <c r="J72" s="28"/>
      <c r="K72" s="139"/>
      <c r="N72" s="272">
        <v>300</v>
      </c>
      <c r="O72" s="239">
        <v>494</v>
      </c>
      <c r="P72" s="273" t="s">
        <v>2477</v>
      </c>
      <c r="Q72" s="139"/>
      <c r="R72" s="139"/>
      <c r="S72" s="28"/>
      <c r="T72" s="28"/>
      <c r="U72" s="71"/>
      <c r="V72" s="71"/>
      <c r="W72" s="71"/>
      <c r="X72" s="71"/>
      <c r="Y72" s="71"/>
      <c r="Z72" s="139"/>
    </row>
    <row r="73" spans="1:26" x14ac:dyDescent="0.2">
      <c r="A73" s="253">
        <v>300</v>
      </c>
      <c r="B73" s="274">
        <v>56</v>
      </c>
      <c r="C73" s="254"/>
      <c r="D73" s="254" t="s">
        <v>761</v>
      </c>
      <c r="E73" s="254" t="s">
        <v>1158</v>
      </c>
      <c r="F73" s="263">
        <v>3080</v>
      </c>
      <c r="G73" s="254" t="s">
        <v>473</v>
      </c>
      <c r="H73" s="175" t="s">
        <v>873</v>
      </c>
      <c r="I73" s="28"/>
      <c r="J73" s="28"/>
      <c r="K73" s="139"/>
      <c r="N73" s="272">
        <v>300</v>
      </c>
      <c r="O73" s="239">
        <v>497</v>
      </c>
      <c r="P73" s="273" t="s">
        <v>2478</v>
      </c>
      <c r="Q73" s="139"/>
      <c r="R73" s="139"/>
      <c r="S73" s="28"/>
      <c r="T73" s="28"/>
      <c r="U73" s="71"/>
      <c r="V73" s="71"/>
      <c r="W73" s="71"/>
      <c r="X73" s="71"/>
      <c r="Y73" s="71"/>
      <c r="Z73" s="139"/>
    </row>
    <row r="74" spans="1:26" x14ac:dyDescent="0.2">
      <c r="A74" s="253">
        <v>300</v>
      </c>
      <c r="B74" s="274">
        <v>59</v>
      </c>
      <c r="C74" s="254"/>
      <c r="D74" s="254" t="s">
        <v>1817</v>
      </c>
      <c r="E74" s="254" t="s">
        <v>1067</v>
      </c>
      <c r="F74" s="263">
        <v>3070</v>
      </c>
      <c r="G74" s="254" t="s">
        <v>472</v>
      </c>
      <c r="H74" s="175" t="s">
        <v>869</v>
      </c>
      <c r="I74" s="28"/>
      <c r="J74" s="28"/>
      <c r="K74" s="139"/>
      <c r="N74" s="272">
        <v>300</v>
      </c>
      <c r="O74" s="239">
        <v>498</v>
      </c>
      <c r="P74" s="273" t="s">
        <v>2479</v>
      </c>
      <c r="Q74" s="139"/>
      <c r="R74" s="139"/>
      <c r="S74" s="28"/>
      <c r="T74" s="28"/>
      <c r="U74" s="71"/>
      <c r="V74" s="71"/>
      <c r="W74" s="71"/>
      <c r="X74" s="71"/>
      <c r="Y74" s="71"/>
      <c r="Z74" s="139"/>
    </row>
    <row r="75" spans="1:26" x14ac:dyDescent="0.2">
      <c r="A75" s="253">
        <v>300</v>
      </c>
      <c r="B75" s="274">
        <v>60</v>
      </c>
      <c r="C75" s="254"/>
      <c r="D75" s="254" t="s">
        <v>1387</v>
      </c>
      <c r="E75" s="254" t="s">
        <v>1068</v>
      </c>
      <c r="F75" s="263">
        <v>3040</v>
      </c>
      <c r="G75" s="254" t="s">
        <v>470</v>
      </c>
      <c r="H75" s="175" t="s">
        <v>858</v>
      </c>
      <c r="I75" s="28"/>
      <c r="J75" s="28"/>
      <c r="K75" s="139"/>
      <c r="N75" s="272">
        <v>300</v>
      </c>
      <c r="O75" s="239">
        <v>499</v>
      </c>
      <c r="P75" s="273" t="s">
        <v>652</v>
      </c>
      <c r="Q75" s="139"/>
      <c r="R75" s="139"/>
      <c r="S75" s="28"/>
      <c r="T75" s="28"/>
      <c r="U75" s="71"/>
      <c r="V75" s="71"/>
      <c r="W75" s="71"/>
      <c r="X75" s="71"/>
      <c r="Y75" s="71"/>
      <c r="Z75" s="139"/>
    </row>
    <row r="76" spans="1:26" x14ac:dyDescent="0.2">
      <c r="A76" s="253">
        <v>300</v>
      </c>
      <c r="B76" s="274">
        <v>61</v>
      </c>
      <c r="C76" s="254"/>
      <c r="D76" s="254" t="s">
        <v>1388</v>
      </c>
      <c r="E76" s="254" t="s">
        <v>1068</v>
      </c>
      <c r="F76" s="263">
        <v>3060</v>
      </c>
      <c r="G76" s="254" t="s">
        <v>182</v>
      </c>
      <c r="H76" s="175" t="s">
        <v>1437</v>
      </c>
      <c r="I76" s="28"/>
      <c r="J76" s="28"/>
      <c r="K76" s="139"/>
      <c r="N76" s="272">
        <v>300</v>
      </c>
      <c r="O76" s="239">
        <v>501</v>
      </c>
      <c r="P76" s="273" t="s">
        <v>2480</v>
      </c>
      <c r="Q76" s="139"/>
      <c r="R76" s="139"/>
      <c r="S76" s="28"/>
      <c r="T76" s="28"/>
      <c r="U76" s="71"/>
      <c r="V76" s="71"/>
      <c r="W76" s="71"/>
      <c r="X76" s="71"/>
      <c r="Y76" s="71"/>
      <c r="Z76" s="139"/>
    </row>
    <row r="77" spans="1:26" x14ac:dyDescent="0.2">
      <c r="A77" s="253">
        <v>300</v>
      </c>
      <c r="B77" s="274">
        <v>63</v>
      </c>
      <c r="C77" s="254"/>
      <c r="D77" s="254" t="s">
        <v>16</v>
      </c>
      <c r="E77" s="254" t="s">
        <v>1069</v>
      </c>
      <c r="F77" s="263">
        <v>3080</v>
      </c>
      <c r="G77" s="254" t="s">
        <v>473</v>
      </c>
      <c r="H77" s="175" t="s">
        <v>873</v>
      </c>
      <c r="I77" s="28"/>
      <c r="J77" s="28"/>
      <c r="K77" s="139"/>
      <c r="N77" s="272">
        <v>300</v>
      </c>
      <c r="O77" s="239">
        <v>503</v>
      </c>
      <c r="P77" s="273" t="s">
        <v>653</v>
      </c>
      <c r="Q77" s="139"/>
      <c r="R77" s="139"/>
      <c r="S77" s="28"/>
      <c r="T77" s="28"/>
      <c r="U77" s="71"/>
      <c r="V77" s="71"/>
      <c r="W77" s="71"/>
      <c r="X77" s="71"/>
      <c r="Y77" s="71"/>
      <c r="Z77" s="139"/>
    </row>
    <row r="78" spans="1:26" x14ac:dyDescent="0.2">
      <c r="A78" s="253">
        <v>300</v>
      </c>
      <c r="B78" s="274">
        <v>64</v>
      </c>
      <c r="C78" s="254"/>
      <c r="D78" s="254" t="s">
        <v>17</v>
      </c>
      <c r="E78" s="254" t="s">
        <v>1070</v>
      </c>
      <c r="F78" s="263">
        <v>3280</v>
      </c>
      <c r="G78" s="254" t="s">
        <v>486</v>
      </c>
      <c r="H78" s="175" t="s">
        <v>877</v>
      </c>
      <c r="I78" s="28"/>
      <c r="J78" s="28"/>
      <c r="K78" s="139"/>
      <c r="N78" s="272">
        <v>300</v>
      </c>
      <c r="O78" s="239">
        <v>504</v>
      </c>
      <c r="P78" s="273" t="s">
        <v>654</v>
      </c>
      <c r="Q78" s="139"/>
      <c r="R78" s="139"/>
      <c r="S78" s="28"/>
      <c r="T78" s="28"/>
      <c r="U78" s="71"/>
      <c r="V78" s="71"/>
      <c r="W78" s="71"/>
      <c r="X78" s="71"/>
      <c r="Y78" s="71"/>
      <c r="Z78" s="139"/>
    </row>
    <row r="79" spans="1:26" x14ac:dyDescent="0.2">
      <c r="A79" s="253">
        <v>300</v>
      </c>
      <c r="B79" s="274">
        <v>65</v>
      </c>
      <c r="C79" s="254"/>
      <c r="D79" s="254" t="s">
        <v>18</v>
      </c>
      <c r="E79" s="254" t="s">
        <v>1071</v>
      </c>
      <c r="F79" s="263">
        <v>3080</v>
      </c>
      <c r="G79" s="254" t="s">
        <v>473</v>
      </c>
      <c r="H79" s="175" t="s">
        <v>873</v>
      </c>
      <c r="I79" s="28"/>
      <c r="J79" s="28"/>
      <c r="K79" s="139"/>
      <c r="N79" s="272">
        <v>300</v>
      </c>
      <c r="O79" s="239">
        <v>505</v>
      </c>
      <c r="P79" s="273" t="s">
        <v>137</v>
      </c>
      <c r="Q79" s="139"/>
      <c r="R79" s="139"/>
      <c r="S79" s="28"/>
      <c r="T79" s="28"/>
      <c r="U79" s="71"/>
      <c r="V79" s="71"/>
      <c r="W79" s="71"/>
      <c r="X79" s="71"/>
      <c r="Y79" s="71"/>
      <c r="Z79" s="139"/>
    </row>
    <row r="80" spans="1:26" x14ac:dyDescent="0.2">
      <c r="A80" s="253">
        <v>300</v>
      </c>
      <c r="B80" s="274">
        <v>66</v>
      </c>
      <c r="C80" s="254"/>
      <c r="D80" s="254" t="s">
        <v>510</v>
      </c>
      <c r="E80" s="254" t="s">
        <v>1072</v>
      </c>
      <c r="F80" s="263">
        <v>3080</v>
      </c>
      <c r="G80" s="254" t="s">
        <v>473</v>
      </c>
      <c r="H80" s="175" t="s">
        <v>873</v>
      </c>
      <c r="I80" s="28"/>
      <c r="J80" s="28"/>
      <c r="K80" s="139"/>
      <c r="N80" s="272">
        <v>300</v>
      </c>
      <c r="O80" s="239">
        <v>507</v>
      </c>
      <c r="P80" s="273" t="s">
        <v>1829</v>
      </c>
      <c r="Q80" s="139"/>
      <c r="R80" s="139"/>
      <c r="S80" s="28"/>
      <c r="T80" s="28"/>
      <c r="U80" s="71"/>
      <c r="V80" s="71"/>
      <c r="W80" s="71"/>
      <c r="X80" s="71"/>
      <c r="Y80" s="71"/>
      <c r="Z80" s="139"/>
    </row>
    <row r="81" spans="1:26" x14ac:dyDescent="0.2">
      <c r="A81" s="253">
        <v>300</v>
      </c>
      <c r="B81" s="274">
        <v>67</v>
      </c>
      <c r="C81" s="254"/>
      <c r="D81" s="254" t="s">
        <v>103</v>
      </c>
      <c r="E81" s="254" t="s">
        <v>1136</v>
      </c>
      <c r="F81" s="263">
        <v>3020</v>
      </c>
      <c r="G81" s="254" t="s">
        <v>468</v>
      </c>
      <c r="H81" s="175" t="s">
        <v>875</v>
      </c>
      <c r="I81" s="28"/>
      <c r="J81" s="28"/>
      <c r="K81" s="139"/>
      <c r="N81" s="272">
        <v>300</v>
      </c>
      <c r="O81" s="239">
        <v>508</v>
      </c>
      <c r="P81" s="273" t="s">
        <v>1830</v>
      </c>
      <c r="Q81" s="139"/>
      <c r="R81" s="139"/>
      <c r="S81" s="28"/>
      <c r="T81" s="28"/>
      <c r="U81" s="71"/>
      <c r="V81" s="71"/>
      <c r="W81" s="71"/>
      <c r="X81" s="71"/>
      <c r="Y81" s="71"/>
      <c r="Z81" s="139"/>
    </row>
    <row r="82" spans="1:26" x14ac:dyDescent="0.2">
      <c r="A82" s="253">
        <v>300</v>
      </c>
      <c r="B82" s="274">
        <v>68</v>
      </c>
      <c r="C82" s="254"/>
      <c r="D82" s="254" t="s">
        <v>1009</v>
      </c>
      <c r="E82" s="254" t="s">
        <v>1074</v>
      </c>
      <c r="F82" s="263">
        <v>3080</v>
      </c>
      <c r="G82" s="254" t="s">
        <v>473</v>
      </c>
      <c r="H82" s="175" t="s">
        <v>873</v>
      </c>
      <c r="I82" s="28"/>
      <c r="J82" s="28"/>
      <c r="K82" s="139"/>
      <c r="N82" s="272">
        <v>300</v>
      </c>
      <c r="O82" s="239">
        <v>510</v>
      </c>
      <c r="P82" s="273" t="s">
        <v>118</v>
      </c>
      <c r="Q82" s="139"/>
      <c r="R82" s="139"/>
      <c r="S82" s="28"/>
      <c r="T82" s="28"/>
      <c r="U82" s="71"/>
      <c r="V82" s="71"/>
      <c r="W82" s="71"/>
      <c r="X82" s="71"/>
      <c r="Y82" s="71"/>
      <c r="Z82" s="139"/>
    </row>
    <row r="83" spans="1:26" x14ac:dyDescent="0.2">
      <c r="A83" s="253">
        <v>300</v>
      </c>
      <c r="B83" s="274">
        <v>69</v>
      </c>
      <c r="C83" s="254"/>
      <c r="D83" s="254" t="s">
        <v>1010</v>
      </c>
      <c r="E83" s="254" t="s">
        <v>1075</v>
      </c>
      <c r="F83" s="263">
        <v>3080</v>
      </c>
      <c r="G83" s="254" t="s">
        <v>473</v>
      </c>
      <c r="H83" s="175" t="s">
        <v>873</v>
      </c>
      <c r="I83" s="28"/>
      <c r="J83" s="28"/>
      <c r="K83" s="139"/>
      <c r="N83" s="272">
        <v>300</v>
      </c>
      <c r="O83" s="239">
        <v>511</v>
      </c>
      <c r="P83" s="273" t="s">
        <v>2006</v>
      </c>
      <c r="Q83" s="139"/>
      <c r="R83" s="139"/>
      <c r="S83" s="28"/>
      <c r="T83" s="28"/>
      <c r="U83" s="71"/>
      <c r="V83" s="71"/>
      <c r="W83" s="71"/>
      <c r="X83" s="71"/>
      <c r="Y83" s="71"/>
      <c r="Z83" s="139"/>
    </row>
    <row r="84" spans="1:26" x14ac:dyDescent="0.2">
      <c r="A84" s="253">
        <v>300</v>
      </c>
      <c r="B84" s="274">
        <v>71</v>
      </c>
      <c r="C84" s="254"/>
      <c r="D84" s="254" t="s">
        <v>752</v>
      </c>
      <c r="E84" s="254" t="s">
        <v>932</v>
      </c>
      <c r="F84" s="263">
        <v>3200</v>
      </c>
      <c r="G84" s="254" t="s">
        <v>481</v>
      </c>
      <c r="H84" s="175" t="s">
        <v>1095</v>
      </c>
      <c r="I84" s="28"/>
      <c r="J84" s="28"/>
      <c r="K84" s="139"/>
      <c r="N84" s="272">
        <v>300</v>
      </c>
      <c r="O84" s="239">
        <v>512</v>
      </c>
      <c r="P84" s="273" t="s">
        <v>121</v>
      </c>
      <c r="Q84" s="139"/>
      <c r="R84" s="139"/>
      <c r="S84" s="28"/>
      <c r="T84" s="28"/>
      <c r="U84" s="71"/>
      <c r="V84" s="71"/>
      <c r="W84" s="71"/>
      <c r="X84" s="71"/>
      <c r="Y84" s="71"/>
      <c r="Z84" s="139"/>
    </row>
    <row r="85" spans="1:26" x14ac:dyDescent="0.2">
      <c r="A85" s="253">
        <v>300</v>
      </c>
      <c r="B85" s="274">
        <v>72</v>
      </c>
      <c r="C85" s="254"/>
      <c r="D85" s="254" t="s">
        <v>1389</v>
      </c>
      <c r="E85" s="254" t="s">
        <v>879</v>
      </c>
      <c r="F85" s="263">
        <v>3080</v>
      </c>
      <c r="G85" s="254" t="s">
        <v>473</v>
      </c>
      <c r="H85" s="175" t="s">
        <v>873</v>
      </c>
      <c r="I85" s="28"/>
      <c r="J85" s="28"/>
      <c r="K85" s="139"/>
      <c r="N85" s="272">
        <v>300</v>
      </c>
      <c r="O85" s="239">
        <v>514</v>
      </c>
      <c r="P85" s="273" t="s">
        <v>128</v>
      </c>
      <c r="Q85" s="139"/>
      <c r="R85" s="139"/>
      <c r="S85" s="28"/>
      <c r="T85" s="28"/>
      <c r="U85" s="71"/>
      <c r="V85" s="71"/>
      <c r="W85" s="71"/>
      <c r="X85" s="71"/>
      <c r="Y85" s="71"/>
      <c r="Z85" s="139"/>
    </row>
    <row r="86" spans="1:26" x14ac:dyDescent="0.2">
      <c r="A86" s="253">
        <v>300</v>
      </c>
      <c r="B86" s="274">
        <v>73</v>
      </c>
      <c r="C86" s="254"/>
      <c r="D86" s="254" t="s">
        <v>1825</v>
      </c>
      <c r="E86" s="254" t="s">
        <v>966</v>
      </c>
      <c r="F86" s="263">
        <v>3050</v>
      </c>
      <c r="G86" s="254" t="s">
        <v>471</v>
      </c>
      <c r="H86" s="175" t="s">
        <v>869</v>
      </c>
      <c r="I86" s="28"/>
      <c r="J86" s="28"/>
      <c r="K86" s="139"/>
      <c r="N86" s="272">
        <v>300</v>
      </c>
      <c r="O86" s="239">
        <v>515</v>
      </c>
      <c r="P86" s="273" t="s">
        <v>130</v>
      </c>
      <c r="Q86" s="139"/>
      <c r="R86" s="139"/>
      <c r="S86" s="28"/>
      <c r="T86" s="28"/>
      <c r="U86" s="71"/>
      <c r="V86" s="71"/>
      <c r="W86" s="71"/>
      <c r="X86" s="71"/>
      <c r="Y86" s="71"/>
      <c r="Z86" s="139"/>
    </row>
    <row r="87" spans="1:26" x14ac:dyDescent="0.2">
      <c r="A87" s="253">
        <v>300</v>
      </c>
      <c r="B87" s="274">
        <v>74</v>
      </c>
      <c r="C87" s="254"/>
      <c r="D87" s="254" t="s">
        <v>1260</v>
      </c>
      <c r="E87" s="254" t="s">
        <v>1076</v>
      </c>
      <c r="F87" s="263">
        <v>3280</v>
      </c>
      <c r="G87" s="254" t="s">
        <v>486</v>
      </c>
      <c r="H87" s="175" t="s">
        <v>877</v>
      </c>
      <c r="I87" s="28"/>
      <c r="J87" s="28"/>
      <c r="K87" s="139"/>
      <c r="N87" s="272">
        <v>300</v>
      </c>
      <c r="O87" s="239">
        <v>516</v>
      </c>
      <c r="P87" s="273" t="s">
        <v>2007</v>
      </c>
      <c r="Q87" s="139"/>
      <c r="R87" s="139"/>
      <c r="S87" s="28"/>
      <c r="T87" s="28"/>
      <c r="U87" s="71"/>
      <c r="V87" s="71"/>
      <c r="W87" s="71"/>
      <c r="X87" s="71"/>
      <c r="Y87" s="71"/>
      <c r="Z87" s="139"/>
    </row>
    <row r="88" spans="1:26" x14ac:dyDescent="0.2">
      <c r="A88" s="253">
        <v>300</v>
      </c>
      <c r="B88" s="274">
        <v>75</v>
      </c>
      <c r="C88" s="254"/>
      <c r="D88" s="254" t="s">
        <v>106</v>
      </c>
      <c r="E88" s="254" t="s">
        <v>936</v>
      </c>
      <c r="F88" s="263">
        <v>3020</v>
      </c>
      <c r="G88" s="254" t="s">
        <v>468</v>
      </c>
      <c r="H88" s="175" t="s">
        <v>875</v>
      </c>
      <c r="I88" s="28"/>
      <c r="J88" s="28"/>
      <c r="K88" s="139"/>
      <c r="N88" s="272">
        <v>300</v>
      </c>
      <c r="O88" s="239">
        <v>517</v>
      </c>
      <c r="P88" s="273" t="s">
        <v>1494</v>
      </c>
      <c r="Q88" s="139"/>
      <c r="R88" s="139"/>
      <c r="S88" s="28"/>
      <c r="T88" s="28"/>
      <c r="U88" s="71"/>
      <c r="V88" s="71"/>
      <c r="W88" s="71"/>
      <c r="X88" s="71"/>
      <c r="Y88" s="71"/>
      <c r="Z88" s="139"/>
    </row>
    <row r="89" spans="1:26" x14ac:dyDescent="0.2">
      <c r="A89" s="253">
        <v>300</v>
      </c>
      <c r="B89" s="274">
        <v>76</v>
      </c>
      <c r="C89" s="254"/>
      <c r="D89" s="254" t="s">
        <v>108</v>
      </c>
      <c r="E89" s="254" t="s">
        <v>928</v>
      </c>
      <c r="F89" s="263">
        <v>3280</v>
      </c>
      <c r="G89" s="254" t="s">
        <v>486</v>
      </c>
      <c r="H89" s="175" t="s">
        <v>877</v>
      </c>
      <c r="I89" s="28"/>
      <c r="J89" s="28"/>
      <c r="K89" s="139"/>
      <c r="N89" s="272">
        <v>300</v>
      </c>
      <c r="O89" s="239">
        <v>518</v>
      </c>
      <c r="P89" s="273" t="s">
        <v>1883</v>
      </c>
      <c r="Q89" s="139"/>
      <c r="R89" s="139"/>
      <c r="S89" s="28"/>
      <c r="T89" s="28"/>
      <c r="U89" s="71"/>
      <c r="V89" s="71"/>
      <c r="W89" s="71"/>
      <c r="X89" s="71"/>
      <c r="Y89" s="71"/>
      <c r="Z89" s="139"/>
    </row>
    <row r="90" spans="1:26" x14ac:dyDescent="0.2">
      <c r="A90" s="253">
        <v>300</v>
      </c>
      <c r="B90" s="274">
        <v>77</v>
      </c>
      <c r="C90" s="254"/>
      <c r="D90" s="254" t="s">
        <v>109</v>
      </c>
      <c r="E90" s="254" t="s">
        <v>887</v>
      </c>
      <c r="F90" s="263">
        <v>3270</v>
      </c>
      <c r="G90" s="254" t="s">
        <v>1032</v>
      </c>
      <c r="H90" s="175" t="s">
        <v>877</v>
      </c>
      <c r="I90" s="28"/>
      <c r="J90" s="28"/>
      <c r="K90" s="139"/>
      <c r="N90" s="272">
        <v>300</v>
      </c>
      <c r="O90" s="239">
        <v>519</v>
      </c>
      <c r="P90" s="273" t="s">
        <v>1885</v>
      </c>
      <c r="Q90" s="139"/>
      <c r="R90" s="139"/>
      <c r="S90" s="28"/>
      <c r="T90" s="28"/>
      <c r="U90" s="71"/>
      <c r="V90" s="71"/>
      <c r="W90" s="71"/>
      <c r="X90" s="71"/>
      <c r="Y90" s="71"/>
      <c r="Z90" s="139"/>
    </row>
    <row r="91" spans="1:26" x14ac:dyDescent="0.2">
      <c r="A91" s="253">
        <v>300</v>
      </c>
      <c r="B91" s="274">
        <v>78</v>
      </c>
      <c r="C91" s="254"/>
      <c r="D91" s="254" t="s">
        <v>1301</v>
      </c>
      <c r="E91" s="254" t="s">
        <v>928</v>
      </c>
      <c r="F91" s="263">
        <v>3300</v>
      </c>
      <c r="G91" s="254" t="s">
        <v>487</v>
      </c>
      <c r="H91" s="175" t="s">
        <v>873</v>
      </c>
      <c r="I91" s="28"/>
      <c r="J91" s="28"/>
      <c r="K91" s="139"/>
      <c r="N91" s="272">
        <v>300</v>
      </c>
      <c r="O91" s="239">
        <v>520</v>
      </c>
      <c r="P91" s="273" t="s">
        <v>1886</v>
      </c>
      <c r="Q91" s="139"/>
      <c r="R91" s="139"/>
      <c r="S91" s="28"/>
      <c r="T91" s="28"/>
      <c r="U91" s="71"/>
      <c r="V91" s="71"/>
      <c r="W91" s="71"/>
      <c r="X91" s="71"/>
      <c r="Y91" s="71"/>
      <c r="Z91" s="139"/>
    </row>
    <row r="92" spans="1:26" x14ac:dyDescent="0.2">
      <c r="A92" s="253">
        <v>300</v>
      </c>
      <c r="B92" s="274">
        <v>79</v>
      </c>
      <c r="C92" s="254"/>
      <c r="D92" s="254" t="s">
        <v>1302</v>
      </c>
      <c r="E92" s="254" t="s">
        <v>928</v>
      </c>
      <c r="F92" s="263">
        <v>3310</v>
      </c>
      <c r="G92" s="254" t="s">
        <v>21</v>
      </c>
      <c r="H92" s="175" t="s">
        <v>877</v>
      </c>
      <c r="I92" s="28"/>
      <c r="J92" s="28"/>
      <c r="K92" s="139"/>
      <c r="N92" s="272">
        <v>300</v>
      </c>
      <c r="O92" s="239">
        <v>523</v>
      </c>
      <c r="P92" s="273" t="s">
        <v>1888</v>
      </c>
      <c r="Q92" s="139"/>
      <c r="R92" s="139"/>
      <c r="S92" s="28"/>
      <c r="T92" s="28"/>
      <c r="U92" s="71"/>
      <c r="V92" s="71"/>
      <c r="W92" s="71"/>
      <c r="X92" s="71"/>
      <c r="Y92" s="71"/>
      <c r="Z92" s="139"/>
    </row>
    <row r="93" spans="1:26" x14ac:dyDescent="0.2">
      <c r="A93" s="253">
        <v>300</v>
      </c>
      <c r="B93" s="274">
        <v>80</v>
      </c>
      <c r="C93" s="254"/>
      <c r="D93" s="254" t="s">
        <v>1399</v>
      </c>
      <c r="E93" s="254" t="s">
        <v>970</v>
      </c>
      <c r="F93" s="263">
        <v>3280</v>
      </c>
      <c r="G93" s="254" t="s">
        <v>486</v>
      </c>
      <c r="H93" s="175" t="s">
        <v>877</v>
      </c>
      <c r="I93" s="28"/>
      <c r="J93" s="28"/>
      <c r="K93" s="139"/>
      <c r="N93" s="272">
        <v>300</v>
      </c>
      <c r="O93" s="239">
        <v>524</v>
      </c>
      <c r="P93" s="273" t="s">
        <v>1889</v>
      </c>
      <c r="Q93" s="139"/>
      <c r="R93" s="139"/>
      <c r="S93" s="28"/>
      <c r="T93" s="28"/>
      <c r="U93" s="71"/>
      <c r="V93" s="71"/>
      <c r="W93" s="71"/>
      <c r="X93" s="71"/>
      <c r="Y93" s="71"/>
      <c r="Z93" s="139"/>
    </row>
    <row r="94" spans="1:26" x14ac:dyDescent="0.2">
      <c r="A94" s="253">
        <v>300</v>
      </c>
      <c r="B94" s="274">
        <v>82</v>
      </c>
      <c r="C94" s="254"/>
      <c r="D94" s="254" t="s">
        <v>577</v>
      </c>
      <c r="E94" s="254" t="s">
        <v>955</v>
      </c>
      <c r="F94" s="263">
        <v>3300</v>
      </c>
      <c r="G94" s="254" t="s">
        <v>487</v>
      </c>
      <c r="H94" s="175" t="s">
        <v>873</v>
      </c>
      <c r="I94" s="28"/>
      <c r="J94" s="28"/>
      <c r="K94" s="139"/>
      <c r="N94" s="272">
        <v>300</v>
      </c>
      <c r="O94" s="239">
        <v>525</v>
      </c>
      <c r="P94" s="273" t="s">
        <v>1945</v>
      </c>
      <c r="Q94" s="139"/>
      <c r="R94" s="139"/>
      <c r="S94" s="28"/>
      <c r="T94" s="28"/>
      <c r="U94" s="71"/>
      <c r="V94" s="71"/>
      <c r="W94" s="71"/>
      <c r="X94" s="71"/>
      <c r="Y94" s="71"/>
      <c r="Z94" s="139"/>
    </row>
    <row r="95" spans="1:26" x14ac:dyDescent="0.2">
      <c r="A95" s="253">
        <v>300</v>
      </c>
      <c r="B95" s="274">
        <v>83</v>
      </c>
      <c r="C95" s="254"/>
      <c r="D95" s="254" t="s">
        <v>578</v>
      </c>
      <c r="E95" s="254" t="s">
        <v>928</v>
      </c>
      <c r="F95" s="263">
        <v>3310</v>
      </c>
      <c r="G95" s="254" t="s">
        <v>21</v>
      </c>
      <c r="H95" s="175" t="s">
        <v>877</v>
      </c>
      <c r="I95" s="28"/>
      <c r="J95" s="28"/>
      <c r="K95" s="139"/>
      <c r="N95" s="272">
        <v>300</v>
      </c>
      <c r="O95" s="239">
        <v>526</v>
      </c>
      <c r="P95" s="273" t="s">
        <v>1946</v>
      </c>
      <c r="Q95" s="139"/>
      <c r="R95" s="139"/>
      <c r="S95" s="28"/>
      <c r="T95" s="28"/>
      <c r="U95" s="71"/>
      <c r="V95" s="71"/>
      <c r="W95" s="71"/>
      <c r="X95" s="71"/>
      <c r="Y95" s="71"/>
      <c r="Z95" s="139"/>
    </row>
    <row r="96" spans="1:26" x14ac:dyDescent="0.2">
      <c r="A96" s="253">
        <v>300</v>
      </c>
      <c r="B96" s="274">
        <v>84</v>
      </c>
      <c r="C96" s="254"/>
      <c r="D96" s="254" t="s">
        <v>1261</v>
      </c>
      <c r="E96" s="254" t="s">
        <v>1079</v>
      </c>
      <c r="F96" s="263">
        <v>3060</v>
      </c>
      <c r="G96" s="254" t="s">
        <v>182</v>
      </c>
      <c r="H96" s="175" t="s">
        <v>1437</v>
      </c>
      <c r="I96" s="28"/>
      <c r="J96" s="28"/>
      <c r="K96" s="139"/>
      <c r="N96" s="272">
        <v>300</v>
      </c>
      <c r="O96" s="239">
        <v>527</v>
      </c>
      <c r="P96" s="273" t="s">
        <v>1947</v>
      </c>
      <c r="Q96" s="139"/>
      <c r="R96" s="139"/>
      <c r="S96" s="28"/>
      <c r="T96" s="28"/>
      <c r="U96" s="71"/>
      <c r="V96" s="71"/>
      <c r="W96" s="71"/>
      <c r="X96" s="71"/>
      <c r="Y96" s="71"/>
      <c r="Z96" s="139"/>
    </row>
    <row r="97" spans="1:26" x14ac:dyDescent="0.2">
      <c r="A97" s="253">
        <v>300</v>
      </c>
      <c r="B97" s="274">
        <v>85</v>
      </c>
      <c r="C97" s="254"/>
      <c r="D97" s="254" t="s">
        <v>1262</v>
      </c>
      <c r="E97" s="254" t="s">
        <v>1080</v>
      </c>
      <c r="F97" s="263">
        <v>3080</v>
      </c>
      <c r="G97" s="254" t="s">
        <v>473</v>
      </c>
      <c r="H97" s="175" t="s">
        <v>873</v>
      </c>
      <c r="I97" s="28"/>
      <c r="J97" s="28"/>
      <c r="K97" s="139"/>
      <c r="N97" s="272">
        <v>300</v>
      </c>
      <c r="O97" s="239">
        <v>528</v>
      </c>
      <c r="P97" s="273" t="s">
        <v>2481</v>
      </c>
      <c r="Q97" s="139"/>
      <c r="R97" s="139"/>
      <c r="S97" s="28"/>
      <c r="T97" s="28"/>
      <c r="U97" s="71"/>
      <c r="V97" s="71"/>
      <c r="W97" s="71"/>
      <c r="X97" s="71"/>
      <c r="Y97" s="71"/>
      <c r="Z97" s="139"/>
    </row>
    <row r="98" spans="1:26" x14ac:dyDescent="0.2">
      <c r="A98" s="253">
        <v>300</v>
      </c>
      <c r="B98" s="274">
        <v>86</v>
      </c>
      <c r="C98" s="254"/>
      <c r="D98" s="254" t="s">
        <v>1954</v>
      </c>
      <c r="E98" s="254" t="s">
        <v>1092</v>
      </c>
      <c r="F98" s="263">
        <v>3120</v>
      </c>
      <c r="G98" s="254" t="s">
        <v>475</v>
      </c>
      <c r="H98" s="175" t="s">
        <v>861</v>
      </c>
      <c r="I98" s="28"/>
      <c r="J98" s="28"/>
      <c r="K98" s="139"/>
      <c r="N98" s="272">
        <v>300</v>
      </c>
      <c r="O98" s="239">
        <v>529</v>
      </c>
      <c r="P98" s="273" t="s">
        <v>733</v>
      </c>
      <c r="Q98" s="139"/>
      <c r="R98" s="139"/>
      <c r="S98" s="28"/>
      <c r="T98" s="28"/>
      <c r="U98" s="71"/>
      <c r="V98" s="71"/>
      <c r="W98" s="71"/>
      <c r="X98" s="71"/>
      <c r="Y98" s="71"/>
      <c r="Z98" s="139"/>
    </row>
    <row r="99" spans="1:26" x14ac:dyDescent="0.2">
      <c r="A99" s="253">
        <v>300</v>
      </c>
      <c r="B99" s="274">
        <v>87</v>
      </c>
      <c r="C99" s="254"/>
      <c r="D99" s="254" t="s">
        <v>1263</v>
      </c>
      <c r="E99" s="254" t="s">
        <v>1081</v>
      </c>
      <c r="F99" s="263">
        <v>3070</v>
      </c>
      <c r="G99" s="254" t="s">
        <v>472</v>
      </c>
      <c r="H99" s="175" t="s">
        <v>869</v>
      </c>
      <c r="I99" s="28"/>
      <c r="J99" s="28"/>
      <c r="K99" s="139"/>
      <c r="N99" s="272">
        <v>300</v>
      </c>
      <c r="O99" s="239">
        <v>530</v>
      </c>
      <c r="P99" s="273" t="s">
        <v>734</v>
      </c>
      <c r="Q99" s="139"/>
      <c r="R99" s="139"/>
      <c r="S99" s="28"/>
      <c r="T99" s="28"/>
      <c r="U99" s="71"/>
      <c r="V99" s="71"/>
      <c r="W99" s="71"/>
      <c r="X99" s="71"/>
      <c r="Y99" s="71"/>
      <c r="Z99" s="139"/>
    </row>
    <row r="100" spans="1:26" x14ac:dyDescent="0.2">
      <c r="A100" s="253">
        <v>300</v>
      </c>
      <c r="B100" s="274">
        <v>88</v>
      </c>
      <c r="C100" s="254"/>
      <c r="D100" s="254" t="s">
        <v>1891</v>
      </c>
      <c r="E100" s="254" t="s">
        <v>1437</v>
      </c>
      <c r="F100" s="263">
        <v>3090</v>
      </c>
      <c r="G100" s="254" t="s">
        <v>474</v>
      </c>
      <c r="H100" s="175" t="s">
        <v>1437</v>
      </c>
      <c r="I100" s="28"/>
      <c r="J100" s="28"/>
      <c r="K100" s="139"/>
      <c r="N100" s="272">
        <v>300</v>
      </c>
      <c r="O100" s="239">
        <v>532</v>
      </c>
      <c r="P100" s="273" t="s">
        <v>1950</v>
      </c>
      <c r="Q100" s="139"/>
      <c r="R100" s="139"/>
      <c r="S100" s="28"/>
      <c r="T100" s="28"/>
      <c r="U100" s="71"/>
      <c r="V100" s="71"/>
      <c r="W100" s="71"/>
      <c r="X100" s="71"/>
      <c r="Y100" s="71"/>
      <c r="Z100" s="139"/>
    </row>
    <row r="101" spans="1:26" x14ac:dyDescent="0.2">
      <c r="A101" s="253">
        <v>300</v>
      </c>
      <c r="B101" s="274">
        <v>89</v>
      </c>
      <c r="C101" s="254"/>
      <c r="D101" s="254" t="s">
        <v>1892</v>
      </c>
      <c r="E101" s="254" t="s">
        <v>1437</v>
      </c>
      <c r="F101" s="263">
        <v>3090</v>
      </c>
      <c r="G101" s="254" t="s">
        <v>474</v>
      </c>
      <c r="H101" s="175" t="s">
        <v>1437</v>
      </c>
      <c r="I101" s="28"/>
      <c r="J101" s="28"/>
      <c r="K101" s="139"/>
      <c r="N101" s="272">
        <v>300</v>
      </c>
      <c r="O101" s="239">
        <v>533</v>
      </c>
      <c r="P101" s="273" t="s">
        <v>1951</v>
      </c>
      <c r="Q101" s="139"/>
      <c r="R101" s="139"/>
      <c r="S101" s="28"/>
      <c r="T101" s="28"/>
      <c r="U101" s="71"/>
      <c r="V101" s="71"/>
      <c r="W101" s="71"/>
      <c r="X101" s="71"/>
      <c r="Y101" s="71"/>
      <c r="Z101" s="139"/>
    </row>
    <row r="102" spans="1:26" x14ac:dyDescent="0.2">
      <c r="A102" s="253">
        <v>300</v>
      </c>
      <c r="B102" s="274">
        <v>90</v>
      </c>
      <c r="C102" s="254"/>
      <c r="D102" s="254" t="s">
        <v>804</v>
      </c>
      <c r="E102" s="254" t="s">
        <v>1090</v>
      </c>
      <c r="F102" s="263">
        <v>3280</v>
      </c>
      <c r="G102" s="254" t="s">
        <v>486</v>
      </c>
      <c r="H102" s="175" t="s">
        <v>877</v>
      </c>
      <c r="I102" s="28"/>
      <c r="J102" s="28"/>
      <c r="K102" s="139"/>
      <c r="N102" s="272">
        <v>300</v>
      </c>
      <c r="O102" s="239">
        <v>536</v>
      </c>
      <c r="P102" s="273" t="s">
        <v>2482</v>
      </c>
      <c r="Q102" s="139"/>
      <c r="R102" s="139"/>
      <c r="S102" s="28"/>
      <c r="T102" s="28"/>
      <c r="U102" s="71"/>
      <c r="V102" s="71"/>
      <c r="W102" s="71"/>
      <c r="X102" s="71"/>
      <c r="Y102" s="71"/>
      <c r="Z102" s="139"/>
    </row>
    <row r="103" spans="1:26" x14ac:dyDescent="0.2">
      <c r="A103" s="253">
        <v>300</v>
      </c>
      <c r="B103" s="274">
        <v>91</v>
      </c>
      <c r="C103" s="254"/>
      <c r="D103" s="254" t="s">
        <v>805</v>
      </c>
      <c r="E103" s="254" t="s">
        <v>1090</v>
      </c>
      <c r="F103" s="263">
        <v>3260</v>
      </c>
      <c r="G103" s="254" t="s">
        <v>485</v>
      </c>
      <c r="H103" s="175" t="s">
        <v>877</v>
      </c>
      <c r="I103" s="28"/>
      <c r="J103" s="28"/>
      <c r="K103" s="139"/>
      <c r="N103" s="272">
        <v>300</v>
      </c>
      <c r="O103" s="239">
        <v>539</v>
      </c>
      <c r="P103" s="273" t="s">
        <v>235</v>
      </c>
      <c r="Q103" s="139"/>
      <c r="R103" s="139"/>
      <c r="S103" s="28"/>
      <c r="T103" s="28"/>
      <c r="U103" s="71"/>
      <c r="V103" s="71"/>
      <c r="W103" s="71"/>
      <c r="X103" s="71"/>
      <c r="Y103" s="71"/>
      <c r="Z103" s="139"/>
    </row>
    <row r="104" spans="1:26" x14ac:dyDescent="0.2">
      <c r="A104" s="253">
        <v>300</v>
      </c>
      <c r="B104" s="274">
        <v>92</v>
      </c>
      <c r="C104" s="254"/>
      <c r="D104" s="254" t="s">
        <v>806</v>
      </c>
      <c r="E104" s="254" t="s">
        <v>1090</v>
      </c>
      <c r="F104" s="263">
        <v>3010</v>
      </c>
      <c r="G104" s="254" t="s">
        <v>467</v>
      </c>
      <c r="H104" s="175" t="s">
        <v>869</v>
      </c>
      <c r="I104" s="28"/>
      <c r="J104" s="28"/>
      <c r="K104" s="139"/>
      <c r="N104" s="272">
        <v>300</v>
      </c>
      <c r="O104" s="239">
        <v>540</v>
      </c>
      <c r="P104" s="273" t="s">
        <v>2009</v>
      </c>
      <c r="Q104" s="139"/>
      <c r="R104" s="139"/>
      <c r="S104" s="28"/>
      <c r="T104" s="28"/>
      <c r="U104" s="71"/>
      <c r="V104" s="71"/>
      <c r="W104" s="71"/>
      <c r="X104" s="71"/>
      <c r="Y104" s="71"/>
      <c r="Z104" s="139"/>
    </row>
    <row r="105" spans="1:26" x14ac:dyDescent="0.2">
      <c r="A105" s="253">
        <v>300</v>
      </c>
      <c r="B105" s="274">
        <v>98</v>
      </c>
      <c r="C105" s="254"/>
      <c r="D105" s="254" t="s">
        <v>1911</v>
      </c>
      <c r="E105" s="254" t="s">
        <v>1090</v>
      </c>
      <c r="F105" s="263">
        <v>3020</v>
      </c>
      <c r="G105" s="254" t="s">
        <v>468</v>
      </c>
      <c r="H105" s="175" t="s">
        <v>875</v>
      </c>
      <c r="I105" s="28"/>
      <c r="J105" s="28"/>
      <c r="K105" s="139"/>
      <c r="N105" s="272">
        <v>300</v>
      </c>
      <c r="O105" s="239">
        <v>541</v>
      </c>
      <c r="P105" s="273" t="s">
        <v>2483</v>
      </c>
      <c r="Q105" s="139"/>
      <c r="R105" s="139"/>
      <c r="S105" s="28"/>
      <c r="T105" s="28"/>
      <c r="U105" s="71"/>
      <c r="V105" s="71"/>
      <c r="W105" s="71"/>
      <c r="X105" s="71"/>
      <c r="Y105" s="71"/>
      <c r="Z105" s="139"/>
    </row>
    <row r="106" spans="1:26" x14ac:dyDescent="0.2">
      <c r="A106" s="253">
        <v>300</v>
      </c>
      <c r="B106" s="274">
        <v>99</v>
      </c>
      <c r="C106" s="254"/>
      <c r="D106" s="254" t="s">
        <v>401</v>
      </c>
      <c r="E106" s="254" t="s">
        <v>1082</v>
      </c>
      <c r="F106" s="263">
        <v>3090</v>
      </c>
      <c r="G106" s="254" t="s">
        <v>474</v>
      </c>
      <c r="H106" s="175" t="s">
        <v>1437</v>
      </c>
      <c r="I106" s="28"/>
      <c r="J106" s="28"/>
      <c r="K106" s="139"/>
      <c r="N106" s="272">
        <v>300</v>
      </c>
      <c r="O106" s="239">
        <v>542</v>
      </c>
      <c r="P106" s="273" t="s">
        <v>1327</v>
      </c>
      <c r="Q106" s="139"/>
      <c r="R106" s="139"/>
      <c r="S106" s="28"/>
      <c r="T106" s="28"/>
      <c r="U106" s="71"/>
      <c r="V106" s="71"/>
      <c r="W106" s="71"/>
      <c r="X106" s="71"/>
      <c r="Y106" s="71"/>
      <c r="Z106" s="139"/>
    </row>
    <row r="107" spans="1:26" x14ac:dyDescent="0.2">
      <c r="A107" s="253">
        <v>300</v>
      </c>
      <c r="B107" s="274">
        <v>100</v>
      </c>
      <c r="C107" s="254"/>
      <c r="D107" s="254" t="s">
        <v>1893</v>
      </c>
      <c r="E107" s="254" t="s">
        <v>1084</v>
      </c>
      <c r="F107" s="263">
        <v>3090</v>
      </c>
      <c r="G107" s="254" t="s">
        <v>474</v>
      </c>
      <c r="H107" s="175" t="s">
        <v>1437</v>
      </c>
      <c r="I107" s="28"/>
      <c r="J107" s="28"/>
      <c r="K107" s="139"/>
      <c r="N107" s="272">
        <v>300</v>
      </c>
      <c r="O107" s="239">
        <v>543</v>
      </c>
      <c r="P107" s="273" t="s">
        <v>1505</v>
      </c>
      <c r="Q107" s="139"/>
      <c r="R107" s="139"/>
      <c r="S107" s="28"/>
      <c r="T107" s="28"/>
      <c r="U107" s="71"/>
      <c r="V107" s="71"/>
      <c r="W107" s="71"/>
      <c r="X107" s="71"/>
      <c r="Y107" s="71"/>
      <c r="Z107" s="139"/>
    </row>
    <row r="108" spans="1:26" x14ac:dyDescent="0.2">
      <c r="A108" s="253">
        <v>300</v>
      </c>
      <c r="B108" s="274">
        <v>101</v>
      </c>
      <c r="C108" s="254"/>
      <c r="D108" s="254" t="s">
        <v>1894</v>
      </c>
      <c r="E108" s="254" t="s">
        <v>1085</v>
      </c>
      <c r="F108" s="263">
        <v>3090</v>
      </c>
      <c r="G108" s="254" t="s">
        <v>474</v>
      </c>
      <c r="H108" s="175" t="s">
        <v>1437</v>
      </c>
      <c r="I108" s="28"/>
      <c r="J108" s="28"/>
      <c r="K108" s="139"/>
      <c r="N108" s="272">
        <v>300</v>
      </c>
      <c r="O108" s="239">
        <v>544</v>
      </c>
      <c r="P108" s="273" t="s">
        <v>1401</v>
      </c>
      <c r="Q108" s="139"/>
      <c r="R108" s="139"/>
      <c r="S108" s="28"/>
      <c r="T108" s="28"/>
      <c r="U108" s="71"/>
      <c r="V108" s="71"/>
      <c r="W108" s="71"/>
      <c r="X108" s="71"/>
      <c r="Y108" s="71"/>
      <c r="Z108" s="139"/>
    </row>
    <row r="109" spans="1:26" x14ac:dyDescent="0.2">
      <c r="A109" s="253">
        <v>300</v>
      </c>
      <c r="B109" s="274">
        <v>102</v>
      </c>
      <c r="C109" s="254"/>
      <c r="D109" s="254" t="s">
        <v>1834</v>
      </c>
      <c r="E109" s="254" t="s">
        <v>1433</v>
      </c>
      <c r="F109" s="263">
        <v>3090</v>
      </c>
      <c r="G109" s="254" t="s">
        <v>474</v>
      </c>
      <c r="H109" s="175" t="s">
        <v>1437</v>
      </c>
      <c r="I109" s="28"/>
      <c r="J109" s="28"/>
      <c r="K109" s="139"/>
      <c r="N109" s="272">
        <v>300</v>
      </c>
      <c r="O109" s="239">
        <v>545</v>
      </c>
      <c r="P109" s="273" t="s">
        <v>1402</v>
      </c>
      <c r="Q109" s="139"/>
      <c r="R109" s="139"/>
      <c r="S109" s="28"/>
      <c r="T109" s="28"/>
      <c r="U109" s="71"/>
      <c r="V109" s="71"/>
      <c r="W109" s="71"/>
      <c r="X109" s="71"/>
      <c r="Y109" s="71"/>
      <c r="Z109" s="139"/>
    </row>
    <row r="110" spans="1:26" x14ac:dyDescent="0.2">
      <c r="A110" s="253">
        <v>300</v>
      </c>
      <c r="B110" s="274">
        <v>103</v>
      </c>
      <c r="C110" s="254"/>
      <c r="D110" s="254" t="s">
        <v>402</v>
      </c>
      <c r="E110" s="254" t="s">
        <v>1433</v>
      </c>
      <c r="F110" s="263">
        <v>3090</v>
      </c>
      <c r="G110" s="254" t="s">
        <v>474</v>
      </c>
      <c r="H110" s="175" t="s">
        <v>1437</v>
      </c>
      <c r="I110" s="28"/>
      <c r="J110" s="28"/>
      <c r="K110" s="139"/>
      <c r="N110" s="272">
        <v>300</v>
      </c>
      <c r="O110" s="239">
        <v>547</v>
      </c>
      <c r="P110" s="273" t="s">
        <v>394</v>
      </c>
      <c r="Q110" s="139"/>
      <c r="R110" s="139"/>
      <c r="S110" s="28"/>
      <c r="T110" s="28"/>
      <c r="U110" s="71"/>
      <c r="V110" s="71"/>
      <c r="W110" s="71"/>
      <c r="X110" s="71"/>
      <c r="Y110" s="71"/>
      <c r="Z110" s="139"/>
    </row>
    <row r="111" spans="1:26" x14ac:dyDescent="0.2">
      <c r="A111" s="253">
        <v>300</v>
      </c>
      <c r="B111" s="274">
        <v>104</v>
      </c>
      <c r="C111" s="254"/>
      <c r="D111" s="254" t="s">
        <v>1989</v>
      </c>
      <c r="E111" s="254" t="s">
        <v>1079</v>
      </c>
      <c r="F111" s="263">
        <v>3060</v>
      </c>
      <c r="G111" s="254" t="s">
        <v>182</v>
      </c>
      <c r="H111" s="175" t="s">
        <v>1437</v>
      </c>
      <c r="I111" s="28"/>
      <c r="J111" s="28"/>
      <c r="K111" s="139"/>
      <c r="N111" s="272">
        <v>300</v>
      </c>
      <c r="O111" s="239">
        <v>548</v>
      </c>
      <c r="P111" s="273" t="s">
        <v>395</v>
      </c>
      <c r="Q111" s="139"/>
      <c r="R111" s="139"/>
      <c r="S111" s="28"/>
      <c r="T111" s="28"/>
      <c r="U111" s="71"/>
      <c r="V111" s="71"/>
      <c r="W111" s="71"/>
      <c r="X111" s="71"/>
      <c r="Y111" s="71"/>
      <c r="Z111" s="139"/>
    </row>
    <row r="112" spans="1:26" x14ac:dyDescent="0.2">
      <c r="A112" s="253">
        <v>300</v>
      </c>
      <c r="B112" s="274">
        <v>105</v>
      </c>
      <c r="C112" s="254"/>
      <c r="D112" s="254" t="s">
        <v>1895</v>
      </c>
      <c r="E112" s="254" t="s">
        <v>1433</v>
      </c>
      <c r="F112" s="263">
        <v>3090</v>
      </c>
      <c r="G112" s="254" t="s">
        <v>474</v>
      </c>
      <c r="H112" s="175" t="s">
        <v>1437</v>
      </c>
      <c r="I112" s="28"/>
      <c r="J112" s="28"/>
      <c r="K112" s="139"/>
      <c r="N112" s="272">
        <v>300</v>
      </c>
      <c r="O112" s="239">
        <v>549</v>
      </c>
      <c r="P112" s="273" t="s">
        <v>397</v>
      </c>
      <c r="Q112" s="139"/>
      <c r="R112" s="139"/>
      <c r="S112" s="28"/>
      <c r="T112" s="28"/>
      <c r="U112" s="71"/>
      <c r="V112" s="71"/>
      <c r="W112" s="71"/>
      <c r="X112" s="71"/>
      <c r="Y112" s="71"/>
      <c r="Z112" s="139"/>
    </row>
    <row r="113" spans="1:26" x14ac:dyDescent="0.2">
      <c r="A113" s="253">
        <v>300</v>
      </c>
      <c r="B113" s="274">
        <v>106</v>
      </c>
      <c r="C113" s="254"/>
      <c r="D113" s="254" t="s">
        <v>1835</v>
      </c>
      <c r="E113" s="254" t="s">
        <v>1435</v>
      </c>
      <c r="F113" s="263">
        <v>3210</v>
      </c>
      <c r="G113" s="254" t="s">
        <v>482</v>
      </c>
      <c r="H113" s="175" t="s">
        <v>858</v>
      </c>
      <c r="I113" s="28"/>
      <c r="J113" s="28"/>
      <c r="K113" s="139"/>
      <c r="N113" s="272">
        <v>300</v>
      </c>
      <c r="O113" s="239">
        <v>550</v>
      </c>
      <c r="P113" s="273" t="s">
        <v>398</v>
      </c>
      <c r="Q113" s="139"/>
      <c r="R113" s="139"/>
      <c r="S113" s="28"/>
      <c r="T113" s="28"/>
      <c r="U113" s="71"/>
      <c r="V113" s="71"/>
      <c r="W113" s="71"/>
      <c r="X113" s="71"/>
      <c r="Y113" s="71"/>
      <c r="Z113" s="139"/>
    </row>
    <row r="114" spans="1:26" x14ac:dyDescent="0.2">
      <c r="A114" s="253">
        <v>300</v>
      </c>
      <c r="B114" s="274">
        <v>107</v>
      </c>
      <c r="C114" s="254"/>
      <c r="D114" s="254" t="s">
        <v>1383</v>
      </c>
      <c r="E114" s="254" t="s">
        <v>879</v>
      </c>
      <c r="F114" s="263">
        <v>3060</v>
      </c>
      <c r="G114" s="254" t="s">
        <v>182</v>
      </c>
      <c r="H114" s="175" t="s">
        <v>1437</v>
      </c>
      <c r="I114" s="28"/>
      <c r="J114" s="28"/>
      <c r="K114" s="139"/>
      <c r="N114" s="272">
        <v>300</v>
      </c>
      <c r="O114" s="239">
        <v>551</v>
      </c>
      <c r="P114" s="273" t="s">
        <v>1033</v>
      </c>
      <c r="Q114" s="139"/>
      <c r="R114" s="139"/>
      <c r="S114" s="28"/>
      <c r="T114" s="28"/>
      <c r="U114" s="71"/>
      <c r="V114" s="71"/>
      <c r="W114" s="71"/>
      <c r="X114" s="71"/>
      <c r="Y114" s="71"/>
      <c r="Z114" s="139"/>
    </row>
    <row r="115" spans="1:26" x14ac:dyDescent="0.2">
      <c r="A115" s="253">
        <v>300</v>
      </c>
      <c r="B115" s="274">
        <v>108</v>
      </c>
      <c r="C115" s="254"/>
      <c r="D115" s="254" t="s">
        <v>1990</v>
      </c>
      <c r="E115" s="254" t="s">
        <v>879</v>
      </c>
      <c r="F115" s="263">
        <v>3080</v>
      </c>
      <c r="G115" s="254" t="s">
        <v>473</v>
      </c>
      <c r="H115" s="175" t="s">
        <v>873</v>
      </c>
      <c r="I115" s="28"/>
      <c r="J115" s="28"/>
      <c r="K115" s="139"/>
      <c r="N115" s="272">
        <v>300</v>
      </c>
      <c r="O115" s="239">
        <v>552</v>
      </c>
      <c r="P115" s="273" t="s">
        <v>399</v>
      </c>
      <c r="Q115" s="139"/>
      <c r="R115" s="139"/>
      <c r="S115" s="28"/>
      <c r="T115" s="28"/>
      <c r="U115" s="71"/>
      <c r="V115" s="71"/>
      <c r="W115" s="71"/>
      <c r="X115" s="71"/>
      <c r="Y115" s="71"/>
      <c r="Z115" s="139"/>
    </row>
    <row r="116" spans="1:26" x14ac:dyDescent="0.2">
      <c r="A116" s="253">
        <v>300</v>
      </c>
      <c r="B116" s="274">
        <v>109</v>
      </c>
      <c r="C116" s="254"/>
      <c r="D116" s="254" t="s">
        <v>1991</v>
      </c>
      <c r="E116" s="254" t="s">
        <v>879</v>
      </c>
      <c r="F116" s="263">
        <v>3070</v>
      </c>
      <c r="G116" s="254" t="s">
        <v>472</v>
      </c>
      <c r="H116" s="175" t="s">
        <v>869</v>
      </c>
      <c r="I116" s="28"/>
      <c r="J116" s="28"/>
      <c r="K116" s="139"/>
      <c r="N116" s="272">
        <v>300</v>
      </c>
      <c r="O116" s="239">
        <v>553</v>
      </c>
      <c r="P116" s="273" t="s">
        <v>22</v>
      </c>
      <c r="Q116" s="139"/>
      <c r="R116" s="139"/>
      <c r="S116" s="28"/>
      <c r="T116" s="28"/>
      <c r="U116" s="71"/>
      <c r="V116" s="71"/>
      <c r="W116" s="71"/>
      <c r="X116" s="71"/>
      <c r="Y116" s="71"/>
      <c r="Z116" s="139"/>
    </row>
    <row r="117" spans="1:26" x14ac:dyDescent="0.2">
      <c r="A117" s="253">
        <v>300</v>
      </c>
      <c r="B117" s="274">
        <v>110</v>
      </c>
      <c r="C117" s="254"/>
      <c r="D117" s="254" t="s">
        <v>1896</v>
      </c>
      <c r="E117" s="254" t="s">
        <v>1087</v>
      </c>
      <c r="F117" s="263">
        <v>3120</v>
      </c>
      <c r="G117" s="254" t="s">
        <v>475</v>
      </c>
      <c r="H117" s="175" t="s">
        <v>861</v>
      </c>
      <c r="I117" s="28"/>
      <c r="J117" s="28"/>
      <c r="K117" s="139"/>
      <c r="N117" s="272">
        <v>300</v>
      </c>
      <c r="O117" s="239">
        <v>554</v>
      </c>
      <c r="P117" s="273" t="s">
        <v>23</v>
      </c>
      <c r="Q117" s="139"/>
      <c r="R117" s="139"/>
      <c r="S117" s="28"/>
      <c r="T117" s="28"/>
      <c r="U117" s="71"/>
      <c r="V117" s="71"/>
      <c r="W117" s="71"/>
      <c r="X117" s="71"/>
      <c r="Y117" s="71"/>
      <c r="Z117" s="139"/>
    </row>
    <row r="118" spans="1:26" x14ac:dyDescent="0.2">
      <c r="A118" s="253">
        <v>300</v>
      </c>
      <c r="B118" s="274">
        <v>111</v>
      </c>
      <c r="C118" s="254"/>
      <c r="D118" s="254" t="s">
        <v>1897</v>
      </c>
      <c r="E118" s="254" t="s">
        <v>1088</v>
      </c>
      <c r="F118" s="263">
        <v>3160</v>
      </c>
      <c r="G118" s="254" t="s">
        <v>184</v>
      </c>
      <c r="H118" s="175" t="s">
        <v>1104</v>
      </c>
      <c r="I118" s="28"/>
      <c r="J118" s="28"/>
      <c r="K118" s="139"/>
      <c r="N118" s="272">
        <v>300</v>
      </c>
      <c r="O118" s="239">
        <v>555</v>
      </c>
      <c r="P118" s="273" t="s">
        <v>273</v>
      </c>
      <c r="Q118" s="139"/>
      <c r="R118" s="139"/>
      <c r="S118" s="28"/>
      <c r="T118" s="28"/>
      <c r="U118" s="71"/>
      <c r="V118" s="71"/>
      <c r="W118" s="71"/>
      <c r="X118" s="71"/>
      <c r="Y118" s="71"/>
      <c r="Z118" s="139"/>
    </row>
    <row r="119" spans="1:26" x14ac:dyDescent="0.2">
      <c r="A119" s="253">
        <v>300</v>
      </c>
      <c r="B119" s="274">
        <v>113</v>
      </c>
      <c r="C119" s="254"/>
      <c r="D119" s="254" t="s">
        <v>739</v>
      </c>
      <c r="E119" s="254" t="s">
        <v>1143</v>
      </c>
      <c r="F119" s="263">
        <v>3290</v>
      </c>
      <c r="G119" s="254" t="s">
        <v>684</v>
      </c>
      <c r="H119" s="175" t="s">
        <v>877</v>
      </c>
      <c r="I119" s="28"/>
      <c r="J119" s="28"/>
      <c r="K119" s="139"/>
      <c r="N119" s="272">
        <v>300</v>
      </c>
      <c r="O119" s="239">
        <v>559</v>
      </c>
      <c r="P119" s="273" t="s">
        <v>1139</v>
      </c>
      <c r="Q119" s="139"/>
      <c r="R119" s="139"/>
      <c r="S119" s="28"/>
      <c r="T119" s="28"/>
      <c r="U119" s="71"/>
      <c r="V119" s="71"/>
      <c r="W119" s="71"/>
      <c r="X119" s="71"/>
      <c r="Y119" s="71"/>
      <c r="Z119" s="139"/>
    </row>
    <row r="120" spans="1:26" x14ac:dyDescent="0.2">
      <c r="A120" s="253">
        <v>300</v>
      </c>
      <c r="B120" s="274">
        <v>114</v>
      </c>
      <c r="C120" s="254"/>
      <c r="D120" s="254" t="s">
        <v>740</v>
      </c>
      <c r="E120" s="254" t="s">
        <v>1144</v>
      </c>
      <c r="F120" s="263">
        <v>3010</v>
      </c>
      <c r="G120" s="254" t="s">
        <v>467</v>
      </c>
      <c r="H120" s="175" t="s">
        <v>869</v>
      </c>
      <c r="I120" s="28"/>
      <c r="J120" s="28"/>
      <c r="K120" s="139"/>
      <c r="N120" s="272">
        <v>300</v>
      </c>
      <c r="O120" s="239">
        <v>561</v>
      </c>
      <c r="P120" s="273" t="s">
        <v>276</v>
      </c>
      <c r="Q120" s="139"/>
      <c r="R120" s="139"/>
      <c r="S120" s="28"/>
      <c r="T120" s="28"/>
      <c r="U120" s="71"/>
      <c r="V120" s="71"/>
      <c r="W120" s="71"/>
      <c r="X120" s="71"/>
      <c r="Y120" s="71"/>
      <c r="Z120" s="139"/>
    </row>
    <row r="121" spans="1:26" x14ac:dyDescent="0.2">
      <c r="A121" s="253">
        <v>300</v>
      </c>
      <c r="B121" s="274">
        <v>115</v>
      </c>
      <c r="C121" s="254"/>
      <c r="D121" s="254" t="s">
        <v>1288</v>
      </c>
      <c r="E121" s="254" t="s">
        <v>899</v>
      </c>
      <c r="F121" s="263">
        <v>3060</v>
      </c>
      <c r="G121" s="254" t="s">
        <v>182</v>
      </c>
      <c r="H121" s="175" t="s">
        <v>1437</v>
      </c>
      <c r="I121" s="28"/>
      <c r="J121" s="28"/>
      <c r="K121" s="139"/>
      <c r="N121" s="272">
        <v>300</v>
      </c>
      <c r="O121" s="239">
        <v>562</v>
      </c>
      <c r="P121" s="273" t="s">
        <v>1329</v>
      </c>
      <c r="Q121" s="139"/>
      <c r="R121" s="139"/>
      <c r="S121" s="28"/>
      <c r="T121" s="28"/>
      <c r="U121" s="71"/>
      <c r="V121" s="71"/>
      <c r="W121" s="71"/>
      <c r="X121" s="71"/>
      <c r="Y121" s="71"/>
      <c r="Z121" s="139"/>
    </row>
    <row r="122" spans="1:26" x14ac:dyDescent="0.2">
      <c r="A122" s="253">
        <v>300</v>
      </c>
      <c r="B122" s="274">
        <v>116</v>
      </c>
      <c r="C122" s="254"/>
      <c r="D122" s="254" t="s">
        <v>332</v>
      </c>
      <c r="E122" s="254" t="s">
        <v>1147</v>
      </c>
      <c r="F122" s="263">
        <v>3090</v>
      </c>
      <c r="G122" s="254" t="s">
        <v>474</v>
      </c>
      <c r="H122" s="175" t="s">
        <v>1437</v>
      </c>
      <c r="I122" s="28"/>
      <c r="J122" s="28"/>
      <c r="K122" s="139"/>
      <c r="N122" s="272">
        <v>300</v>
      </c>
      <c r="O122" s="239">
        <v>563</v>
      </c>
      <c r="P122" s="273" t="s">
        <v>2484</v>
      </c>
      <c r="Q122" s="139"/>
      <c r="R122" s="139"/>
      <c r="S122" s="28"/>
      <c r="T122" s="28"/>
      <c r="U122" s="71"/>
      <c r="V122" s="71"/>
      <c r="W122" s="71"/>
      <c r="X122" s="71"/>
      <c r="Y122" s="71"/>
      <c r="Z122" s="139"/>
    </row>
    <row r="123" spans="1:26" x14ac:dyDescent="0.2">
      <c r="A123" s="253">
        <v>300</v>
      </c>
      <c r="B123" s="274">
        <v>117</v>
      </c>
      <c r="C123" s="254"/>
      <c r="D123" s="254" t="s">
        <v>1912</v>
      </c>
      <c r="E123" s="254" t="s">
        <v>948</v>
      </c>
      <c r="F123" s="263">
        <v>3120</v>
      </c>
      <c r="G123" s="254" t="s">
        <v>475</v>
      </c>
      <c r="H123" s="175" t="s">
        <v>861</v>
      </c>
      <c r="I123" s="28"/>
      <c r="J123" s="28"/>
      <c r="K123" s="139"/>
      <c r="N123" s="272">
        <v>300</v>
      </c>
      <c r="O123" s="239">
        <v>564</v>
      </c>
      <c r="P123" s="273" t="s">
        <v>1332</v>
      </c>
      <c r="Q123" s="139"/>
      <c r="R123" s="139"/>
      <c r="S123" s="28"/>
      <c r="T123" s="28"/>
      <c r="U123" s="71"/>
      <c r="V123" s="71"/>
      <c r="W123" s="71"/>
      <c r="X123" s="71"/>
      <c r="Y123" s="71"/>
      <c r="Z123" s="139"/>
    </row>
    <row r="124" spans="1:26" x14ac:dyDescent="0.2">
      <c r="A124" s="253">
        <v>300</v>
      </c>
      <c r="B124" s="274">
        <v>120</v>
      </c>
      <c r="C124" s="254"/>
      <c r="D124" s="254" t="s">
        <v>1902</v>
      </c>
      <c r="E124" s="254" t="s">
        <v>857</v>
      </c>
      <c r="F124" s="263">
        <v>3070</v>
      </c>
      <c r="G124" s="254" t="s">
        <v>472</v>
      </c>
      <c r="H124" s="175" t="s">
        <v>869</v>
      </c>
      <c r="I124" s="28"/>
      <c r="J124" s="28"/>
      <c r="K124" s="139"/>
      <c r="N124" s="272">
        <v>300</v>
      </c>
      <c r="O124" s="239">
        <v>567</v>
      </c>
      <c r="P124" s="273" t="s">
        <v>934</v>
      </c>
      <c r="Q124" s="139"/>
      <c r="R124" s="139"/>
      <c r="S124" s="28"/>
      <c r="T124" s="28"/>
      <c r="U124" s="71"/>
      <c r="V124" s="71"/>
      <c r="W124" s="71"/>
      <c r="X124" s="71"/>
      <c r="Y124" s="71"/>
      <c r="Z124" s="139"/>
    </row>
    <row r="125" spans="1:26" x14ac:dyDescent="0.2">
      <c r="A125" s="253">
        <v>300</v>
      </c>
      <c r="B125" s="274">
        <v>121</v>
      </c>
      <c r="C125" s="254"/>
      <c r="D125" s="254" t="s">
        <v>1826</v>
      </c>
      <c r="E125" s="254" t="s">
        <v>871</v>
      </c>
      <c r="F125" s="263">
        <v>3070</v>
      </c>
      <c r="G125" s="254" t="s">
        <v>472</v>
      </c>
      <c r="H125" s="175" t="s">
        <v>869</v>
      </c>
      <c r="I125" s="28"/>
      <c r="J125" s="28"/>
      <c r="K125" s="139"/>
      <c r="N125" s="272">
        <v>300</v>
      </c>
      <c r="O125" s="239">
        <v>588</v>
      </c>
      <c r="P125" s="273" t="s">
        <v>1355</v>
      </c>
      <c r="Q125" s="139"/>
      <c r="R125" s="139"/>
      <c r="S125" s="28"/>
      <c r="T125" s="28"/>
      <c r="U125" s="71"/>
      <c r="V125" s="71"/>
      <c r="W125" s="71"/>
      <c r="X125" s="71"/>
      <c r="Y125" s="71"/>
      <c r="Z125" s="139"/>
    </row>
    <row r="126" spans="1:26" x14ac:dyDescent="0.2">
      <c r="A126" s="253">
        <v>300</v>
      </c>
      <c r="B126" s="274">
        <v>122</v>
      </c>
      <c r="C126" s="254"/>
      <c r="D126" s="254" t="s">
        <v>1480</v>
      </c>
      <c r="E126" s="254" t="s">
        <v>1477</v>
      </c>
      <c r="F126" s="263">
        <v>3070</v>
      </c>
      <c r="G126" s="254" t="s">
        <v>472</v>
      </c>
      <c r="H126" s="175" t="s">
        <v>869</v>
      </c>
      <c r="I126" s="28"/>
      <c r="J126" s="28"/>
      <c r="K126" s="139"/>
      <c r="N126" s="272">
        <v>300</v>
      </c>
      <c r="O126" s="239">
        <v>589</v>
      </c>
      <c r="P126" s="273" t="s">
        <v>1863</v>
      </c>
      <c r="Q126" s="139"/>
      <c r="R126" s="139"/>
      <c r="S126" s="28"/>
      <c r="T126" s="28"/>
      <c r="U126" s="71"/>
      <c r="V126" s="71"/>
      <c r="W126" s="71"/>
      <c r="X126" s="71"/>
      <c r="Y126" s="71"/>
      <c r="Z126" s="139"/>
    </row>
    <row r="127" spans="1:26" x14ac:dyDescent="0.2">
      <c r="A127" s="253">
        <v>300</v>
      </c>
      <c r="B127" s="274">
        <v>123</v>
      </c>
      <c r="C127" s="254"/>
      <c r="D127" s="254" t="s">
        <v>718</v>
      </c>
      <c r="E127" s="254" t="s">
        <v>1164</v>
      </c>
      <c r="F127" s="263">
        <v>3260</v>
      </c>
      <c r="G127" s="254" t="s">
        <v>485</v>
      </c>
      <c r="H127" s="175" t="s">
        <v>877</v>
      </c>
      <c r="I127" s="28"/>
      <c r="J127" s="28"/>
      <c r="K127" s="139"/>
      <c r="N127" s="272">
        <v>300</v>
      </c>
      <c r="O127" s="239">
        <v>610</v>
      </c>
      <c r="P127" s="273" t="s">
        <v>1354</v>
      </c>
      <c r="Q127" s="139"/>
      <c r="R127" s="139"/>
      <c r="S127" s="28"/>
      <c r="T127" s="28"/>
      <c r="U127" s="71"/>
      <c r="V127" s="71"/>
      <c r="W127" s="71"/>
      <c r="X127" s="71"/>
      <c r="Y127" s="71"/>
      <c r="Z127" s="139"/>
    </row>
    <row r="128" spans="1:26" x14ac:dyDescent="0.2">
      <c r="A128" s="253">
        <v>300</v>
      </c>
      <c r="B128" s="274">
        <v>124</v>
      </c>
      <c r="C128" s="254"/>
      <c r="D128" s="254" t="s">
        <v>277</v>
      </c>
      <c r="E128" s="254" t="s">
        <v>976</v>
      </c>
      <c r="F128" s="263">
        <v>3010</v>
      </c>
      <c r="G128" s="254" t="s">
        <v>467</v>
      </c>
      <c r="H128" s="175" t="s">
        <v>869</v>
      </c>
      <c r="I128" s="28"/>
      <c r="J128" s="28"/>
      <c r="K128" s="139"/>
      <c r="N128" s="272">
        <v>300</v>
      </c>
      <c r="O128" s="239">
        <v>611</v>
      </c>
      <c r="P128" s="273" t="s">
        <v>762</v>
      </c>
      <c r="Q128" s="139"/>
      <c r="R128" s="139"/>
      <c r="S128" s="28"/>
      <c r="T128" s="28"/>
      <c r="U128" s="71"/>
      <c r="V128" s="71"/>
      <c r="W128" s="71"/>
      <c r="X128" s="71"/>
      <c r="Y128" s="71"/>
      <c r="Z128" s="139"/>
    </row>
    <row r="129" spans="1:26" x14ac:dyDescent="0.2">
      <c r="A129" s="253">
        <v>300</v>
      </c>
      <c r="B129" s="274">
        <v>125</v>
      </c>
      <c r="C129" s="254"/>
      <c r="D129" s="254" t="s">
        <v>278</v>
      </c>
      <c r="E129" s="254" t="s">
        <v>865</v>
      </c>
      <c r="F129" s="263">
        <v>3010</v>
      </c>
      <c r="G129" s="254" t="s">
        <v>467</v>
      </c>
      <c r="H129" s="175" t="s">
        <v>869</v>
      </c>
      <c r="I129" s="28"/>
      <c r="J129" s="28"/>
      <c r="K129" s="139"/>
      <c r="N129" s="272">
        <v>300</v>
      </c>
      <c r="O129" s="239">
        <v>612</v>
      </c>
      <c r="P129" s="273" t="s">
        <v>304</v>
      </c>
      <c r="Q129" s="139"/>
      <c r="R129" s="139"/>
      <c r="S129" s="28"/>
      <c r="T129" s="28"/>
      <c r="U129" s="71"/>
      <c r="V129" s="71"/>
      <c r="W129" s="71"/>
      <c r="X129" s="71"/>
      <c r="Y129" s="71"/>
      <c r="Z129" s="139"/>
    </row>
    <row r="130" spans="1:26" x14ac:dyDescent="0.2">
      <c r="A130" s="253">
        <v>300</v>
      </c>
      <c r="B130" s="274">
        <v>126</v>
      </c>
      <c r="C130" s="254"/>
      <c r="D130" s="254" t="s">
        <v>279</v>
      </c>
      <c r="E130" s="254" t="s">
        <v>1165</v>
      </c>
      <c r="F130" s="263">
        <v>3070</v>
      </c>
      <c r="G130" s="254" t="s">
        <v>472</v>
      </c>
      <c r="H130" s="175" t="s">
        <v>869</v>
      </c>
      <c r="I130" s="28"/>
      <c r="J130" s="28"/>
      <c r="K130" s="139"/>
      <c r="N130" s="272">
        <v>300</v>
      </c>
      <c r="O130" s="239">
        <v>614</v>
      </c>
      <c r="P130" s="273" t="s">
        <v>305</v>
      </c>
      <c r="Q130" s="139"/>
      <c r="R130" s="139"/>
      <c r="S130" s="28"/>
      <c r="T130" s="28"/>
      <c r="U130" s="71"/>
      <c r="V130" s="71"/>
      <c r="W130" s="71"/>
      <c r="X130" s="71"/>
      <c r="Y130" s="71"/>
      <c r="Z130" s="139"/>
    </row>
    <row r="131" spans="1:26" x14ac:dyDescent="0.2">
      <c r="A131" s="253">
        <v>300</v>
      </c>
      <c r="B131" s="274">
        <v>128</v>
      </c>
      <c r="C131" s="254"/>
      <c r="D131" s="254" t="s">
        <v>1898</v>
      </c>
      <c r="E131" s="254" t="s">
        <v>959</v>
      </c>
      <c r="F131" s="263">
        <v>3140</v>
      </c>
      <c r="G131" s="254" t="s">
        <v>477</v>
      </c>
      <c r="H131" s="175" t="s">
        <v>858</v>
      </c>
      <c r="I131" s="28"/>
      <c r="J131" s="28"/>
      <c r="K131" s="139"/>
      <c r="N131" s="272">
        <v>300</v>
      </c>
      <c r="O131" s="239">
        <v>615</v>
      </c>
      <c r="P131" s="273" t="s">
        <v>306</v>
      </c>
      <c r="Q131" s="139"/>
      <c r="R131" s="139"/>
      <c r="S131" s="28"/>
      <c r="T131" s="28"/>
      <c r="U131" s="71"/>
      <c r="V131" s="71"/>
      <c r="W131" s="71"/>
      <c r="X131" s="71"/>
      <c r="Y131" s="71"/>
      <c r="Z131" s="139"/>
    </row>
    <row r="132" spans="1:26" x14ac:dyDescent="0.2">
      <c r="A132" s="253">
        <v>300</v>
      </c>
      <c r="B132" s="274">
        <v>129</v>
      </c>
      <c r="C132" s="254"/>
      <c r="D132" s="254" t="s">
        <v>270</v>
      </c>
      <c r="E132" s="254" t="s">
        <v>959</v>
      </c>
      <c r="F132" s="263">
        <v>3140</v>
      </c>
      <c r="G132" s="254" t="s">
        <v>477</v>
      </c>
      <c r="H132" s="175" t="s">
        <v>858</v>
      </c>
      <c r="I132" s="28"/>
      <c r="J132" s="28"/>
      <c r="K132" s="139"/>
      <c r="N132" s="272">
        <v>300</v>
      </c>
      <c r="O132" s="239">
        <v>636</v>
      </c>
      <c r="P132" s="273" t="s">
        <v>274</v>
      </c>
      <c r="Q132" s="139"/>
      <c r="R132" s="139"/>
      <c r="S132" s="28"/>
      <c r="T132" s="28"/>
      <c r="U132" s="71"/>
      <c r="V132" s="71"/>
      <c r="W132" s="71"/>
      <c r="X132" s="71"/>
      <c r="Y132" s="71"/>
      <c r="Z132" s="139"/>
    </row>
    <row r="133" spans="1:26" x14ac:dyDescent="0.2">
      <c r="A133" s="253">
        <v>300</v>
      </c>
      <c r="B133" s="274">
        <v>130</v>
      </c>
      <c r="C133" s="254"/>
      <c r="D133" s="254" t="s">
        <v>1782</v>
      </c>
      <c r="E133" s="254" t="s">
        <v>879</v>
      </c>
      <c r="F133" s="263">
        <v>3080</v>
      </c>
      <c r="G133" s="254" t="s">
        <v>473</v>
      </c>
      <c r="H133" s="175" t="s">
        <v>873</v>
      </c>
      <c r="I133" s="28"/>
      <c r="J133" s="28"/>
      <c r="K133" s="139"/>
      <c r="N133" s="272">
        <v>300</v>
      </c>
      <c r="O133" s="239">
        <v>637</v>
      </c>
      <c r="P133" s="273" t="s">
        <v>386</v>
      </c>
      <c r="Q133" s="139"/>
      <c r="R133" s="139"/>
      <c r="S133" s="28"/>
      <c r="T133" s="28"/>
      <c r="U133" s="71"/>
      <c r="V133" s="71"/>
      <c r="W133" s="71"/>
      <c r="X133" s="71"/>
      <c r="Y133" s="71"/>
      <c r="Z133" s="139"/>
    </row>
    <row r="134" spans="1:26" x14ac:dyDescent="0.2">
      <c r="A134" s="253">
        <v>300</v>
      </c>
      <c r="B134" s="274">
        <v>132</v>
      </c>
      <c r="C134" s="254"/>
      <c r="D134" s="254" t="s">
        <v>503</v>
      </c>
      <c r="E134" s="254" t="s">
        <v>1092</v>
      </c>
      <c r="F134" s="263">
        <v>3120</v>
      </c>
      <c r="G134" s="254" t="s">
        <v>475</v>
      </c>
      <c r="H134" s="175" t="s">
        <v>861</v>
      </c>
      <c r="I134" s="28"/>
      <c r="J134" s="28"/>
      <c r="K134" s="139"/>
      <c r="N134" s="272">
        <v>300</v>
      </c>
      <c r="O134" s="239">
        <v>638</v>
      </c>
      <c r="P134" s="273" t="s">
        <v>725</v>
      </c>
      <c r="Q134" s="139"/>
      <c r="R134" s="139"/>
      <c r="S134" s="28"/>
      <c r="T134" s="28"/>
      <c r="U134" s="71"/>
      <c r="V134" s="71"/>
      <c r="W134" s="71"/>
      <c r="X134" s="71"/>
      <c r="Y134" s="71"/>
      <c r="Z134" s="139"/>
    </row>
    <row r="135" spans="1:26" x14ac:dyDescent="0.2">
      <c r="A135" s="253">
        <v>300</v>
      </c>
      <c r="B135" s="274">
        <v>133</v>
      </c>
      <c r="C135" s="254"/>
      <c r="D135" s="254" t="s">
        <v>1858</v>
      </c>
      <c r="E135" s="254" t="s">
        <v>1097</v>
      </c>
      <c r="F135" s="263">
        <v>3240</v>
      </c>
      <c r="G135" s="254" t="s">
        <v>1031</v>
      </c>
      <c r="H135" s="175" t="s">
        <v>1095</v>
      </c>
      <c r="I135" s="28"/>
      <c r="J135" s="28"/>
      <c r="K135" s="139"/>
      <c r="N135" s="272">
        <v>300</v>
      </c>
      <c r="O135" s="239">
        <v>647</v>
      </c>
      <c r="P135" s="273" t="s">
        <v>1167</v>
      </c>
      <c r="Q135" s="139"/>
      <c r="R135" s="139"/>
      <c r="S135" s="28"/>
      <c r="T135" s="28"/>
      <c r="U135" s="71"/>
      <c r="V135" s="71"/>
      <c r="W135" s="71"/>
      <c r="X135" s="71"/>
      <c r="Y135" s="71"/>
      <c r="Z135" s="139"/>
    </row>
    <row r="136" spans="1:26" x14ac:dyDescent="0.2">
      <c r="A136" s="253">
        <v>300</v>
      </c>
      <c r="B136" s="274">
        <v>134</v>
      </c>
      <c r="C136" s="254"/>
      <c r="D136" s="254" t="s">
        <v>1411</v>
      </c>
      <c r="E136" s="254" t="s">
        <v>1431</v>
      </c>
      <c r="F136" s="263">
        <v>3240</v>
      </c>
      <c r="G136" s="254" t="s">
        <v>1031</v>
      </c>
      <c r="H136" s="175" t="s">
        <v>1095</v>
      </c>
      <c r="I136" s="28"/>
      <c r="J136" s="28"/>
      <c r="K136" s="139"/>
      <c r="N136" s="272">
        <v>300</v>
      </c>
      <c r="O136" s="239">
        <v>648</v>
      </c>
      <c r="P136" s="273" t="s">
        <v>1522</v>
      </c>
      <c r="Q136" s="139"/>
      <c r="R136" s="139"/>
      <c r="S136" s="28"/>
      <c r="T136" s="28"/>
      <c r="U136" s="71"/>
      <c r="V136" s="71"/>
      <c r="W136" s="71"/>
      <c r="X136" s="71"/>
      <c r="Y136" s="71"/>
      <c r="Z136" s="139"/>
    </row>
    <row r="137" spans="1:26" x14ac:dyDescent="0.2">
      <c r="A137" s="253">
        <v>300</v>
      </c>
      <c r="B137" s="274">
        <v>137</v>
      </c>
      <c r="C137" s="254"/>
      <c r="D137" s="254" t="s">
        <v>414</v>
      </c>
      <c r="E137" s="254" t="s">
        <v>902</v>
      </c>
      <c r="F137" s="263">
        <v>3170</v>
      </c>
      <c r="G137" s="254" t="s">
        <v>455</v>
      </c>
      <c r="H137" s="175" t="s">
        <v>1104</v>
      </c>
      <c r="I137" s="28"/>
      <c r="J137" s="28"/>
      <c r="K137" s="139"/>
      <c r="N137" s="272">
        <v>300</v>
      </c>
      <c r="O137" s="239">
        <v>649</v>
      </c>
      <c r="P137" s="273" t="s">
        <v>1573</v>
      </c>
      <c r="Q137" s="139"/>
      <c r="R137" s="139"/>
      <c r="S137" s="28"/>
      <c r="T137" s="28"/>
      <c r="U137" s="71"/>
      <c r="V137" s="71"/>
      <c r="W137" s="71"/>
      <c r="X137" s="71"/>
      <c r="Y137" s="71"/>
      <c r="Z137" s="139"/>
    </row>
    <row r="138" spans="1:26" x14ac:dyDescent="0.2">
      <c r="A138" s="253">
        <v>300</v>
      </c>
      <c r="B138" s="274">
        <v>138</v>
      </c>
      <c r="C138" s="254"/>
      <c r="D138" s="254" t="s">
        <v>369</v>
      </c>
      <c r="E138" s="254" t="s">
        <v>858</v>
      </c>
      <c r="F138" s="263">
        <v>3040</v>
      </c>
      <c r="G138" s="254" t="s">
        <v>470</v>
      </c>
      <c r="H138" s="175" t="s">
        <v>858</v>
      </c>
      <c r="I138" s="28"/>
      <c r="J138" s="28"/>
      <c r="K138" s="139"/>
      <c r="N138" s="272">
        <v>300</v>
      </c>
      <c r="O138" s="239">
        <v>657</v>
      </c>
      <c r="P138" s="273" t="s">
        <v>2485</v>
      </c>
      <c r="Q138" s="139"/>
      <c r="R138" s="139"/>
      <c r="S138" s="28"/>
      <c r="T138" s="28"/>
      <c r="U138" s="71"/>
      <c r="V138" s="71"/>
      <c r="W138" s="71"/>
      <c r="X138" s="71"/>
      <c r="Y138" s="71"/>
      <c r="Z138" s="139"/>
    </row>
    <row r="139" spans="1:26" x14ac:dyDescent="0.2">
      <c r="A139" s="253">
        <v>300</v>
      </c>
      <c r="B139" s="274">
        <v>139</v>
      </c>
      <c r="C139" s="254"/>
      <c r="D139" s="254" t="s">
        <v>415</v>
      </c>
      <c r="E139" s="254" t="s">
        <v>1101</v>
      </c>
      <c r="F139" s="263">
        <v>3220</v>
      </c>
      <c r="G139" s="254" t="s">
        <v>1376</v>
      </c>
      <c r="H139" s="175" t="s">
        <v>1101</v>
      </c>
      <c r="I139" s="28"/>
      <c r="J139" s="28"/>
      <c r="K139" s="139"/>
      <c r="N139" s="272">
        <v>300</v>
      </c>
      <c r="O139" s="239">
        <v>658</v>
      </c>
      <c r="P139" s="273" t="s">
        <v>1258</v>
      </c>
      <c r="Q139" s="139"/>
      <c r="R139" s="139"/>
      <c r="S139" s="28"/>
      <c r="T139" s="28"/>
      <c r="U139" s="71"/>
      <c r="V139" s="71"/>
      <c r="W139" s="71"/>
      <c r="X139" s="71"/>
      <c r="Y139" s="71"/>
      <c r="Z139" s="139"/>
    </row>
    <row r="140" spans="1:26" x14ac:dyDescent="0.2">
      <c r="A140" s="253">
        <v>300</v>
      </c>
      <c r="B140" s="274">
        <v>140</v>
      </c>
      <c r="C140" s="254"/>
      <c r="D140" s="254" t="s">
        <v>620</v>
      </c>
      <c r="E140" s="254" t="s">
        <v>1102</v>
      </c>
      <c r="F140" s="263">
        <v>3180</v>
      </c>
      <c r="G140" s="254" t="s">
        <v>479</v>
      </c>
      <c r="H140" s="175" t="s">
        <v>877</v>
      </c>
      <c r="I140" s="28"/>
      <c r="J140" s="28"/>
      <c r="K140" s="139"/>
      <c r="N140" s="272">
        <v>300</v>
      </c>
      <c r="O140" s="239">
        <v>659</v>
      </c>
      <c r="P140" s="273" t="s">
        <v>138</v>
      </c>
      <c r="Q140" s="139"/>
      <c r="R140" s="139"/>
      <c r="S140" s="28"/>
      <c r="T140" s="28"/>
      <c r="U140" s="71"/>
      <c r="V140" s="71"/>
      <c r="W140" s="71"/>
      <c r="X140" s="71"/>
      <c r="Y140" s="71"/>
      <c r="Z140" s="139"/>
    </row>
    <row r="141" spans="1:26" x14ac:dyDescent="0.2">
      <c r="A141" s="253">
        <v>300</v>
      </c>
      <c r="B141" s="274">
        <v>141</v>
      </c>
      <c r="C141" s="254"/>
      <c r="D141" s="254" t="s">
        <v>416</v>
      </c>
      <c r="E141" s="254" t="s">
        <v>1103</v>
      </c>
      <c r="F141" s="263">
        <v>3240</v>
      </c>
      <c r="G141" s="254" t="s">
        <v>1031</v>
      </c>
      <c r="H141" s="175" t="s">
        <v>1095</v>
      </c>
      <c r="I141" s="28"/>
      <c r="J141" s="28"/>
      <c r="K141" s="139"/>
      <c r="N141" s="272">
        <v>300</v>
      </c>
      <c r="O141" s="239">
        <v>660</v>
      </c>
      <c r="P141" s="273" t="s">
        <v>1343</v>
      </c>
      <c r="Q141" s="139"/>
      <c r="R141" s="139"/>
      <c r="S141" s="28"/>
      <c r="T141" s="28"/>
      <c r="U141" s="71"/>
      <c r="V141" s="71"/>
      <c r="W141" s="71"/>
      <c r="X141" s="140"/>
      <c r="Y141" s="71"/>
      <c r="Z141" s="139"/>
    </row>
    <row r="142" spans="1:26" x14ac:dyDescent="0.2">
      <c r="A142" s="253">
        <v>300</v>
      </c>
      <c r="B142" s="274">
        <v>143</v>
      </c>
      <c r="C142" s="254"/>
      <c r="D142" s="254" t="s">
        <v>621</v>
      </c>
      <c r="E142" s="254" t="s">
        <v>967</v>
      </c>
      <c r="F142" s="263">
        <v>3230</v>
      </c>
      <c r="G142" s="254" t="s">
        <v>483</v>
      </c>
      <c r="H142" s="175" t="s">
        <v>877</v>
      </c>
      <c r="I142" s="28"/>
      <c r="J142" s="28"/>
      <c r="K142" s="139"/>
      <c r="N142" s="272">
        <v>300</v>
      </c>
      <c r="O142" s="239">
        <v>666</v>
      </c>
      <c r="P142" s="273" t="s">
        <v>236</v>
      </c>
      <c r="Q142" s="139"/>
      <c r="R142" s="139"/>
      <c r="S142" s="28"/>
      <c r="T142" s="28"/>
      <c r="U142" s="71"/>
      <c r="V142" s="71"/>
      <c r="W142" s="71"/>
      <c r="X142" s="140"/>
      <c r="Y142" s="71"/>
      <c r="Z142" s="139"/>
    </row>
    <row r="143" spans="1:26" x14ac:dyDescent="0.2">
      <c r="A143" s="253">
        <v>300</v>
      </c>
      <c r="B143" s="274">
        <v>144</v>
      </c>
      <c r="C143" s="254"/>
      <c r="D143" s="254" t="s">
        <v>622</v>
      </c>
      <c r="E143" s="254" t="s">
        <v>1094</v>
      </c>
      <c r="F143" s="263">
        <v>3210</v>
      </c>
      <c r="G143" s="254" t="s">
        <v>482</v>
      </c>
      <c r="H143" s="175" t="s">
        <v>858</v>
      </c>
      <c r="I143" s="28"/>
      <c r="J143" s="28"/>
      <c r="K143" s="139"/>
      <c r="N143" s="272">
        <v>300</v>
      </c>
      <c r="O143" s="239">
        <v>667</v>
      </c>
      <c r="P143" s="273" t="s">
        <v>1865</v>
      </c>
      <c r="Q143" s="139"/>
      <c r="R143" s="139"/>
      <c r="S143" s="28"/>
      <c r="T143" s="28"/>
      <c r="U143" s="71"/>
      <c r="V143" s="71"/>
      <c r="W143" s="71"/>
      <c r="X143" s="140"/>
      <c r="Y143" s="71"/>
      <c r="Z143" s="139"/>
    </row>
    <row r="144" spans="1:26" x14ac:dyDescent="0.2">
      <c r="A144" s="253">
        <v>300</v>
      </c>
      <c r="B144" s="274">
        <v>145</v>
      </c>
      <c r="C144" s="254"/>
      <c r="D144" s="254" t="s">
        <v>623</v>
      </c>
      <c r="E144" s="254" t="s">
        <v>1104</v>
      </c>
      <c r="F144" s="263">
        <v>3170</v>
      </c>
      <c r="G144" s="254" t="s">
        <v>455</v>
      </c>
      <c r="H144" s="175" t="s">
        <v>1104</v>
      </c>
      <c r="I144" s="28"/>
      <c r="J144" s="28"/>
      <c r="K144" s="139"/>
      <c r="N144" s="272">
        <v>300</v>
      </c>
      <c r="O144" s="239">
        <v>668</v>
      </c>
      <c r="P144" s="273" t="s">
        <v>994</v>
      </c>
      <c r="Q144" s="139"/>
      <c r="R144" s="139"/>
      <c r="S144" s="28"/>
      <c r="T144" s="28"/>
      <c r="U144" s="71"/>
      <c r="V144" s="71"/>
      <c r="W144" s="71"/>
      <c r="X144" s="140"/>
      <c r="Y144" s="71"/>
      <c r="Z144" s="139"/>
    </row>
    <row r="145" spans="1:26" x14ac:dyDescent="0.2">
      <c r="A145" s="253">
        <v>300</v>
      </c>
      <c r="B145" s="274">
        <v>146</v>
      </c>
      <c r="C145" s="254"/>
      <c r="D145" s="254" t="s">
        <v>594</v>
      </c>
      <c r="E145" s="254" t="s">
        <v>1166</v>
      </c>
      <c r="F145" s="263">
        <v>3230</v>
      </c>
      <c r="G145" s="254" t="s">
        <v>483</v>
      </c>
      <c r="H145" s="175" t="s">
        <v>877</v>
      </c>
      <c r="I145" s="28"/>
      <c r="J145" s="28"/>
      <c r="K145" s="139"/>
      <c r="N145" s="272">
        <v>300</v>
      </c>
      <c r="O145" s="239">
        <v>669</v>
      </c>
      <c r="P145" s="273" t="s">
        <v>995</v>
      </c>
      <c r="Q145" s="139"/>
      <c r="R145" s="139"/>
      <c r="S145" s="28"/>
      <c r="T145" s="28"/>
      <c r="U145" s="71"/>
      <c r="V145" s="71"/>
      <c r="W145" s="71"/>
      <c r="X145" s="140"/>
      <c r="Y145" s="71"/>
      <c r="Z145" s="139"/>
    </row>
    <row r="146" spans="1:26" x14ac:dyDescent="0.2">
      <c r="A146" s="253">
        <v>300</v>
      </c>
      <c r="B146" s="274">
        <v>147</v>
      </c>
      <c r="C146" s="254"/>
      <c r="D146" s="254" t="s">
        <v>595</v>
      </c>
      <c r="E146" s="254" t="s">
        <v>913</v>
      </c>
      <c r="F146" s="263">
        <v>3250</v>
      </c>
      <c r="G146" s="254" t="s">
        <v>484</v>
      </c>
      <c r="H146" s="175" t="s">
        <v>877</v>
      </c>
      <c r="I146" s="28"/>
      <c r="J146" s="28"/>
      <c r="K146" s="139"/>
      <c r="N146" s="272">
        <v>300</v>
      </c>
      <c r="O146" s="239">
        <v>670</v>
      </c>
      <c r="P146" s="273" t="s">
        <v>135</v>
      </c>
      <c r="Q146" s="139"/>
      <c r="R146" s="139"/>
      <c r="S146" s="28"/>
      <c r="T146" s="28"/>
      <c r="U146" s="71"/>
      <c r="V146" s="71"/>
      <c r="W146" s="71"/>
      <c r="X146" s="140"/>
      <c r="Y146" s="71"/>
      <c r="Z146" s="139"/>
    </row>
    <row r="147" spans="1:26" x14ac:dyDescent="0.2">
      <c r="A147" s="253">
        <v>300</v>
      </c>
      <c r="B147" s="274">
        <v>148</v>
      </c>
      <c r="C147" s="254"/>
      <c r="D147" s="254" t="s">
        <v>136</v>
      </c>
      <c r="E147" s="254" t="s">
        <v>1166</v>
      </c>
      <c r="F147" s="263">
        <v>3260</v>
      </c>
      <c r="G147" s="254" t="s">
        <v>485</v>
      </c>
      <c r="H147" s="175" t="s">
        <v>877</v>
      </c>
      <c r="I147" s="28"/>
      <c r="J147" s="28"/>
      <c r="K147" s="139"/>
      <c r="N147" s="272">
        <v>300</v>
      </c>
      <c r="O147" s="239">
        <v>671</v>
      </c>
      <c r="P147" s="273" t="s">
        <v>996</v>
      </c>
      <c r="Q147" s="139"/>
      <c r="R147" s="139"/>
      <c r="S147" s="28"/>
      <c r="T147" s="28"/>
      <c r="U147" s="71"/>
      <c r="V147" s="71"/>
      <c r="W147" s="71"/>
      <c r="X147" s="140"/>
      <c r="Y147" s="71"/>
      <c r="Z147" s="139"/>
    </row>
    <row r="148" spans="1:26" x14ac:dyDescent="0.2">
      <c r="A148" s="253">
        <v>300</v>
      </c>
      <c r="B148" s="274">
        <v>149</v>
      </c>
      <c r="C148" s="254"/>
      <c r="D148" s="254" t="s">
        <v>596</v>
      </c>
      <c r="E148" s="254" t="s">
        <v>1166</v>
      </c>
      <c r="F148" s="263">
        <v>3210</v>
      </c>
      <c r="G148" s="254" t="s">
        <v>482</v>
      </c>
      <c r="H148" s="175" t="s">
        <v>858</v>
      </c>
      <c r="I148" s="28"/>
      <c r="J148" s="28"/>
      <c r="K148" s="139"/>
      <c r="N148" s="272">
        <v>300</v>
      </c>
      <c r="O148" s="239">
        <v>672</v>
      </c>
      <c r="P148" s="273" t="s">
        <v>324</v>
      </c>
      <c r="Q148" s="139"/>
      <c r="R148" s="139"/>
      <c r="S148" s="28"/>
      <c r="T148" s="28"/>
      <c r="U148" s="71"/>
      <c r="V148" s="71"/>
      <c r="W148" s="71"/>
      <c r="X148" s="140"/>
      <c r="Y148" s="71"/>
      <c r="Z148" s="139"/>
    </row>
    <row r="149" spans="1:26" x14ac:dyDescent="0.2">
      <c r="A149" s="253">
        <v>300</v>
      </c>
      <c r="B149" s="274">
        <v>150</v>
      </c>
      <c r="C149" s="254"/>
      <c r="D149" s="254" t="s">
        <v>625</v>
      </c>
      <c r="E149" s="254" t="s">
        <v>1101</v>
      </c>
      <c r="F149" s="263">
        <v>3220</v>
      </c>
      <c r="G149" s="254" t="s">
        <v>1376</v>
      </c>
      <c r="H149" s="175" t="s">
        <v>1101</v>
      </c>
      <c r="I149" s="28"/>
      <c r="J149" s="28"/>
      <c r="K149" s="139"/>
      <c r="N149" s="272">
        <v>300</v>
      </c>
      <c r="O149" s="239">
        <v>673</v>
      </c>
      <c r="P149" s="273" t="s">
        <v>2486</v>
      </c>
      <c r="Q149" s="139"/>
      <c r="R149" s="139"/>
      <c r="S149" s="28"/>
      <c r="T149" s="28"/>
      <c r="U149" s="71"/>
      <c r="V149" s="71"/>
      <c r="W149" s="71"/>
      <c r="X149" s="140"/>
      <c r="Y149" s="71"/>
      <c r="Z149" s="139"/>
    </row>
    <row r="150" spans="1:26" x14ac:dyDescent="0.2">
      <c r="A150" s="253">
        <v>300</v>
      </c>
      <c r="B150" s="274">
        <v>151</v>
      </c>
      <c r="C150" s="254"/>
      <c r="D150" s="254" t="s">
        <v>552</v>
      </c>
      <c r="E150" s="254" t="s">
        <v>967</v>
      </c>
      <c r="F150" s="263">
        <v>3050</v>
      </c>
      <c r="G150" s="254" t="s">
        <v>471</v>
      </c>
      <c r="H150" s="175" t="s">
        <v>869</v>
      </c>
      <c r="I150" s="28"/>
      <c r="J150" s="28"/>
      <c r="K150" s="139"/>
      <c r="N150" s="272">
        <v>300</v>
      </c>
      <c r="O150" s="239">
        <v>674</v>
      </c>
      <c r="P150" s="273" t="s">
        <v>997</v>
      </c>
      <c r="Q150" s="139"/>
      <c r="R150" s="139"/>
      <c r="S150" s="28"/>
      <c r="T150" s="28"/>
      <c r="U150" s="71"/>
      <c r="V150" s="71"/>
      <c r="W150" s="71"/>
      <c r="X150" s="71"/>
      <c r="Y150" s="71"/>
      <c r="Z150" s="139"/>
    </row>
    <row r="151" spans="1:26" x14ac:dyDescent="0.2">
      <c r="A151" s="253">
        <v>300</v>
      </c>
      <c r="B151" s="274">
        <v>152</v>
      </c>
      <c r="C151" s="254"/>
      <c r="D151" s="254" t="s">
        <v>553</v>
      </c>
      <c r="E151" s="254" t="s">
        <v>967</v>
      </c>
      <c r="F151" s="263">
        <v>3070</v>
      </c>
      <c r="G151" s="254" t="s">
        <v>472</v>
      </c>
      <c r="H151" s="175" t="s">
        <v>869</v>
      </c>
      <c r="I151" s="28"/>
      <c r="J151" s="28"/>
      <c r="K151" s="139"/>
      <c r="N151" s="272">
        <v>300</v>
      </c>
      <c r="O151" s="239">
        <v>675</v>
      </c>
      <c r="P151" s="273" t="s">
        <v>998</v>
      </c>
      <c r="Q151" s="139"/>
      <c r="R151" s="139"/>
      <c r="S151" s="28"/>
      <c r="T151" s="28"/>
      <c r="U151" s="71"/>
      <c r="V151" s="71"/>
      <c r="W151" s="71"/>
      <c r="X151" s="71"/>
      <c r="Y151" s="71"/>
      <c r="Z151" s="139"/>
    </row>
    <row r="152" spans="1:26" x14ac:dyDescent="0.2">
      <c r="A152" s="253">
        <v>300</v>
      </c>
      <c r="B152" s="274">
        <v>153</v>
      </c>
      <c r="C152" s="254"/>
      <c r="D152" s="254" t="s">
        <v>554</v>
      </c>
      <c r="E152" s="254" t="s">
        <v>967</v>
      </c>
      <c r="F152" s="263">
        <v>3250</v>
      </c>
      <c r="G152" s="254" t="s">
        <v>484</v>
      </c>
      <c r="H152" s="175" t="s">
        <v>877</v>
      </c>
      <c r="I152" s="28"/>
      <c r="J152" s="28"/>
      <c r="K152" s="139"/>
      <c r="N152" s="272">
        <v>300</v>
      </c>
      <c r="O152" s="239">
        <v>676</v>
      </c>
      <c r="P152" s="273" t="s">
        <v>649</v>
      </c>
      <c r="Q152" s="139"/>
      <c r="R152" s="139"/>
      <c r="S152" s="28"/>
      <c r="T152" s="28"/>
      <c r="U152" s="71"/>
      <c r="V152" s="71"/>
      <c r="W152" s="71"/>
      <c r="X152" s="71"/>
      <c r="Y152" s="71"/>
      <c r="Z152" s="139"/>
    </row>
    <row r="153" spans="1:26" x14ac:dyDescent="0.2">
      <c r="A153" s="253">
        <v>300</v>
      </c>
      <c r="B153" s="274">
        <v>154</v>
      </c>
      <c r="C153" s="254"/>
      <c r="D153" s="254" t="s">
        <v>555</v>
      </c>
      <c r="E153" s="254" t="s">
        <v>967</v>
      </c>
      <c r="F153" s="263">
        <v>3200</v>
      </c>
      <c r="G153" s="254" t="s">
        <v>481</v>
      </c>
      <c r="H153" s="175" t="s">
        <v>1095</v>
      </c>
      <c r="I153" s="28"/>
      <c r="J153" s="28"/>
      <c r="K153" s="139"/>
      <c r="N153" s="272">
        <v>300</v>
      </c>
      <c r="O153" s="239">
        <v>677</v>
      </c>
      <c r="P153" s="273" t="s">
        <v>37</v>
      </c>
      <c r="Q153" s="139"/>
      <c r="R153" s="139"/>
      <c r="S153" s="28"/>
      <c r="T153" s="28"/>
      <c r="U153" s="71"/>
      <c r="V153" s="71"/>
      <c r="W153" s="71"/>
      <c r="X153" s="71"/>
      <c r="Y153" s="71"/>
      <c r="Z153" s="139"/>
    </row>
    <row r="154" spans="1:26" x14ac:dyDescent="0.2">
      <c r="A154" s="253">
        <v>300</v>
      </c>
      <c r="B154" s="274">
        <v>156</v>
      </c>
      <c r="C154" s="254"/>
      <c r="D154" s="254" t="s">
        <v>199</v>
      </c>
      <c r="E154" s="254" t="s">
        <v>905</v>
      </c>
      <c r="F154" s="263">
        <v>3070</v>
      </c>
      <c r="G154" s="254" t="s">
        <v>472</v>
      </c>
      <c r="H154" s="175" t="s">
        <v>869</v>
      </c>
      <c r="I154" s="28"/>
      <c r="J154" s="28"/>
      <c r="K154" s="139"/>
      <c r="N154" s="272">
        <v>300</v>
      </c>
      <c r="O154" s="239">
        <v>683</v>
      </c>
      <c r="P154" s="273" t="s">
        <v>2487</v>
      </c>
      <c r="Q154" s="139"/>
      <c r="R154" s="139"/>
      <c r="S154" s="28"/>
      <c r="T154" s="28"/>
      <c r="U154" s="71"/>
      <c r="V154" s="71"/>
      <c r="W154" s="71"/>
      <c r="X154" s="71"/>
      <c r="Y154" s="71"/>
      <c r="Z154" s="139"/>
    </row>
    <row r="155" spans="1:26" x14ac:dyDescent="0.2">
      <c r="A155" s="253">
        <v>300</v>
      </c>
      <c r="B155" s="274">
        <v>157</v>
      </c>
      <c r="C155" s="254"/>
      <c r="D155" s="254" t="s">
        <v>626</v>
      </c>
      <c r="E155" s="254" t="s">
        <v>1106</v>
      </c>
      <c r="F155" s="263">
        <v>3240</v>
      </c>
      <c r="G155" s="254" t="s">
        <v>1031</v>
      </c>
      <c r="H155" s="175" t="s">
        <v>1095</v>
      </c>
      <c r="I155" s="28"/>
      <c r="J155" s="28"/>
      <c r="K155" s="139"/>
      <c r="N155" s="272">
        <v>300</v>
      </c>
      <c r="O155" s="239">
        <v>684</v>
      </c>
      <c r="P155" s="273" t="s">
        <v>2488</v>
      </c>
      <c r="Q155" s="139"/>
      <c r="R155" s="139"/>
      <c r="S155" s="28"/>
      <c r="T155" s="28"/>
      <c r="U155" s="71"/>
      <c r="V155" s="71"/>
      <c r="W155" s="71"/>
      <c r="X155" s="71"/>
      <c r="Y155" s="71"/>
      <c r="Z155" s="139"/>
    </row>
    <row r="156" spans="1:26" x14ac:dyDescent="0.2">
      <c r="A156" s="253">
        <v>300</v>
      </c>
      <c r="B156" s="274">
        <v>158</v>
      </c>
      <c r="C156" s="254"/>
      <c r="D156" s="254" t="s">
        <v>418</v>
      </c>
      <c r="E156" s="254" t="s">
        <v>1101</v>
      </c>
      <c r="F156" s="263">
        <v>3220</v>
      </c>
      <c r="G156" s="254" t="s">
        <v>1376</v>
      </c>
      <c r="H156" s="175" t="s">
        <v>1101</v>
      </c>
      <c r="I156" s="28"/>
      <c r="J156" s="28"/>
      <c r="K156" s="139"/>
      <c r="N156" s="272">
        <v>300</v>
      </c>
      <c r="O156" s="239">
        <v>686</v>
      </c>
      <c r="P156" s="273" t="s">
        <v>29</v>
      </c>
      <c r="Q156" s="139"/>
      <c r="R156" s="139"/>
      <c r="S156" s="28"/>
      <c r="T156" s="28"/>
      <c r="U156" s="71"/>
      <c r="V156" s="71"/>
      <c r="W156" s="71"/>
      <c r="X156" s="71"/>
      <c r="Y156" s="71"/>
      <c r="Z156" s="139"/>
    </row>
    <row r="157" spans="1:26" x14ac:dyDescent="0.2">
      <c r="A157" s="253">
        <v>300</v>
      </c>
      <c r="B157" s="274">
        <v>159</v>
      </c>
      <c r="C157" s="254"/>
      <c r="D157" s="254" t="s">
        <v>1</v>
      </c>
      <c r="E157" s="254" t="s">
        <v>907</v>
      </c>
      <c r="F157" s="263">
        <v>3220</v>
      </c>
      <c r="G157" s="254" t="s">
        <v>1376</v>
      </c>
      <c r="H157" s="175" t="s">
        <v>1101</v>
      </c>
      <c r="I157" s="28"/>
      <c r="J157" s="28"/>
      <c r="K157" s="139"/>
      <c r="N157" s="272">
        <v>300</v>
      </c>
      <c r="O157" s="239">
        <v>687</v>
      </c>
      <c r="P157" s="273" t="s">
        <v>979</v>
      </c>
      <c r="Q157" s="139"/>
      <c r="R157" s="139"/>
      <c r="S157" s="28"/>
      <c r="T157" s="28"/>
      <c r="U157" s="71"/>
      <c r="V157" s="71"/>
      <c r="W157" s="71"/>
      <c r="X157" s="71"/>
      <c r="Y157" s="71"/>
      <c r="Z157" s="139"/>
    </row>
    <row r="158" spans="1:26" x14ac:dyDescent="0.2">
      <c r="A158" s="253">
        <v>300</v>
      </c>
      <c r="B158" s="274">
        <v>160</v>
      </c>
      <c r="C158" s="254"/>
      <c r="D158" s="254" t="s">
        <v>2</v>
      </c>
      <c r="E158" s="254" t="s">
        <v>1107</v>
      </c>
      <c r="F158" s="263">
        <v>3230</v>
      </c>
      <c r="G158" s="254" t="s">
        <v>483</v>
      </c>
      <c r="H158" s="175" t="s">
        <v>877</v>
      </c>
      <c r="I158" s="28"/>
      <c r="J158" s="28"/>
      <c r="K158" s="139"/>
      <c r="N158" s="272">
        <v>300</v>
      </c>
      <c r="O158" s="239">
        <v>689</v>
      </c>
      <c r="P158" s="273" t="s">
        <v>2489</v>
      </c>
      <c r="Q158" s="139"/>
      <c r="R158" s="139"/>
      <c r="S158" s="28"/>
      <c r="T158" s="28"/>
      <c r="U158" s="71"/>
      <c r="V158" s="71"/>
      <c r="W158" s="71"/>
      <c r="X158" s="71"/>
      <c r="Y158" s="71"/>
      <c r="Z158" s="139"/>
    </row>
    <row r="159" spans="1:26" x14ac:dyDescent="0.2">
      <c r="A159" s="253">
        <v>300</v>
      </c>
      <c r="B159" s="274">
        <v>161</v>
      </c>
      <c r="C159" s="254"/>
      <c r="D159" s="254" t="s">
        <v>1374</v>
      </c>
      <c r="E159" s="254" t="s">
        <v>871</v>
      </c>
      <c r="F159" s="263">
        <v>3070</v>
      </c>
      <c r="G159" s="254" t="s">
        <v>472</v>
      </c>
      <c r="H159" s="175" t="s">
        <v>869</v>
      </c>
      <c r="I159" s="28"/>
      <c r="J159" s="28"/>
      <c r="K159" s="139"/>
      <c r="N159" s="272">
        <v>300</v>
      </c>
      <c r="O159" s="239">
        <v>690</v>
      </c>
      <c r="P159" s="273" t="s">
        <v>1871</v>
      </c>
      <c r="Q159" s="139"/>
      <c r="R159" s="139"/>
      <c r="S159" s="28"/>
      <c r="T159" s="28"/>
      <c r="U159" s="71"/>
      <c r="V159" s="71"/>
      <c r="W159" s="71"/>
      <c r="X159" s="71"/>
      <c r="Y159" s="71"/>
      <c r="Z159" s="139"/>
    </row>
    <row r="160" spans="1:26" x14ac:dyDescent="0.2">
      <c r="A160" s="253">
        <v>300</v>
      </c>
      <c r="B160" s="274">
        <v>162</v>
      </c>
      <c r="C160" s="254"/>
      <c r="D160" s="254" t="s">
        <v>349</v>
      </c>
      <c r="E160" s="254" t="s">
        <v>1433</v>
      </c>
      <c r="F160" s="263">
        <v>3090</v>
      </c>
      <c r="G160" s="254" t="s">
        <v>474</v>
      </c>
      <c r="H160" s="175" t="s">
        <v>1437</v>
      </c>
      <c r="I160" s="28"/>
      <c r="J160" s="28"/>
      <c r="K160" s="139"/>
      <c r="N160" s="272">
        <v>300</v>
      </c>
      <c r="O160" s="239">
        <v>691</v>
      </c>
      <c r="P160" s="273" t="s">
        <v>1359</v>
      </c>
      <c r="Q160" s="139"/>
      <c r="R160" s="139"/>
      <c r="S160" s="28"/>
      <c r="T160" s="28"/>
      <c r="U160" s="71"/>
      <c r="V160" s="71"/>
      <c r="W160" s="71"/>
      <c r="X160" s="71"/>
      <c r="Y160" s="71"/>
      <c r="Z160" s="139"/>
    </row>
    <row r="161" spans="1:26" x14ac:dyDescent="0.2">
      <c r="A161" s="253">
        <v>300</v>
      </c>
      <c r="B161" s="274">
        <v>163</v>
      </c>
      <c r="C161" s="254"/>
      <c r="D161" s="254" t="s">
        <v>3</v>
      </c>
      <c r="E161" s="254" t="s">
        <v>1094</v>
      </c>
      <c r="F161" s="263">
        <v>3210</v>
      </c>
      <c r="G161" s="254" t="s">
        <v>482</v>
      </c>
      <c r="H161" s="175" t="s">
        <v>858</v>
      </c>
      <c r="I161" s="28"/>
      <c r="J161" s="28"/>
      <c r="K161" s="139"/>
      <c r="N161" s="272">
        <v>300</v>
      </c>
      <c r="O161" s="239">
        <v>692</v>
      </c>
      <c r="P161" s="273" t="s">
        <v>140</v>
      </c>
      <c r="Q161" s="139"/>
      <c r="R161" s="139"/>
      <c r="S161" s="28"/>
      <c r="T161" s="28"/>
      <c r="U161" s="71"/>
      <c r="V161" s="71"/>
      <c r="W161" s="71"/>
      <c r="X161" s="71"/>
      <c r="Y161" s="71"/>
      <c r="Z161" s="139"/>
    </row>
    <row r="162" spans="1:26" x14ac:dyDescent="0.2">
      <c r="A162" s="253">
        <v>300</v>
      </c>
      <c r="B162" s="274">
        <v>164</v>
      </c>
      <c r="C162" s="254"/>
      <c r="D162" s="254" t="s">
        <v>1375</v>
      </c>
      <c r="E162" s="254" t="s">
        <v>906</v>
      </c>
      <c r="F162" s="263">
        <v>3070</v>
      </c>
      <c r="G162" s="254" t="s">
        <v>472</v>
      </c>
      <c r="H162" s="175" t="s">
        <v>869</v>
      </c>
      <c r="I162" s="28"/>
      <c r="J162" s="28"/>
      <c r="K162" s="139"/>
      <c r="N162" s="272">
        <v>300</v>
      </c>
      <c r="O162" s="239">
        <v>693</v>
      </c>
      <c r="P162" s="273" t="s">
        <v>818</v>
      </c>
      <c r="Q162" s="139"/>
      <c r="R162" s="139"/>
      <c r="S162" s="28"/>
      <c r="T162" s="28"/>
      <c r="U162" s="71"/>
      <c r="V162" s="71"/>
      <c r="W162" s="71"/>
      <c r="X162" s="71"/>
      <c r="Y162" s="71"/>
      <c r="Z162" s="139"/>
    </row>
    <row r="163" spans="1:26" x14ac:dyDescent="0.2">
      <c r="A163" s="253">
        <v>300</v>
      </c>
      <c r="B163" s="274">
        <v>165</v>
      </c>
      <c r="C163" s="254"/>
      <c r="D163" s="254" t="s">
        <v>4</v>
      </c>
      <c r="E163" s="254" t="s">
        <v>1104</v>
      </c>
      <c r="F163" s="263">
        <v>3170</v>
      </c>
      <c r="G163" s="254" t="s">
        <v>455</v>
      </c>
      <c r="H163" s="175" t="s">
        <v>1104</v>
      </c>
      <c r="I163" s="28"/>
      <c r="J163" s="28"/>
      <c r="K163" s="139"/>
      <c r="N163" s="272">
        <v>300</v>
      </c>
      <c r="O163" s="239">
        <v>694</v>
      </c>
      <c r="P163" s="273" t="s">
        <v>813</v>
      </c>
      <c r="Q163" s="139"/>
      <c r="R163" s="139"/>
      <c r="S163" s="28"/>
      <c r="T163" s="28"/>
      <c r="U163" s="71"/>
      <c r="V163" s="71"/>
      <c r="W163" s="71"/>
      <c r="X163" s="71"/>
      <c r="Y163" s="71"/>
      <c r="Z163" s="139"/>
    </row>
    <row r="164" spans="1:26" x14ac:dyDescent="0.2">
      <c r="A164" s="253">
        <v>300</v>
      </c>
      <c r="B164" s="274">
        <v>166</v>
      </c>
      <c r="C164" s="254"/>
      <c r="D164" s="254" t="s">
        <v>5</v>
      </c>
      <c r="E164" s="254" t="s">
        <v>1431</v>
      </c>
      <c r="F164" s="263">
        <v>3240</v>
      </c>
      <c r="G164" s="254" t="s">
        <v>1031</v>
      </c>
      <c r="H164" s="175" t="s">
        <v>1095</v>
      </c>
      <c r="I164" s="28"/>
      <c r="J164" s="28"/>
      <c r="K164" s="139"/>
      <c r="N164" s="272">
        <v>300</v>
      </c>
      <c r="O164" s="239">
        <v>695</v>
      </c>
      <c r="P164" s="273" t="s">
        <v>299</v>
      </c>
      <c r="Q164" s="139"/>
      <c r="R164" s="139"/>
      <c r="S164" s="28"/>
      <c r="T164" s="28"/>
      <c r="U164" s="71"/>
      <c r="V164" s="71"/>
      <c r="W164" s="71"/>
      <c r="X164" s="71"/>
      <c r="Y164" s="71"/>
      <c r="Z164" s="139"/>
    </row>
    <row r="165" spans="1:26" x14ac:dyDescent="0.2">
      <c r="A165" s="253">
        <v>300</v>
      </c>
      <c r="B165" s="274">
        <v>167</v>
      </c>
      <c r="C165" s="254"/>
      <c r="D165" s="254" t="s">
        <v>6</v>
      </c>
      <c r="E165" s="254" t="s">
        <v>1108</v>
      </c>
      <c r="F165" s="263">
        <v>3200</v>
      </c>
      <c r="G165" s="254" t="s">
        <v>481</v>
      </c>
      <c r="H165" s="175" t="s">
        <v>1095</v>
      </c>
      <c r="I165" s="28"/>
      <c r="J165" s="28"/>
      <c r="K165" s="139"/>
      <c r="N165" s="272">
        <v>300</v>
      </c>
      <c r="O165" s="239">
        <v>696</v>
      </c>
      <c r="P165" s="273" t="s">
        <v>431</v>
      </c>
      <c r="Q165" s="139"/>
      <c r="R165" s="139"/>
      <c r="S165" s="28"/>
      <c r="T165" s="28"/>
      <c r="U165" s="71"/>
      <c r="V165" s="71"/>
      <c r="W165" s="71"/>
      <c r="X165" s="71"/>
      <c r="Y165" s="71"/>
      <c r="Z165" s="139"/>
    </row>
    <row r="166" spans="1:26" x14ac:dyDescent="0.2">
      <c r="A166" s="253">
        <v>300</v>
      </c>
      <c r="B166" s="274">
        <v>168</v>
      </c>
      <c r="C166" s="254"/>
      <c r="D166" s="254" t="s">
        <v>716</v>
      </c>
      <c r="E166" s="254" t="s">
        <v>877</v>
      </c>
      <c r="F166" s="263">
        <v>3260</v>
      </c>
      <c r="G166" s="254" t="s">
        <v>485</v>
      </c>
      <c r="H166" s="175" t="s">
        <v>877</v>
      </c>
      <c r="I166" s="28"/>
      <c r="J166" s="28"/>
      <c r="K166" s="139"/>
      <c r="N166" s="272">
        <v>300</v>
      </c>
      <c r="O166" s="239">
        <v>697</v>
      </c>
      <c r="P166" s="273" t="s">
        <v>1908</v>
      </c>
      <c r="Q166" s="139"/>
      <c r="R166" s="139"/>
      <c r="S166" s="28"/>
      <c r="T166" s="28"/>
      <c r="U166" s="71"/>
      <c r="V166" s="71"/>
      <c r="W166" s="71"/>
      <c r="X166" s="71"/>
      <c r="Y166" s="71"/>
      <c r="Z166" s="139"/>
    </row>
    <row r="167" spans="1:26" x14ac:dyDescent="0.2">
      <c r="A167" s="253">
        <v>300</v>
      </c>
      <c r="B167" s="274">
        <v>170</v>
      </c>
      <c r="C167" s="254"/>
      <c r="D167" s="254" t="s">
        <v>440</v>
      </c>
      <c r="E167" s="254" t="s">
        <v>873</v>
      </c>
      <c r="F167" s="263">
        <v>3290</v>
      </c>
      <c r="G167" s="254" t="s">
        <v>684</v>
      </c>
      <c r="H167" s="175" t="s">
        <v>877</v>
      </c>
      <c r="I167" s="28"/>
      <c r="J167" s="28"/>
      <c r="K167" s="139"/>
      <c r="N167" s="272">
        <v>300</v>
      </c>
      <c r="O167" s="239">
        <v>698</v>
      </c>
      <c r="P167" s="273" t="s">
        <v>444</v>
      </c>
      <c r="Q167" s="139"/>
      <c r="R167" s="139"/>
      <c r="S167" s="28"/>
      <c r="T167" s="28"/>
      <c r="U167" s="71"/>
      <c r="V167" s="71"/>
      <c r="W167" s="71"/>
      <c r="X167" s="71"/>
      <c r="Y167" s="71"/>
      <c r="Z167" s="139"/>
    </row>
    <row r="168" spans="1:26" x14ac:dyDescent="0.2">
      <c r="A168" s="253">
        <v>300</v>
      </c>
      <c r="B168" s="274">
        <v>171</v>
      </c>
      <c r="C168" s="254"/>
      <c r="D168" s="254" t="s">
        <v>453</v>
      </c>
      <c r="E168" s="254" t="s">
        <v>877</v>
      </c>
      <c r="F168" s="263">
        <v>3280</v>
      </c>
      <c r="G168" s="254" t="s">
        <v>486</v>
      </c>
      <c r="H168" s="175" t="s">
        <v>877</v>
      </c>
      <c r="I168" s="28"/>
      <c r="J168" s="28"/>
      <c r="K168" s="139"/>
      <c r="N168" s="272">
        <v>300</v>
      </c>
      <c r="O168" s="239">
        <v>699</v>
      </c>
      <c r="P168" s="273" t="s">
        <v>445</v>
      </c>
      <c r="Q168" s="139"/>
      <c r="R168" s="139"/>
      <c r="S168" s="28"/>
      <c r="T168" s="28"/>
      <c r="U168" s="71"/>
      <c r="V168" s="71"/>
      <c r="W168" s="71"/>
      <c r="X168" s="71"/>
      <c r="Y168" s="71"/>
      <c r="Z168" s="139"/>
    </row>
    <row r="169" spans="1:26" x14ac:dyDescent="0.2">
      <c r="A169" s="253">
        <v>300</v>
      </c>
      <c r="B169" s="274">
        <v>174</v>
      </c>
      <c r="C169" s="254"/>
      <c r="D169" s="254" t="s">
        <v>7</v>
      </c>
      <c r="E169" s="254" t="s">
        <v>1428</v>
      </c>
      <c r="F169" s="263">
        <v>3180</v>
      </c>
      <c r="G169" s="254" t="s">
        <v>479</v>
      </c>
      <c r="H169" s="175" t="s">
        <v>877</v>
      </c>
      <c r="I169" s="28"/>
      <c r="J169" s="28"/>
      <c r="K169" s="139"/>
      <c r="N169" s="272">
        <v>300</v>
      </c>
      <c r="O169" s="239">
        <v>700</v>
      </c>
      <c r="P169" s="273" t="s">
        <v>446</v>
      </c>
      <c r="Q169" s="139"/>
      <c r="R169" s="139"/>
      <c r="S169" s="28"/>
      <c r="T169" s="28"/>
      <c r="U169" s="71"/>
      <c r="V169" s="71"/>
      <c r="W169" s="71"/>
      <c r="X169" s="71"/>
      <c r="Y169" s="71"/>
      <c r="Z169" s="139"/>
    </row>
    <row r="170" spans="1:26" x14ac:dyDescent="0.2">
      <c r="A170" s="253">
        <v>300</v>
      </c>
      <c r="B170" s="274">
        <v>176</v>
      </c>
      <c r="C170" s="254"/>
      <c r="D170" s="254" t="s">
        <v>605</v>
      </c>
      <c r="E170" s="254" t="s">
        <v>907</v>
      </c>
      <c r="F170" s="263">
        <v>3220</v>
      </c>
      <c r="G170" s="254" t="s">
        <v>1376</v>
      </c>
      <c r="H170" s="175" t="s">
        <v>1101</v>
      </c>
      <c r="I170" s="28"/>
      <c r="J170" s="28"/>
      <c r="K170" s="139"/>
      <c r="N170" s="272">
        <v>300</v>
      </c>
      <c r="O170" s="239">
        <v>701</v>
      </c>
      <c r="P170" s="273" t="s">
        <v>447</v>
      </c>
      <c r="Q170" s="139"/>
      <c r="R170" s="139"/>
      <c r="S170" s="28"/>
      <c r="T170" s="28"/>
      <c r="U170" s="71"/>
      <c r="V170" s="71"/>
      <c r="W170" s="71"/>
      <c r="X170" s="71"/>
      <c r="Y170" s="71"/>
      <c r="Z170" s="139"/>
    </row>
    <row r="171" spans="1:26" x14ac:dyDescent="0.2">
      <c r="A171" s="253">
        <v>300</v>
      </c>
      <c r="B171" s="274">
        <v>177</v>
      </c>
      <c r="C171" s="254"/>
      <c r="D171" s="254" t="s">
        <v>205</v>
      </c>
      <c r="E171" s="254" t="s">
        <v>922</v>
      </c>
      <c r="F171" s="263">
        <v>3230</v>
      </c>
      <c r="G171" s="254" t="s">
        <v>483</v>
      </c>
      <c r="H171" s="175" t="s">
        <v>877</v>
      </c>
      <c r="I171" s="28"/>
      <c r="J171" s="28"/>
      <c r="K171" s="139"/>
      <c r="N171" s="272">
        <v>300</v>
      </c>
      <c r="O171" s="239">
        <v>702</v>
      </c>
      <c r="P171" s="273" t="s">
        <v>448</v>
      </c>
      <c r="Q171" s="139"/>
      <c r="R171" s="139"/>
      <c r="S171" s="28"/>
      <c r="T171" s="28"/>
      <c r="U171" s="71"/>
      <c r="V171" s="71"/>
      <c r="W171" s="71"/>
      <c r="X171" s="71"/>
      <c r="Y171" s="71"/>
      <c r="Z171" s="139"/>
    </row>
    <row r="172" spans="1:26" x14ac:dyDescent="0.2">
      <c r="A172" s="253">
        <v>300</v>
      </c>
      <c r="B172" s="274">
        <v>178</v>
      </c>
      <c r="C172" s="254"/>
      <c r="D172" s="254" t="s">
        <v>606</v>
      </c>
      <c r="E172" s="254" t="s">
        <v>923</v>
      </c>
      <c r="F172" s="263">
        <v>3250</v>
      </c>
      <c r="G172" s="254" t="s">
        <v>484</v>
      </c>
      <c r="H172" s="175" t="s">
        <v>877</v>
      </c>
      <c r="I172" s="28"/>
      <c r="J172" s="28"/>
      <c r="K172" s="139"/>
      <c r="N172" s="272">
        <v>300</v>
      </c>
      <c r="O172" s="239">
        <v>703</v>
      </c>
      <c r="P172" s="273" t="s">
        <v>244</v>
      </c>
      <c r="Q172" s="139"/>
      <c r="R172" s="139"/>
      <c r="S172" s="28"/>
      <c r="T172" s="28"/>
      <c r="U172" s="71"/>
      <c r="V172" s="71"/>
      <c r="W172" s="71"/>
      <c r="X172" s="71"/>
      <c r="Y172" s="71"/>
      <c r="Z172" s="139"/>
    </row>
    <row r="173" spans="1:26" x14ac:dyDescent="0.2">
      <c r="A173" s="253">
        <v>300</v>
      </c>
      <c r="B173" s="274">
        <v>179</v>
      </c>
      <c r="C173" s="254"/>
      <c r="D173" s="254" t="s">
        <v>1783</v>
      </c>
      <c r="E173" s="254" t="s">
        <v>1090</v>
      </c>
      <c r="F173" s="263">
        <v>3110</v>
      </c>
      <c r="G173" s="254" t="s">
        <v>982</v>
      </c>
      <c r="H173" s="175" t="s">
        <v>1437</v>
      </c>
      <c r="I173" s="28"/>
      <c r="J173" s="28"/>
      <c r="K173" s="139"/>
      <c r="N173" s="272">
        <v>300</v>
      </c>
      <c r="O173" s="239">
        <v>704</v>
      </c>
      <c r="P173" s="273" t="s">
        <v>592</v>
      </c>
      <c r="Q173" s="139"/>
      <c r="R173" s="139"/>
      <c r="S173" s="28"/>
      <c r="T173" s="28"/>
      <c r="U173" s="71"/>
      <c r="V173" s="71"/>
      <c r="W173" s="71"/>
      <c r="X173" s="71"/>
      <c r="Y173" s="71"/>
      <c r="Z173" s="139"/>
    </row>
    <row r="174" spans="1:26" x14ac:dyDescent="0.2">
      <c r="A174" s="253">
        <v>300</v>
      </c>
      <c r="B174" s="274">
        <v>180</v>
      </c>
      <c r="C174" s="254"/>
      <c r="D174" s="254" t="s">
        <v>206</v>
      </c>
      <c r="E174" s="254" t="s">
        <v>924</v>
      </c>
      <c r="F174" s="263">
        <v>3250</v>
      </c>
      <c r="G174" s="254" t="s">
        <v>484</v>
      </c>
      <c r="H174" s="175" t="s">
        <v>877</v>
      </c>
      <c r="I174" s="28"/>
      <c r="J174" s="28"/>
      <c r="K174" s="139"/>
      <c r="N174" s="272">
        <v>300</v>
      </c>
      <c r="O174" s="239">
        <v>708</v>
      </c>
      <c r="P174" s="273" t="s">
        <v>132</v>
      </c>
      <c r="Q174" s="139"/>
      <c r="R174" s="139"/>
      <c r="S174" s="28"/>
      <c r="T174" s="28"/>
      <c r="U174" s="71"/>
      <c r="V174" s="71"/>
      <c r="W174" s="71"/>
      <c r="X174" s="71"/>
      <c r="Y174" s="71"/>
      <c r="Z174" s="139"/>
    </row>
    <row r="175" spans="1:26" x14ac:dyDescent="0.2">
      <c r="A175" s="253">
        <v>300</v>
      </c>
      <c r="B175" s="274">
        <v>181</v>
      </c>
      <c r="C175" s="254"/>
      <c r="D175" s="254" t="s">
        <v>8</v>
      </c>
      <c r="E175" s="254" t="s">
        <v>1112</v>
      </c>
      <c r="F175" s="263">
        <v>3250</v>
      </c>
      <c r="G175" s="254" t="s">
        <v>484</v>
      </c>
      <c r="H175" s="175" t="s">
        <v>877</v>
      </c>
      <c r="I175" s="28"/>
      <c r="J175" s="28"/>
      <c r="K175" s="139"/>
      <c r="N175" s="272">
        <v>300</v>
      </c>
      <c r="O175" s="239">
        <v>709</v>
      </c>
      <c r="P175" s="273" t="s">
        <v>133</v>
      </c>
      <c r="Q175" s="139"/>
      <c r="R175" s="139"/>
      <c r="S175" s="28"/>
      <c r="T175" s="28"/>
      <c r="U175" s="71"/>
      <c r="V175" s="71"/>
      <c r="W175" s="71"/>
      <c r="X175" s="71"/>
      <c r="Y175" s="71"/>
      <c r="Z175" s="139"/>
    </row>
    <row r="176" spans="1:26" x14ac:dyDescent="0.2">
      <c r="A176" s="253">
        <v>300</v>
      </c>
      <c r="B176" s="274">
        <v>182</v>
      </c>
      <c r="C176" s="254"/>
      <c r="D176" s="254" t="s">
        <v>207</v>
      </c>
      <c r="E176" s="254" t="s">
        <v>923</v>
      </c>
      <c r="F176" s="263">
        <v>3250</v>
      </c>
      <c r="G176" s="254" t="s">
        <v>484</v>
      </c>
      <c r="H176" s="175" t="s">
        <v>877</v>
      </c>
      <c r="I176" s="28"/>
      <c r="J176" s="28"/>
      <c r="K176" s="139"/>
      <c r="N176" s="272">
        <v>300</v>
      </c>
      <c r="O176" s="239">
        <v>710</v>
      </c>
      <c r="P176" s="273" t="s">
        <v>325</v>
      </c>
      <c r="Q176" s="28"/>
      <c r="R176" s="28"/>
      <c r="S176" s="28"/>
      <c r="T176" s="28"/>
      <c r="U176" s="71"/>
      <c r="V176" s="71"/>
      <c r="W176" s="71"/>
      <c r="X176" s="71"/>
      <c r="Y176" s="71"/>
      <c r="Z176" s="139"/>
    </row>
    <row r="177" spans="1:26" x14ac:dyDescent="0.2">
      <c r="A177" s="253">
        <v>300</v>
      </c>
      <c r="B177" s="274">
        <v>183</v>
      </c>
      <c r="C177" s="254"/>
      <c r="D177" s="254" t="s">
        <v>624</v>
      </c>
      <c r="E177" s="254" t="s">
        <v>1113</v>
      </c>
      <c r="F177" s="263">
        <v>3250</v>
      </c>
      <c r="G177" s="254" t="s">
        <v>484</v>
      </c>
      <c r="H177" s="175" t="s">
        <v>877</v>
      </c>
      <c r="I177" s="28"/>
      <c r="J177" s="28"/>
      <c r="K177" s="139"/>
      <c r="N177" s="272">
        <v>300</v>
      </c>
      <c r="O177" s="239">
        <v>711</v>
      </c>
      <c r="P177" s="273" t="s">
        <v>2490</v>
      </c>
      <c r="Q177" s="28"/>
      <c r="R177" s="28"/>
      <c r="S177" s="28"/>
      <c r="T177" s="28"/>
      <c r="U177" s="71"/>
      <c r="V177" s="71"/>
      <c r="W177" s="71"/>
      <c r="X177" s="71"/>
      <c r="Y177" s="71"/>
      <c r="Z177" s="139"/>
    </row>
    <row r="178" spans="1:26" x14ac:dyDescent="0.2">
      <c r="A178" s="253">
        <v>300</v>
      </c>
      <c r="B178" s="274">
        <v>184</v>
      </c>
      <c r="C178" s="254"/>
      <c r="D178" s="254" t="s">
        <v>208</v>
      </c>
      <c r="E178" s="254" t="s">
        <v>925</v>
      </c>
      <c r="F178" s="263">
        <v>3270</v>
      </c>
      <c r="G178" s="254" t="s">
        <v>1032</v>
      </c>
      <c r="H178" s="175" t="s">
        <v>877</v>
      </c>
      <c r="I178" s="28"/>
      <c r="J178" s="28"/>
      <c r="K178" s="139"/>
      <c r="N178" s="272">
        <v>300</v>
      </c>
      <c r="O178" s="239">
        <v>712</v>
      </c>
      <c r="P178" s="273" t="s">
        <v>814</v>
      </c>
      <c r="Q178" s="28"/>
      <c r="R178" s="28"/>
      <c r="S178" s="28"/>
      <c r="T178" s="28"/>
      <c r="U178" s="71"/>
      <c r="V178" s="71"/>
      <c r="W178" s="71"/>
      <c r="X178" s="71"/>
      <c r="Y178" s="71"/>
      <c r="Z178" s="139"/>
    </row>
    <row r="179" spans="1:26" x14ac:dyDescent="0.2">
      <c r="A179" s="253">
        <v>300</v>
      </c>
      <c r="B179" s="274">
        <v>185</v>
      </c>
      <c r="C179" s="254"/>
      <c r="D179" s="254" t="s">
        <v>333</v>
      </c>
      <c r="E179" s="254" t="s">
        <v>1605</v>
      </c>
      <c r="F179" s="263">
        <v>3220</v>
      </c>
      <c r="G179" s="254" t="s">
        <v>1376</v>
      </c>
      <c r="H179" s="175" t="s">
        <v>1101</v>
      </c>
      <c r="I179" s="28"/>
      <c r="J179" s="28"/>
      <c r="K179" s="28"/>
      <c r="N179" s="272">
        <v>300</v>
      </c>
      <c r="O179" s="239">
        <v>713</v>
      </c>
      <c r="P179" s="273" t="s">
        <v>36</v>
      </c>
      <c r="Q179" s="28"/>
      <c r="R179" s="28"/>
      <c r="S179" s="28"/>
      <c r="T179" s="28"/>
      <c r="U179" s="71"/>
      <c r="V179" s="71"/>
      <c r="W179" s="71"/>
      <c r="X179" s="71"/>
      <c r="Y179" s="71"/>
      <c r="Z179" s="139"/>
    </row>
    <row r="180" spans="1:26" x14ac:dyDescent="0.2">
      <c r="A180" s="253">
        <v>300</v>
      </c>
      <c r="B180" s="274">
        <v>186</v>
      </c>
      <c r="C180" s="254"/>
      <c r="D180" s="254" t="s">
        <v>334</v>
      </c>
      <c r="E180" s="254" t="s">
        <v>1605</v>
      </c>
      <c r="F180" s="263">
        <v>3170</v>
      </c>
      <c r="G180" s="254" t="s">
        <v>455</v>
      </c>
      <c r="H180" s="175" t="s">
        <v>1104</v>
      </c>
      <c r="I180" s="28"/>
      <c r="J180" s="28"/>
      <c r="K180" s="28"/>
      <c r="N180" s="272">
        <v>300</v>
      </c>
      <c r="O180" s="239">
        <v>718</v>
      </c>
      <c r="P180" s="273" t="s">
        <v>890</v>
      </c>
      <c r="Q180" s="28"/>
      <c r="R180" s="28"/>
      <c r="S180" s="28"/>
      <c r="T180" s="28"/>
      <c r="U180" s="71"/>
      <c r="V180" s="71"/>
      <c r="W180" s="71"/>
      <c r="X180" s="71"/>
      <c r="Y180" s="71"/>
      <c r="Z180" s="139"/>
    </row>
    <row r="181" spans="1:26" x14ac:dyDescent="0.2">
      <c r="A181" s="253">
        <v>300</v>
      </c>
      <c r="B181" s="274">
        <v>187</v>
      </c>
      <c r="C181" s="254"/>
      <c r="D181" s="254" t="s">
        <v>335</v>
      </c>
      <c r="E181" s="254" t="s">
        <v>1605</v>
      </c>
      <c r="F181" s="263">
        <v>3180</v>
      </c>
      <c r="G181" s="254" t="s">
        <v>479</v>
      </c>
      <c r="H181" s="175" t="s">
        <v>877</v>
      </c>
      <c r="I181" s="28"/>
      <c r="J181" s="28"/>
      <c r="K181" s="28"/>
      <c r="N181" s="272">
        <v>300</v>
      </c>
      <c r="O181" s="239">
        <v>719</v>
      </c>
      <c r="P181" s="273" t="s">
        <v>1488</v>
      </c>
      <c r="Q181" s="28"/>
      <c r="R181" s="28"/>
      <c r="S181" s="28"/>
      <c r="T181" s="28"/>
      <c r="U181" s="71"/>
      <c r="V181" s="71"/>
      <c r="W181" s="71"/>
      <c r="X181" s="71"/>
      <c r="Y181" s="71"/>
      <c r="Z181" s="139"/>
    </row>
    <row r="182" spans="1:26" x14ac:dyDescent="0.2">
      <c r="A182" s="253">
        <v>300</v>
      </c>
      <c r="B182" s="274">
        <v>188</v>
      </c>
      <c r="C182" s="254"/>
      <c r="D182" s="254" t="s">
        <v>709</v>
      </c>
      <c r="E182" s="254" t="s">
        <v>1605</v>
      </c>
      <c r="F182" s="263">
        <v>3190</v>
      </c>
      <c r="G182" s="254" t="s">
        <v>480</v>
      </c>
      <c r="H182" s="175" t="s">
        <v>1101</v>
      </c>
      <c r="I182" s="28"/>
      <c r="J182" s="28"/>
      <c r="K182" s="28"/>
      <c r="N182" s="272">
        <v>300</v>
      </c>
      <c r="O182" s="239">
        <v>724</v>
      </c>
      <c r="P182" s="273" t="s">
        <v>1239</v>
      </c>
      <c r="Q182" s="28"/>
      <c r="R182" s="28"/>
      <c r="S182" s="28"/>
      <c r="T182" s="28"/>
      <c r="U182" s="71"/>
      <c r="V182" s="71"/>
      <c r="W182" s="71"/>
      <c r="X182" s="71"/>
      <c r="Y182" s="71"/>
      <c r="Z182" s="139"/>
    </row>
    <row r="183" spans="1:26" x14ac:dyDescent="0.2">
      <c r="A183" s="253">
        <v>300</v>
      </c>
      <c r="B183" s="274">
        <v>191</v>
      </c>
      <c r="C183" s="254"/>
      <c r="D183" s="254" t="s">
        <v>1759</v>
      </c>
      <c r="E183" s="254" t="s">
        <v>1605</v>
      </c>
      <c r="F183" s="263">
        <v>3230</v>
      </c>
      <c r="G183" s="254" t="s">
        <v>483</v>
      </c>
      <c r="H183" s="175" t="s">
        <v>877</v>
      </c>
      <c r="I183" s="28"/>
      <c r="J183" s="28"/>
      <c r="K183" s="28"/>
      <c r="N183" s="272">
        <v>300</v>
      </c>
      <c r="O183" s="239">
        <v>732</v>
      </c>
      <c r="P183" s="273" t="s">
        <v>617</v>
      </c>
      <c r="Q183" s="28"/>
      <c r="R183" s="28"/>
      <c r="S183" s="28"/>
      <c r="T183" s="28"/>
      <c r="U183" s="71"/>
      <c r="V183" s="71"/>
      <c r="W183" s="71"/>
      <c r="X183" s="71"/>
      <c r="Y183" s="71"/>
      <c r="Z183" s="139"/>
    </row>
    <row r="184" spans="1:26" x14ac:dyDescent="0.2">
      <c r="A184" s="253">
        <v>300</v>
      </c>
      <c r="B184" s="274">
        <v>193</v>
      </c>
      <c r="C184" s="254"/>
      <c r="D184" s="254" t="s">
        <v>427</v>
      </c>
      <c r="E184" s="254" t="s">
        <v>1124</v>
      </c>
      <c r="F184" s="263">
        <v>3250</v>
      </c>
      <c r="G184" s="254" t="s">
        <v>484</v>
      </c>
      <c r="H184" s="175" t="s">
        <v>877</v>
      </c>
      <c r="I184" s="28"/>
      <c r="J184" s="28"/>
      <c r="K184" s="28"/>
      <c r="N184" s="272">
        <v>300</v>
      </c>
      <c r="O184" s="239">
        <v>733</v>
      </c>
      <c r="P184" s="273" t="s">
        <v>591</v>
      </c>
      <c r="Q184" s="28"/>
      <c r="R184" s="28"/>
      <c r="S184" s="28"/>
      <c r="T184" s="28"/>
      <c r="U184" s="71"/>
      <c r="V184" s="71"/>
      <c r="W184" s="71"/>
      <c r="X184" s="71"/>
      <c r="Y184" s="71"/>
      <c r="Z184" s="139"/>
    </row>
    <row r="185" spans="1:26" x14ac:dyDescent="0.2">
      <c r="A185" s="253">
        <v>300</v>
      </c>
      <c r="B185" s="274">
        <v>194</v>
      </c>
      <c r="C185" s="254"/>
      <c r="D185" s="254" t="s">
        <v>1218</v>
      </c>
      <c r="E185" s="254" t="s">
        <v>854</v>
      </c>
      <c r="F185" s="263">
        <v>3260</v>
      </c>
      <c r="G185" s="254" t="s">
        <v>485</v>
      </c>
      <c r="H185" s="175" t="s">
        <v>877</v>
      </c>
      <c r="I185" s="28"/>
      <c r="J185" s="28"/>
      <c r="K185" s="28"/>
      <c r="N185" s="272">
        <v>300</v>
      </c>
      <c r="O185" s="239">
        <v>734</v>
      </c>
      <c r="P185" s="273" t="s">
        <v>1804</v>
      </c>
      <c r="Q185" s="28"/>
      <c r="R185" s="28"/>
      <c r="S185" s="28"/>
      <c r="T185" s="28"/>
      <c r="U185" s="71"/>
      <c r="V185" s="71"/>
      <c r="W185" s="71"/>
      <c r="X185" s="71"/>
      <c r="Y185" s="71"/>
      <c r="Z185" s="139"/>
    </row>
    <row r="186" spans="1:26" x14ac:dyDescent="0.2">
      <c r="A186" s="253">
        <v>300</v>
      </c>
      <c r="B186" s="274">
        <v>195</v>
      </c>
      <c r="C186" s="254"/>
      <c r="D186" s="254" t="s">
        <v>9</v>
      </c>
      <c r="E186" s="254" t="s">
        <v>854</v>
      </c>
      <c r="F186" s="263">
        <v>3260</v>
      </c>
      <c r="G186" s="254" t="s">
        <v>485</v>
      </c>
      <c r="H186" s="175" t="s">
        <v>877</v>
      </c>
      <c r="I186" s="28"/>
      <c r="J186" s="28"/>
      <c r="K186" s="28"/>
      <c r="N186" s="272">
        <v>300</v>
      </c>
      <c r="O186" s="239">
        <v>735</v>
      </c>
      <c r="P186" s="273" t="s">
        <v>1805</v>
      </c>
      <c r="Q186" s="28"/>
      <c r="R186" s="28"/>
      <c r="S186" s="28"/>
      <c r="T186" s="28"/>
      <c r="U186" s="71"/>
      <c r="V186" s="71"/>
      <c r="W186" s="71"/>
      <c r="X186" s="71"/>
      <c r="Y186" s="71"/>
      <c r="Z186" s="139"/>
    </row>
    <row r="187" spans="1:26" x14ac:dyDescent="0.2">
      <c r="A187" s="253">
        <v>300</v>
      </c>
      <c r="B187" s="274">
        <v>196</v>
      </c>
      <c r="C187" s="254"/>
      <c r="D187" s="254" t="s">
        <v>1219</v>
      </c>
      <c r="E187" s="254" t="s">
        <v>854</v>
      </c>
      <c r="F187" s="263">
        <v>3260</v>
      </c>
      <c r="G187" s="254" t="s">
        <v>485</v>
      </c>
      <c r="H187" s="175" t="s">
        <v>877</v>
      </c>
      <c r="I187" s="28"/>
      <c r="J187" s="28"/>
      <c r="K187" s="28"/>
      <c r="N187" s="272">
        <v>300</v>
      </c>
      <c r="O187" s="239">
        <v>736</v>
      </c>
      <c r="P187" s="273" t="s">
        <v>2491</v>
      </c>
      <c r="Q187" s="28"/>
      <c r="R187" s="28"/>
      <c r="S187" s="28"/>
      <c r="T187" s="28"/>
      <c r="U187" s="71"/>
      <c r="V187" s="71"/>
      <c r="W187" s="71"/>
      <c r="X187" s="71"/>
      <c r="Y187" s="71"/>
      <c r="Z187" s="139"/>
    </row>
    <row r="188" spans="1:26" x14ac:dyDescent="0.2">
      <c r="A188" s="253">
        <v>300</v>
      </c>
      <c r="B188" s="274">
        <v>197</v>
      </c>
      <c r="C188" s="254"/>
      <c r="D188" s="254" t="s">
        <v>1992</v>
      </c>
      <c r="E188" s="254" t="s">
        <v>1125</v>
      </c>
      <c r="F188" s="263">
        <v>3260</v>
      </c>
      <c r="G188" s="254" t="s">
        <v>485</v>
      </c>
      <c r="H188" s="175" t="s">
        <v>877</v>
      </c>
      <c r="I188" s="28"/>
      <c r="J188" s="28"/>
      <c r="K188" s="28"/>
      <c r="N188" s="272">
        <v>300</v>
      </c>
      <c r="O188" s="239">
        <v>738</v>
      </c>
      <c r="P188" s="273" t="s">
        <v>2492</v>
      </c>
      <c r="Q188" s="28"/>
      <c r="R188" s="28"/>
      <c r="S188" s="28"/>
      <c r="T188" s="28"/>
      <c r="U188" s="71"/>
      <c r="V188" s="71"/>
      <c r="W188" s="71"/>
      <c r="X188" s="71"/>
      <c r="Y188" s="71"/>
      <c r="Z188" s="139"/>
    </row>
    <row r="189" spans="1:26" x14ac:dyDescent="0.2">
      <c r="A189" s="253">
        <v>300</v>
      </c>
      <c r="B189" s="274">
        <v>198</v>
      </c>
      <c r="C189" s="254"/>
      <c r="D189" s="254" t="s">
        <v>10</v>
      </c>
      <c r="E189" s="254" t="s">
        <v>1126</v>
      </c>
      <c r="F189" s="263">
        <v>3260</v>
      </c>
      <c r="G189" s="254" t="s">
        <v>485</v>
      </c>
      <c r="H189" s="175" t="s">
        <v>877</v>
      </c>
      <c r="I189" s="28"/>
      <c r="J189" s="28"/>
      <c r="K189" s="28"/>
      <c r="N189" s="272">
        <v>300</v>
      </c>
      <c r="O189" s="239">
        <v>739</v>
      </c>
      <c r="P189" s="273" t="s">
        <v>942</v>
      </c>
      <c r="Q189" s="28"/>
      <c r="R189" s="28"/>
      <c r="S189" s="28"/>
      <c r="T189" s="28"/>
      <c r="U189" s="71"/>
      <c r="V189" s="71"/>
      <c r="W189" s="71"/>
      <c r="X189" s="71"/>
      <c r="Y189" s="71"/>
      <c r="Z189" s="139"/>
    </row>
    <row r="190" spans="1:26" x14ac:dyDescent="0.2">
      <c r="A190" s="253">
        <v>300</v>
      </c>
      <c r="B190" s="274">
        <v>199</v>
      </c>
      <c r="C190" s="254"/>
      <c r="D190" s="254" t="s">
        <v>11</v>
      </c>
      <c r="E190" s="254" t="s">
        <v>1127</v>
      </c>
      <c r="F190" s="263">
        <v>3260</v>
      </c>
      <c r="G190" s="254" t="s">
        <v>485</v>
      </c>
      <c r="H190" s="175" t="s">
        <v>877</v>
      </c>
      <c r="I190" s="28"/>
      <c r="J190" s="28"/>
      <c r="K190" s="28"/>
      <c r="N190" s="272">
        <v>300</v>
      </c>
      <c r="O190" s="239">
        <v>740</v>
      </c>
      <c r="P190" s="273" t="s">
        <v>1552</v>
      </c>
      <c r="Q190" s="28"/>
      <c r="R190" s="28"/>
      <c r="S190" s="28"/>
      <c r="T190" s="28"/>
      <c r="U190" s="71"/>
      <c r="V190" s="71"/>
      <c r="W190" s="71"/>
      <c r="X190" s="71"/>
      <c r="Y190" s="71"/>
      <c r="Z190" s="139"/>
    </row>
    <row r="191" spans="1:26" x14ac:dyDescent="0.2">
      <c r="A191" s="253">
        <v>300</v>
      </c>
      <c r="B191" s="274">
        <v>200</v>
      </c>
      <c r="C191" s="254"/>
      <c r="D191" s="254" t="s">
        <v>429</v>
      </c>
      <c r="E191" s="254" t="s">
        <v>1128</v>
      </c>
      <c r="F191" s="263">
        <v>3270</v>
      </c>
      <c r="G191" s="254" t="s">
        <v>1032</v>
      </c>
      <c r="H191" s="175" t="s">
        <v>877</v>
      </c>
      <c r="I191" s="28"/>
      <c r="J191" s="28"/>
      <c r="K191" s="28"/>
      <c r="N191" s="272">
        <v>300</v>
      </c>
      <c r="O191" s="239">
        <v>753</v>
      </c>
      <c r="P191" s="273" t="s">
        <v>672</v>
      </c>
      <c r="Q191" s="28"/>
      <c r="R191" s="28"/>
      <c r="S191" s="28"/>
      <c r="T191" s="28"/>
      <c r="U191" s="71"/>
      <c r="V191" s="71"/>
      <c r="W191" s="71"/>
      <c r="X191" s="71"/>
      <c r="Y191" s="71"/>
      <c r="Z191" s="139"/>
    </row>
    <row r="192" spans="1:26" x14ac:dyDescent="0.2">
      <c r="A192" s="253">
        <v>300</v>
      </c>
      <c r="B192" s="274">
        <v>202</v>
      </c>
      <c r="C192" s="254"/>
      <c r="D192" s="254" t="s">
        <v>602</v>
      </c>
      <c r="E192" s="254" t="s">
        <v>1435</v>
      </c>
      <c r="F192" s="263">
        <v>3210</v>
      </c>
      <c r="G192" s="254" t="s">
        <v>482</v>
      </c>
      <c r="H192" s="175" t="s">
        <v>858</v>
      </c>
      <c r="I192" s="28"/>
      <c r="J192" s="28"/>
      <c r="K192" s="28"/>
      <c r="N192" s="272">
        <v>300</v>
      </c>
      <c r="O192" s="239">
        <v>754</v>
      </c>
      <c r="P192" s="273" t="s">
        <v>1378</v>
      </c>
      <c r="Q192" s="28"/>
      <c r="R192" s="28"/>
      <c r="S192" s="28"/>
      <c r="T192" s="28"/>
      <c r="U192" s="71"/>
      <c r="V192" s="71"/>
      <c r="W192" s="71"/>
      <c r="X192" s="71"/>
      <c r="Y192" s="71"/>
      <c r="Z192" s="139"/>
    </row>
    <row r="193" spans="1:26" x14ac:dyDescent="0.2">
      <c r="A193" s="253">
        <v>300</v>
      </c>
      <c r="B193" s="274">
        <v>204</v>
      </c>
      <c r="C193" s="254"/>
      <c r="D193" s="254" t="s">
        <v>665</v>
      </c>
      <c r="E193" s="254" t="s">
        <v>1435</v>
      </c>
      <c r="F193" s="263">
        <v>3200</v>
      </c>
      <c r="G193" s="254" t="s">
        <v>481</v>
      </c>
      <c r="H193" s="175" t="s">
        <v>1095</v>
      </c>
      <c r="I193" s="28"/>
      <c r="J193" s="28"/>
      <c r="K193" s="28"/>
      <c r="N193" s="272">
        <v>300</v>
      </c>
      <c r="O193" s="239">
        <v>755</v>
      </c>
      <c r="P193" s="273" t="s">
        <v>102</v>
      </c>
      <c r="Q193" s="28"/>
      <c r="R193" s="28"/>
      <c r="S193" s="28"/>
      <c r="T193" s="28"/>
      <c r="U193" s="71"/>
      <c r="V193" s="71"/>
      <c r="W193" s="71"/>
      <c r="X193" s="71"/>
      <c r="Y193" s="71"/>
      <c r="Z193" s="139"/>
    </row>
    <row r="194" spans="1:26" x14ac:dyDescent="0.2">
      <c r="A194" s="253">
        <v>300</v>
      </c>
      <c r="B194" s="274">
        <v>205</v>
      </c>
      <c r="C194" s="254"/>
      <c r="D194" s="254" t="s">
        <v>663</v>
      </c>
      <c r="E194" s="254" t="s">
        <v>1435</v>
      </c>
      <c r="F194" s="263">
        <v>3220</v>
      </c>
      <c r="G194" s="254" t="s">
        <v>1376</v>
      </c>
      <c r="H194" s="175" t="s">
        <v>1101</v>
      </c>
      <c r="I194" s="28"/>
      <c r="J194" s="28"/>
      <c r="K194" s="28"/>
      <c r="N194" s="272">
        <v>300</v>
      </c>
      <c r="O194" s="239">
        <v>756</v>
      </c>
      <c r="P194" s="273" t="s">
        <v>1306</v>
      </c>
      <c r="Q194" s="28"/>
      <c r="R194" s="28"/>
      <c r="S194" s="28"/>
      <c r="T194" s="28"/>
      <c r="U194" s="71"/>
      <c r="V194" s="71"/>
      <c r="W194" s="71"/>
      <c r="X194" s="71"/>
      <c r="Y194" s="71"/>
      <c r="Z194" s="139"/>
    </row>
    <row r="195" spans="1:26" x14ac:dyDescent="0.2">
      <c r="A195" s="253">
        <v>300</v>
      </c>
      <c r="B195" s="274">
        <v>206</v>
      </c>
      <c r="C195" s="254"/>
      <c r="D195" s="254" t="s">
        <v>409</v>
      </c>
      <c r="E195" s="254" t="s">
        <v>1435</v>
      </c>
      <c r="F195" s="263">
        <v>3210</v>
      </c>
      <c r="G195" s="254" t="s">
        <v>482</v>
      </c>
      <c r="H195" s="175" t="s">
        <v>858</v>
      </c>
      <c r="I195" s="28"/>
      <c r="J195" s="28"/>
      <c r="K195" s="28"/>
      <c r="N195" s="272">
        <v>300</v>
      </c>
      <c r="O195" s="239">
        <v>757</v>
      </c>
      <c r="P195" s="273" t="s">
        <v>819</v>
      </c>
      <c r="Q195" s="28"/>
      <c r="R195" s="28"/>
      <c r="S195" s="28"/>
      <c r="T195" s="28"/>
      <c r="U195" s="71"/>
      <c r="V195" s="71"/>
      <c r="W195" s="71"/>
      <c r="X195" s="71"/>
      <c r="Y195" s="71"/>
      <c r="Z195" s="139"/>
    </row>
    <row r="196" spans="1:26" x14ac:dyDescent="0.2">
      <c r="A196" s="253">
        <v>300</v>
      </c>
      <c r="B196" s="274">
        <v>207</v>
      </c>
      <c r="C196" s="254"/>
      <c r="D196" s="254" t="s">
        <v>441</v>
      </c>
      <c r="E196" s="254" t="s">
        <v>1435</v>
      </c>
      <c r="F196" s="263">
        <v>3230</v>
      </c>
      <c r="G196" s="254" t="s">
        <v>483</v>
      </c>
      <c r="H196" s="175" t="s">
        <v>877</v>
      </c>
      <c r="I196" s="28"/>
      <c r="J196" s="28"/>
      <c r="K196" s="28"/>
      <c r="N196" s="272">
        <v>300</v>
      </c>
      <c r="O196" s="239">
        <v>758</v>
      </c>
      <c r="P196" s="273" t="s">
        <v>673</v>
      </c>
      <c r="Q196" s="28"/>
      <c r="R196" s="28"/>
      <c r="S196" s="28"/>
      <c r="T196" s="28"/>
      <c r="U196" s="71"/>
      <c r="V196" s="71"/>
      <c r="W196" s="71"/>
      <c r="X196" s="71"/>
      <c r="Y196" s="71"/>
      <c r="Z196" s="139"/>
    </row>
    <row r="197" spans="1:26" x14ac:dyDescent="0.2">
      <c r="A197" s="253">
        <v>300</v>
      </c>
      <c r="B197" s="274">
        <v>208</v>
      </c>
      <c r="C197" s="254"/>
      <c r="D197" s="254" t="s">
        <v>40</v>
      </c>
      <c r="E197" s="254" t="s">
        <v>1435</v>
      </c>
      <c r="F197" s="263">
        <v>3230</v>
      </c>
      <c r="G197" s="254" t="s">
        <v>483</v>
      </c>
      <c r="H197" s="175" t="s">
        <v>877</v>
      </c>
      <c r="I197" s="28"/>
      <c r="J197" s="28"/>
      <c r="K197" s="28"/>
      <c r="N197" s="272">
        <v>300</v>
      </c>
      <c r="O197" s="239">
        <v>761</v>
      </c>
      <c r="P197" s="273" t="s">
        <v>434</v>
      </c>
      <c r="Q197" s="28"/>
      <c r="R197" s="28"/>
      <c r="S197" s="28"/>
      <c r="T197" s="28"/>
      <c r="U197" s="71"/>
      <c r="V197" s="71"/>
      <c r="W197" s="71"/>
      <c r="X197" s="71"/>
      <c r="Y197" s="71"/>
      <c r="Z197" s="139"/>
    </row>
    <row r="198" spans="1:26" x14ac:dyDescent="0.2">
      <c r="A198" s="253">
        <v>300</v>
      </c>
      <c r="B198" s="274">
        <v>209</v>
      </c>
      <c r="C198" s="254"/>
      <c r="D198" s="254" t="s">
        <v>726</v>
      </c>
      <c r="E198" s="254" t="s">
        <v>877</v>
      </c>
      <c r="F198" s="263">
        <v>3270</v>
      </c>
      <c r="G198" s="254" t="s">
        <v>1032</v>
      </c>
      <c r="H198" s="175" t="s">
        <v>877</v>
      </c>
      <c r="I198" s="28"/>
      <c r="J198" s="28"/>
      <c r="K198" s="28"/>
      <c r="N198" s="272">
        <v>300</v>
      </c>
      <c r="O198" s="239">
        <v>762</v>
      </c>
      <c r="P198" s="273" t="s">
        <v>435</v>
      </c>
      <c r="Q198" s="28"/>
      <c r="R198" s="28"/>
      <c r="S198" s="28"/>
      <c r="T198" s="28"/>
      <c r="U198" s="71"/>
      <c r="V198" s="71"/>
      <c r="W198" s="71"/>
      <c r="X198" s="71"/>
      <c r="Y198" s="71"/>
      <c r="Z198" s="139"/>
    </row>
    <row r="199" spans="1:26" x14ac:dyDescent="0.2">
      <c r="A199" s="253">
        <v>300</v>
      </c>
      <c r="B199" s="274">
        <v>210</v>
      </c>
      <c r="C199" s="254"/>
      <c r="D199" s="254" t="s">
        <v>727</v>
      </c>
      <c r="E199" s="254" t="s">
        <v>877</v>
      </c>
      <c r="F199" s="263">
        <v>3270</v>
      </c>
      <c r="G199" s="254" t="s">
        <v>1032</v>
      </c>
      <c r="H199" s="175" t="s">
        <v>877</v>
      </c>
      <c r="I199" s="28"/>
      <c r="J199" s="28"/>
      <c r="K199" s="28"/>
      <c r="N199" s="272">
        <v>300</v>
      </c>
      <c r="O199" s="239">
        <v>767</v>
      </c>
      <c r="P199" s="273" t="s">
        <v>526</v>
      </c>
      <c r="Q199" s="28"/>
      <c r="R199" s="28"/>
      <c r="S199" s="28"/>
      <c r="T199" s="28"/>
      <c r="U199" s="71"/>
      <c r="V199" s="71"/>
      <c r="W199" s="71"/>
      <c r="X199" s="71"/>
      <c r="Y199" s="71"/>
      <c r="Z199" s="139"/>
    </row>
    <row r="200" spans="1:26" x14ac:dyDescent="0.2">
      <c r="A200" s="253">
        <v>300</v>
      </c>
      <c r="B200" s="274">
        <v>211</v>
      </c>
      <c r="C200" s="254"/>
      <c r="D200" s="254" t="s">
        <v>24</v>
      </c>
      <c r="E200" s="254" t="s">
        <v>867</v>
      </c>
      <c r="F200" s="263">
        <v>3030</v>
      </c>
      <c r="G200" s="254" t="s">
        <v>469</v>
      </c>
      <c r="H200" s="175" t="s">
        <v>858</v>
      </c>
      <c r="I200" s="28"/>
      <c r="J200" s="28"/>
      <c r="K200" s="28"/>
      <c r="N200" s="272">
        <v>300</v>
      </c>
      <c r="O200" s="239">
        <v>768</v>
      </c>
      <c r="P200" s="273" t="s">
        <v>1353</v>
      </c>
      <c r="Q200" s="28"/>
      <c r="R200" s="28"/>
      <c r="S200" s="28"/>
      <c r="T200" s="28"/>
      <c r="U200" s="71"/>
      <c r="V200" s="71"/>
      <c r="W200" s="71"/>
      <c r="X200" s="71"/>
      <c r="Y200" s="71"/>
      <c r="Z200" s="139"/>
    </row>
    <row r="201" spans="1:26" x14ac:dyDescent="0.2">
      <c r="A201" s="253">
        <v>300</v>
      </c>
      <c r="B201" s="274">
        <v>212</v>
      </c>
      <c r="C201" s="254"/>
      <c r="D201" s="254" t="s">
        <v>1993</v>
      </c>
      <c r="E201" s="254" t="s">
        <v>1129</v>
      </c>
      <c r="F201" s="263">
        <v>3280</v>
      </c>
      <c r="G201" s="254" t="s">
        <v>486</v>
      </c>
      <c r="H201" s="175" t="s">
        <v>877</v>
      </c>
      <c r="I201" s="28"/>
      <c r="J201" s="28"/>
      <c r="K201" s="28"/>
      <c r="N201" s="272">
        <v>300</v>
      </c>
      <c r="O201" s="239">
        <v>769</v>
      </c>
      <c r="P201" s="273" t="s">
        <v>139</v>
      </c>
      <c r="Q201" s="28"/>
      <c r="R201" s="28"/>
      <c r="S201" s="28"/>
      <c r="T201" s="28"/>
      <c r="U201" s="71"/>
      <c r="V201" s="71"/>
      <c r="W201" s="71"/>
      <c r="X201" s="71"/>
      <c r="Y201" s="71"/>
      <c r="Z201" s="139"/>
    </row>
    <row r="202" spans="1:26" x14ac:dyDescent="0.2">
      <c r="A202" s="253">
        <v>300</v>
      </c>
      <c r="B202" s="274">
        <v>213</v>
      </c>
      <c r="C202" s="254"/>
      <c r="D202" s="254" t="s">
        <v>1023</v>
      </c>
      <c r="E202" s="254" t="s">
        <v>932</v>
      </c>
      <c r="F202" s="263">
        <v>3170</v>
      </c>
      <c r="G202" s="254" t="s">
        <v>455</v>
      </c>
      <c r="H202" s="175" t="s">
        <v>1104</v>
      </c>
      <c r="I202" s="28"/>
      <c r="J202" s="28"/>
      <c r="K202" s="28"/>
      <c r="N202" s="272">
        <v>300</v>
      </c>
      <c r="O202" s="239">
        <v>771</v>
      </c>
      <c r="P202" s="273" t="s">
        <v>527</v>
      </c>
      <c r="Q202" s="28"/>
      <c r="R202" s="28"/>
      <c r="S202" s="28"/>
      <c r="T202" s="28"/>
      <c r="U202" s="71"/>
      <c r="V202" s="71"/>
      <c r="W202" s="71"/>
      <c r="X202" s="71"/>
      <c r="Y202" s="71"/>
      <c r="Z202" s="139"/>
    </row>
    <row r="203" spans="1:26" x14ac:dyDescent="0.2">
      <c r="A203" s="253">
        <v>300</v>
      </c>
      <c r="B203" s="274">
        <v>214</v>
      </c>
      <c r="C203" s="254"/>
      <c r="D203" s="254" t="s">
        <v>1024</v>
      </c>
      <c r="E203" s="254" t="s">
        <v>932</v>
      </c>
      <c r="F203" s="263">
        <v>3180</v>
      </c>
      <c r="G203" s="254" t="s">
        <v>479</v>
      </c>
      <c r="H203" s="175" t="s">
        <v>877</v>
      </c>
      <c r="I203" s="28"/>
      <c r="J203" s="28"/>
      <c r="K203" s="28"/>
      <c r="N203" s="272">
        <v>300</v>
      </c>
      <c r="O203" s="239">
        <v>772</v>
      </c>
      <c r="P203" s="273" t="s">
        <v>528</v>
      </c>
      <c r="Q203" s="28"/>
      <c r="R203" s="28"/>
      <c r="S203" s="28"/>
      <c r="T203" s="28"/>
      <c r="U203" s="71"/>
      <c r="V203" s="71"/>
      <c r="W203" s="71"/>
      <c r="X203" s="71"/>
      <c r="Y203" s="71"/>
      <c r="Z203" s="139"/>
    </row>
    <row r="204" spans="1:26" x14ac:dyDescent="0.2">
      <c r="A204" s="253">
        <v>300</v>
      </c>
      <c r="B204" s="274">
        <v>215</v>
      </c>
      <c r="C204" s="254"/>
      <c r="D204" s="254" t="s">
        <v>1025</v>
      </c>
      <c r="E204" s="254" t="s">
        <v>932</v>
      </c>
      <c r="F204" s="263">
        <v>3200</v>
      </c>
      <c r="G204" s="254" t="s">
        <v>481</v>
      </c>
      <c r="H204" s="175" t="s">
        <v>1095</v>
      </c>
      <c r="I204" s="28"/>
      <c r="J204" s="28"/>
      <c r="K204" s="28"/>
      <c r="N204" s="272">
        <v>300</v>
      </c>
      <c r="O204" s="239">
        <v>773</v>
      </c>
      <c r="P204" s="273" t="s">
        <v>529</v>
      </c>
      <c r="Q204" s="28"/>
      <c r="R204" s="28"/>
      <c r="S204" s="28"/>
      <c r="T204" s="28"/>
      <c r="U204" s="71"/>
      <c r="V204" s="71"/>
      <c r="W204" s="71"/>
      <c r="X204" s="71"/>
      <c r="Y204" s="71"/>
      <c r="Z204" s="139"/>
    </row>
    <row r="205" spans="1:26" x14ac:dyDescent="0.2">
      <c r="A205" s="253">
        <v>300</v>
      </c>
      <c r="B205" s="274">
        <v>216</v>
      </c>
      <c r="C205" s="254"/>
      <c r="D205" s="254" t="s">
        <v>1026</v>
      </c>
      <c r="E205" s="254" t="s">
        <v>932</v>
      </c>
      <c r="F205" s="263">
        <v>3210</v>
      </c>
      <c r="G205" s="254" t="s">
        <v>482</v>
      </c>
      <c r="H205" s="175" t="s">
        <v>858</v>
      </c>
      <c r="I205" s="28"/>
      <c r="J205" s="28"/>
      <c r="K205" s="28"/>
      <c r="N205" s="272">
        <v>300</v>
      </c>
      <c r="O205" s="239">
        <v>774</v>
      </c>
      <c r="P205" s="273" t="s">
        <v>530</v>
      </c>
      <c r="Q205" s="28"/>
      <c r="R205" s="28"/>
      <c r="S205" s="28"/>
      <c r="T205" s="28"/>
      <c r="U205" s="71"/>
      <c r="V205" s="71"/>
      <c r="W205" s="71"/>
      <c r="X205" s="71"/>
      <c r="Y205" s="71"/>
      <c r="Z205" s="139"/>
    </row>
    <row r="206" spans="1:26" x14ac:dyDescent="0.2">
      <c r="A206" s="253">
        <v>300</v>
      </c>
      <c r="B206" s="274">
        <v>217</v>
      </c>
      <c r="C206" s="254"/>
      <c r="D206" s="254" t="s">
        <v>1027</v>
      </c>
      <c r="E206" s="254" t="s">
        <v>932</v>
      </c>
      <c r="F206" s="263">
        <v>3230</v>
      </c>
      <c r="G206" s="254" t="s">
        <v>483</v>
      </c>
      <c r="H206" s="175" t="s">
        <v>877</v>
      </c>
      <c r="I206" s="28"/>
      <c r="J206" s="28"/>
      <c r="K206" s="28"/>
      <c r="N206" s="272">
        <v>300</v>
      </c>
      <c r="O206" s="239">
        <v>775</v>
      </c>
      <c r="P206" s="273" t="s">
        <v>531</v>
      </c>
      <c r="Q206" s="28"/>
      <c r="R206" s="28"/>
      <c r="S206" s="28"/>
      <c r="T206" s="28"/>
      <c r="U206" s="71"/>
      <c r="V206" s="71"/>
      <c r="W206" s="71"/>
      <c r="X206" s="71"/>
      <c r="Y206" s="71"/>
      <c r="Z206" s="139"/>
    </row>
    <row r="207" spans="1:26" x14ac:dyDescent="0.2">
      <c r="A207" s="253">
        <v>300</v>
      </c>
      <c r="B207" s="274">
        <v>218</v>
      </c>
      <c r="C207" s="254"/>
      <c r="D207" s="254" t="s">
        <v>1028</v>
      </c>
      <c r="E207" s="254" t="s">
        <v>932</v>
      </c>
      <c r="F207" s="263">
        <v>3240</v>
      </c>
      <c r="G207" s="254" t="s">
        <v>1031</v>
      </c>
      <c r="H207" s="175" t="s">
        <v>1095</v>
      </c>
      <c r="I207" s="28"/>
      <c r="J207" s="28"/>
      <c r="K207" s="28"/>
      <c r="N207" s="272">
        <v>300</v>
      </c>
      <c r="O207" s="239">
        <v>776</v>
      </c>
      <c r="P207" s="273" t="s">
        <v>2493</v>
      </c>
      <c r="Q207" s="28"/>
      <c r="R207" s="28"/>
      <c r="S207" s="28"/>
      <c r="T207" s="28"/>
      <c r="U207" s="71"/>
      <c r="V207" s="71"/>
      <c r="W207" s="71"/>
      <c r="X207" s="71"/>
      <c r="Y207" s="71"/>
      <c r="Z207" s="139"/>
    </row>
    <row r="208" spans="1:26" x14ac:dyDescent="0.2">
      <c r="A208" s="253">
        <v>300</v>
      </c>
      <c r="B208" s="274">
        <v>219</v>
      </c>
      <c r="C208" s="254"/>
      <c r="D208" s="254" t="s">
        <v>522</v>
      </c>
      <c r="E208" s="254" t="s">
        <v>932</v>
      </c>
      <c r="F208" s="263">
        <v>3190</v>
      </c>
      <c r="G208" s="254" t="s">
        <v>480</v>
      </c>
      <c r="H208" s="175" t="s">
        <v>1101</v>
      </c>
      <c r="I208" s="28"/>
      <c r="J208" s="28"/>
      <c r="K208" s="28"/>
      <c r="N208" s="272">
        <v>300</v>
      </c>
      <c r="O208" s="239">
        <v>777</v>
      </c>
      <c r="P208" s="273" t="s">
        <v>642</v>
      </c>
      <c r="Q208" s="28"/>
      <c r="R208" s="28"/>
      <c r="S208" s="28"/>
      <c r="T208" s="28"/>
      <c r="U208" s="71"/>
      <c r="V208" s="71"/>
      <c r="W208" s="71"/>
      <c r="X208" s="71"/>
      <c r="Y208" s="71"/>
      <c r="Z208" s="139"/>
    </row>
    <row r="209" spans="1:26" x14ac:dyDescent="0.2">
      <c r="A209" s="253">
        <v>300</v>
      </c>
      <c r="B209" s="274">
        <v>220</v>
      </c>
      <c r="C209" s="254"/>
      <c r="D209" s="254" t="s">
        <v>25</v>
      </c>
      <c r="E209" s="254" t="s">
        <v>909</v>
      </c>
      <c r="F209" s="263">
        <v>3070</v>
      </c>
      <c r="G209" s="254" t="s">
        <v>472</v>
      </c>
      <c r="H209" s="175" t="s">
        <v>869</v>
      </c>
      <c r="I209" s="28"/>
      <c r="J209" s="28"/>
      <c r="K209" s="28"/>
      <c r="N209" s="272">
        <v>300</v>
      </c>
      <c r="O209" s="239">
        <v>778</v>
      </c>
      <c r="P209" s="273" t="s">
        <v>643</v>
      </c>
      <c r="Q209" s="28"/>
      <c r="R209" s="28"/>
      <c r="S209" s="28"/>
      <c r="T209" s="28"/>
      <c r="U209" s="71"/>
      <c r="V209" s="71"/>
      <c r="W209" s="71"/>
      <c r="X209" s="71"/>
      <c r="Y209" s="71"/>
      <c r="Z209" s="139"/>
    </row>
    <row r="210" spans="1:26" x14ac:dyDescent="0.2">
      <c r="A210" s="253">
        <v>300</v>
      </c>
      <c r="B210" s="274">
        <v>221</v>
      </c>
      <c r="C210" s="254"/>
      <c r="D210" s="254" t="s">
        <v>1784</v>
      </c>
      <c r="E210" s="254" t="s">
        <v>1424</v>
      </c>
      <c r="F210" s="263">
        <v>3130</v>
      </c>
      <c r="G210" s="254" t="s">
        <v>476</v>
      </c>
      <c r="H210" s="175" t="s">
        <v>858</v>
      </c>
      <c r="I210" s="28"/>
      <c r="J210" s="28"/>
      <c r="K210" s="28"/>
      <c r="N210" s="272">
        <v>300</v>
      </c>
      <c r="O210" s="239">
        <v>779</v>
      </c>
      <c r="P210" s="273" t="s">
        <v>644</v>
      </c>
      <c r="Q210" s="28"/>
      <c r="R210" s="28"/>
      <c r="S210" s="28"/>
      <c r="T210" s="28"/>
      <c r="U210" s="71"/>
      <c r="V210" s="71"/>
      <c r="W210" s="71"/>
      <c r="X210" s="71"/>
      <c r="Y210" s="71"/>
      <c r="Z210" s="139"/>
    </row>
    <row r="211" spans="1:26" x14ac:dyDescent="0.2">
      <c r="A211" s="253">
        <v>300</v>
      </c>
      <c r="B211" s="274">
        <v>222</v>
      </c>
      <c r="C211" s="254"/>
      <c r="D211" s="254" t="s">
        <v>227</v>
      </c>
      <c r="E211" s="254" t="s">
        <v>1161</v>
      </c>
      <c r="F211" s="263">
        <v>3070</v>
      </c>
      <c r="G211" s="254" t="s">
        <v>472</v>
      </c>
      <c r="H211" s="175" t="s">
        <v>869</v>
      </c>
      <c r="I211" s="28"/>
      <c r="J211" s="28"/>
      <c r="K211" s="28"/>
      <c r="N211" s="272">
        <v>300</v>
      </c>
      <c r="O211" s="239">
        <v>789</v>
      </c>
      <c r="P211" s="273" t="s">
        <v>2494</v>
      </c>
      <c r="Q211" s="28"/>
      <c r="R211" s="28"/>
      <c r="S211" s="28"/>
      <c r="T211" s="28"/>
      <c r="U211" s="71"/>
      <c r="V211" s="71"/>
      <c r="W211" s="71"/>
      <c r="X211" s="71"/>
      <c r="Y211" s="71"/>
      <c r="Z211" s="139"/>
    </row>
    <row r="212" spans="1:26" x14ac:dyDescent="0.2">
      <c r="A212" s="253">
        <v>300</v>
      </c>
      <c r="B212" s="274">
        <v>223</v>
      </c>
      <c r="C212" s="254"/>
      <c r="D212" s="254" t="s">
        <v>228</v>
      </c>
      <c r="E212" s="254" t="s">
        <v>1161</v>
      </c>
      <c r="F212" s="263">
        <v>3080</v>
      </c>
      <c r="G212" s="254" t="s">
        <v>473</v>
      </c>
      <c r="H212" s="175" t="s">
        <v>873</v>
      </c>
      <c r="I212" s="28"/>
      <c r="J212" s="28"/>
      <c r="K212" s="28"/>
      <c r="N212" s="272">
        <v>300</v>
      </c>
      <c r="O212" s="239">
        <v>790</v>
      </c>
      <c r="P212" s="273" t="s">
        <v>2495</v>
      </c>
      <c r="Q212" s="28"/>
      <c r="R212" s="28"/>
      <c r="S212" s="28"/>
      <c r="T212" s="28"/>
      <c r="U212" s="71"/>
      <c r="V212" s="71"/>
      <c r="W212" s="71"/>
      <c r="X212" s="71"/>
      <c r="Y212" s="71"/>
      <c r="Z212" s="139"/>
    </row>
    <row r="213" spans="1:26" x14ac:dyDescent="0.2">
      <c r="A213" s="253">
        <v>300</v>
      </c>
      <c r="B213" s="274">
        <v>224</v>
      </c>
      <c r="C213" s="254"/>
      <c r="D213" s="254" t="s">
        <v>289</v>
      </c>
      <c r="E213" s="254" t="s">
        <v>927</v>
      </c>
      <c r="F213" s="263">
        <v>3140</v>
      </c>
      <c r="G213" s="254" t="s">
        <v>477</v>
      </c>
      <c r="H213" s="175" t="s">
        <v>858</v>
      </c>
      <c r="I213" s="28"/>
      <c r="J213" s="28"/>
      <c r="K213" s="28"/>
      <c r="N213" s="272">
        <v>300</v>
      </c>
      <c r="O213" s="239">
        <v>791</v>
      </c>
      <c r="P213" s="273" t="s">
        <v>1779</v>
      </c>
      <c r="Q213" s="28"/>
      <c r="R213" s="28"/>
      <c r="S213" s="28"/>
      <c r="T213" s="28"/>
      <c r="U213" s="71"/>
      <c r="V213" s="71"/>
      <c r="W213" s="71"/>
      <c r="X213" s="71"/>
      <c r="Y213" s="71"/>
      <c r="Z213" s="139"/>
    </row>
    <row r="214" spans="1:26" x14ac:dyDescent="0.2">
      <c r="A214" s="253">
        <v>300</v>
      </c>
      <c r="B214" s="274">
        <v>226</v>
      </c>
      <c r="C214" s="254"/>
      <c r="D214" s="254" t="s">
        <v>607</v>
      </c>
      <c r="E214" s="254" t="s">
        <v>926</v>
      </c>
      <c r="F214" s="263">
        <v>3050</v>
      </c>
      <c r="G214" s="254" t="s">
        <v>471</v>
      </c>
      <c r="H214" s="175" t="s">
        <v>869</v>
      </c>
      <c r="I214" s="28"/>
      <c r="J214" s="28"/>
      <c r="K214" s="28"/>
      <c r="N214" s="272">
        <v>300</v>
      </c>
      <c r="O214" s="239">
        <v>792</v>
      </c>
      <c r="P214" s="273" t="s">
        <v>641</v>
      </c>
      <c r="Q214" s="28"/>
      <c r="R214" s="28"/>
      <c r="S214" s="28"/>
      <c r="T214" s="28"/>
      <c r="U214" s="71"/>
      <c r="V214" s="71"/>
      <c r="W214" s="71"/>
      <c r="X214" s="71"/>
      <c r="Y214" s="71"/>
      <c r="Z214" s="139"/>
    </row>
    <row r="215" spans="1:26" x14ac:dyDescent="0.2">
      <c r="A215" s="253">
        <v>300</v>
      </c>
      <c r="B215" s="274">
        <v>227</v>
      </c>
      <c r="C215" s="254"/>
      <c r="D215" s="254" t="s">
        <v>210</v>
      </c>
      <c r="E215" s="254" t="s">
        <v>926</v>
      </c>
      <c r="F215" s="263">
        <v>3060</v>
      </c>
      <c r="G215" s="254" t="s">
        <v>182</v>
      </c>
      <c r="H215" s="175" t="s">
        <v>1437</v>
      </c>
      <c r="I215" s="28"/>
      <c r="J215" s="28"/>
      <c r="K215" s="28"/>
      <c r="N215" s="272">
        <v>300</v>
      </c>
      <c r="O215" s="239">
        <v>810</v>
      </c>
      <c r="P215" s="273" t="s">
        <v>237</v>
      </c>
      <c r="Q215" s="28"/>
      <c r="R215" s="28"/>
      <c r="S215" s="28"/>
      <c r="T215" s="28"/>
      <c r="U215" s="71"/>
      <c r="V215" s="71"/>
      <c r="W215" s="71"/>
      <c r="X215" s="71"/>
      <c r="Y215" s="71"/>
      <c r="Z215" s="139"/>
    </row>
    <row r="216" spans="1:26" x14ac:dyDescent="0.2">
      <c r="A216" s="253">
        <v>300</v>
      </c>
      <c r="B216" s="274">
        <v>228</v>
      </c>
      <c r="C216" s="254"/>
      <c r="D216" s="254" t="s">
        <v>713</v>
      </c>
      <c r="E216" s="254" t="s">
        <v>926</v>
      </c>
      <c r="F216" s="263">
        <v>3070</v>
      </c>
      <c r="G216" s="254" t="s">
        <v>472</v>
      </c>
      <c r="H216" s="175" t="s">
        <v>869</v>
      </c>
      <c r="I216" s="28"/>
      <c r="J216" s="28"/>
      <c r="K216" s="28"/>
      <c r="N216" s="272">
        <v>300</v>
      </c>
      <c r="O216" s="239">
        <v>811</v>
      </c>
      <c r="P216" s="273" t="s">
        <v>2496</v>
      </c>
      <c r="Q216" s="28"/>
      <c r="R216" s="28"/>
      <c r="S216" s="28"/>
      <c r="T216" s="28"/>
      <c r="U216" s="71"/>
      <c r="V216" s="71"/>
      <c r="W216" s="71"/>
      <c r="X216" s="71"/>
      <c r="Y216" s="71"/>
      <c r="Z216" s="139"/>
    </row>
    <row r="217" spans="1:26" x14ac:dyDescent="0.2">
      <c r="A217" s="253">
        <v>300</v>
      </c>
      <c r="B217" s="274">
        <v>229</v>
      </c>
      <c r="C217" s="254"/>
      <c r="D217" s="254" t="s">
        <v>211</v>
      </c>
      <c r="E217" s="254" t="s">
        <v>926</v>
      </c>
      <c r="F217" s="263">
        <v>3090</v>
      </c>
      <c r="G217" s="254" t="s">
        <v>474</v>
      </c>
      <c r="H217" s="175" t="s">
        <v>1437</v>
      </c>
      <c r="I217" s="28"/>
      <c r="J217" s="28"/>
      <c r="K217" s="28"/>
      <c r="N217" s="272">
        <v>300</v>
      </c>
      <c r="O217" s="239">
        <v>812</v>
      </c>
      <c r="P217" s="273" t="s">
        <v>2497</v>
      </c>
      <c r="Q217" s="28"/>
      <c r="R217" s="28"/>
      <c r="S217" s="28"/>
      <c r="T217" s="28"/>
      <c r="U217" s="71"/>
      <c r="V217" s="71"/>
      <c r="W217" s="71"/>
      <c r="X217" s="71"/>
      <c r="Y217" s="71"/>
      <c r="Z217" s="139"/>
    </row>
    <row r="218" spans="1:26" x14ac:dyDescent="0.2">
      <c r="A218" s="253">
        <v>300</v>
      </c>
      <c r="B218" s="274">
        <v>230</v>
      </c>
      <c r="C218" s="254"/>
      <c r="D218" s="254" t="s">
        <v>212</v>
      </c>
      <c r="E218" s="254" t="s">
        <v>926</v>
      </c>
      <c r="F218" s="263">
        <v>3120</v>
      </c>
      <c r="G218" s="254" t="s">
        <v>475</v>
      </c>
      <c r="H218" s="175" t="s">
        <v>861</v>
      </c>
      <c r="I218" s="28"/>
      <c r="J218" s="28"/>
      <c r="K218" s="28"/>
      <c r="N218" s="272">
        <v>300</v>
      </c>
      <c r="O218" s="239">
        <v>813</v>
      </c>
      <c r="P218" s="273" t="s">
        <v>2498</v>
      </c>
      <c r="Q218" s="28"/>
      <c r="R218" s="28"/>
      <c r="S218" s="28"/>
      <c r="T218" s="28"/>
      <c r="U218" s="71"/>
      <c r="V218" s="71"/>
      <c r="W218" s="71"/>
      <c r="X218" s="71"/>
      <c r="Y218" s="71"/>
      <c r="Z218" s="139"/>
    </row>
    <row r="219" spans="1:26" x14ac:dyDescent="0.2">
      <c r="A219" s="253">
        <v>300</v>
      </c>
      <c r="B219" s="274">
        <v>231</v>
      </c>
      <c r="C219" s="254"/>
      <c r="D219" s="254" t="s">
        <v>213</v>
      </c>
      <c r="E219" s="254" t="s">
        <v>926</v>
      </c>
      <c r="F219" s="263">
        <v>3140</v>
      </c>
      <c r="G219" s="254" t="s">
        <v>477</v>
      </c>
      <c r="H219" s="175" t="s">
        <v>858</v>
      </c>
      <c r="I219" s="28"/>
      <c r="J219" s="28"/>
      <c r="K219" s="28"/>
      <c r="N219" s="272">
        <v>300</v>
      </c>
      <c r="O219" s="239">
        <v>814</v>
      </c>
      <c r="P219" s="273" t="s">
        <v>2499</v>
      </c>
      <c r="Q219" s="28"/>
      <c r="R219" s="28"/>
      <c r="S219" s="28"/>
      <c r="T219" s="28"/>
      <c r="U219" s="71"/>
      <c r="V219" s="71"/>
      <c r="W219" s="71"/>
      <c r="X219" s="71"/>
      <c r="Y219" s="71"/>
      <c r="Z219" s="139"/>
    </row>
    <row r="220" spans="1:26" x14ac:dyDescent="0.2">
      <c r="A220" s="253">
        <v>300</v>
      </c>
      <c r="B220" s="274">
        <v>232</v>
      </c>
      <c r="C220" s="254"/>
      <c r="D220" s="254" t="s">
        <v>796</v>
      </c>
      <c r="E220" s="254" t="s">
        <v>926</v>
      </c>
      <c r="F220" s="263">
        <v>3130</v>
      </c>
      <c r="G220" s="254" t="s">
        <v>476</v>
      </c>
      <c r="H220" s="175" t="s">
        <v>858</v>
      </c>
      <c r="I220" s="28"/>
      <c r="J220" s="28"/>
      <c r="K220" s="28"/>
      <c r="N220" s="272">
        <v>300</v>
      </c>
      <c r="O220" s="239">
        <v>815</v>
      </c>
      <c r="P220" s="273" t="s">
        <v>2500</v>
      </c>
      <c r="Q220" s="28"/>
      <c r="R220" s="28"/>
      <c r="S220" s="28"/>
      <c r="T220" s="28"/>
      <c r="U220" s="71"/>
      <c r="V220" s="71"/>
      <c r="W220" s="71"/>
      <c r="X220" s="71"/>
      <c r="Y220" s="71"/>
      <c r="Z220" s="139"/>
    </row>
    <row r="221" spans="1:26" x14ac:dyDescent="0.2">
      <c r="A221" s="253">
        <v>300</v>
      </c>
      <c r="B221" s="274">
        <v>233</v>
      </c>
      <c r="C221" s="254"/>
      <c r="D221" s="254" t="s">
        <v>214</v>
      </c>
      <c r="E221" s="254" t="s">
        <v>926</v>
      </c>
      <c r="F221" s="263">
        <v>3150</v>
      </c>
      <c r="G221" s="254" t="s">
        <v>478</v>
      </c>
      <c r="H221" s="175" t="s">
        <v>1437</v>
      </c>
      <c r="I221" s="28"/>
      <c r="J221" s="28"/>
      <c r="K221" s="28"/>
      <c r="N221" s="272">
        <v>300</v>
      </c>
      <c r="O221" s="239">
        <v>816</v>
      </c>
      <c r="P221" s="273" t="s">
        <v>2501</v>
      </c>
      <c r="Q221" s="28"/>
      <c r="R221" s="28"/>
      <c r="S221" s="28"/>
      <c r="T221" s="28"/>
      <c r="U221" s="71"/>
      <c r="V221" s="71"/>
      <c r="W221" s="71"/>
      <c r="X221" s="71"/>
      <c r="Y221" s="71"/>
      <c r="Z221" s="139"/>
    </row>
    <row r="222" spans="1:26" x14ac:dyDescent="0.2">
      <c r="A222" s="253">
        <v>300</v>
      </c>
      <c r="B222" s="274">
        <v>234</v>
      </c>
      <c r="C222" s="254"/>
      <c r="D222" s="254" t="s">
        <v>336</v>
      </c>
      <c r="E222" s="254" t="s">
        <v>926</v>
      </c>
      <c r="F222" s="263">
        <v>3110</v>
      </c>
      <c r="G222" s="254" t="s">
        <v>982</v>
      </c>
      <c r="H222" s="175" t="s">
        <v>1437</v>
      </c>
      <c r="I222" s="28"/>
      <c r="J222" s="28"/>
      <c r="K222" s="28"/>
      <c r="N222" s="272">
        <v>300</v>
      </c>
      <c r="O222" s="239">
        <v>821</v>
      </c>
      <c r="P222" s="273" t="s">
        <v>1828</v>
      </c>
      <c r="Q222" s="28"/>
      <c r="R222" s="28"/>
      <c r="S222" s="28"/>
      <c r="T222" s="28"/>
      <c r="U222" s="71"/>
      <c r="V222" s="71"/>
      <c r="W222" s="71"/>
      <c r="X222" s="71"/>
      <c r="Y222" s="71"/>
      <c r="Z222" s="139"/>
    </row>
    <row r="223" spans="1:26" x14ac:dyDescent="0.2">
      <c r="A223" s="253">
        <v>300</v>
      </c>
      <c r="B223" s="274">
        <v>235</v>
      </c>
      <c r="C223" s="254"/>
      <c r="D223" s="254" t="s">
        <v>797</v>
      </c>
      <c r="E223" s="254" t="s">
        <v>926</v>
      </c>
      <c r="F223" s="263">
        <v>3180</v>
      </c>
      <c r="G223" s="254" t="s">
        <v>479</v>
      </c>
      <c r="H223" s="175" t="s">
        <v>877</v>
      </c>
      <c r="I223" s="28"/>
      <c r="J223" s="28"/>
      <c r="K223" s="28"/>
      <c r="N223" s="272">
        <v>300</v>
      </c>
      <c r="O223" s="239">
        <v>822</v>
      </c>
      <c r="P223" s="273" t="s">
        <v>787</v>
      </c>
      <c r="Q223" s="28"/>
      <c r="R223" s="28"/>
      <c r="S223" s="28"/>
      <c r="T223" s="28"/>
      <c r="U223" s="71"/>
      <c r="V223" s="71"/>
      <c r="W223" s="71"/>
      <c r="X223" s="71"/>
      <c r="Y223" s="71"/>
      <c r="Z223" s="139"/>
    </row>
    <row r="224" spans="1:26" x14ac:dyDescent="0.2">
      <c r="A224" s="253">
        <v>300</v>
      </c>
      <c r="B224" s="274">
        <v>236</v>
      </c>
      <c r="C224" s="254"/>
      <c r="D224" s="254" t="s">
        <v>798</v>
      </c>
      <c r="E224" s="254" t="s">
        <v>926</v>
      </c>
      <c r="F224" s="263">
        <v>3230</v>
      </c>
      <c r="G224" s="254" t="s">
        <v>483</v>
      </c>
      <c r="H224" s="175" t="s">
        <v>877</v>
      </c>
      <c r="I224" s="28"/>
      <c r="J224" s="28"/>
      <c r="K224" s="28"/>
      <c r="N224" s="272">
        <v>300</v>
      </c>
      <c r="O224" s="239">
        <v>823</v>
      </c>
      <c r="P224" s="273" t="s">
        <v>2502</v>
      </c>
      <c r="Q224" s="28"/>
      <c r="R224" s="28"/>
      <c r="S224" s="28"/>
      <c r="T224" s="28"/>
      <c r="U224" s="71"/>
      <c r="V224" s="71"/>
      <c r="W224" s="71"/>
      <c r="X224" s="71"/>
      <c r="Y224" s="71"/>
      <c r="Z224" s="139"/>
    </row>
    <row r="225" spans="1:26" x14ac:dyDescent="0.2">
      <c r="A225" s="253">
        <v>300</v>
      </c>
      <c r="B225" s="274">
        <v>237</v>
      </c>
      <c r="C225" s="254"/>
      <c r="D225" s="254" t="s">
        <v>799</v>
      </c>
      <c r="E225" s="254" t="s">
        <v>926</v>
      </c>
      <c r="F225" s="263">
        <v>3170</v>
      </c>
      <c r="G225" s="254" t="s">
        <v>455</v>
      </c>
      <c r="H225" s="175" t="s">
        <v>1104</v>
      </c>
      <c r="I225" s="28"/>
      <c r="J225" s="28"/>
      <c r="K225" s="28"/>
      <c r="N225" s="272">
        <v>300</v>
      </c>
      <c r="O225" s="239">
        <v>824</v>
      </c>
      <c r="P225" s="273" t="s">
        <v>294</v>
      </c>
      <c r="Q225" s="28"/>
      <c r="R225" s="28"/>
      <c r="S225" s="28"/>
      <c r="T225" s="28"/>
      <c r="U225" s="71"/>
      <c r="V225" s="71"/>
      <c r="W225" s="71"/>
      <c r="X225" s="71"/>
      <c r="Y225" s="71"/>
      <c r="Z225" s="139"/>
    </row>
    <row r="226" spans="1:26" x14ac:dyDescent="0.2">
      <c r="A226" s="253">
        <v>300</v>
      </c>
      <c r="B226" s="274">
        <v>238</v>
      </c>
      <c r="C226" s="254"/>
      <c r="D226" s="254" t="s">
        <v>800</v>
      </c>
      <c r="E226" s="254" t="s">
        <v>926</v>
      </c>
      <c r="F226" s="263">
        <v>3190</v>
      </c>
      <c r="G226" s="254" t="s">
        <v>480</v>
      </c>
      <c r="H226" s="175" t="s">
        <v>1101</v>
      </c>
      <c r="I226" s="28"/>
      <c r="J226" s="28"/>
      <c r="K226" s="28"/>
      <c r="N226" s="272">
        <v>300</v>
      </c>
      <c r="O226" s="239">
        <v>828</v>
      </c>
      <c r="P226" s="273" t="s">
        <v>119</v>
      </c>
      <c r="Q226" s="28"/>
      <c r="R226" s="28"/>
      <c r="S226" s="28"/>
      <c r="T226" s="28"/>
      <c r="U226" s="71"/>
      <c r="V226" s="71"/>
      <c r="W226" s="71"/>
      <c r="X226" s="71"/>
      <c r="Y226" s="71"/>
      <c r="Z226" s="139"/>
    </row>
    <row r="227" spans="1:26" x14ac:dyDescent="0.2">
      <c r="A227" s="253">
        <v>300</v>
      </c>
      <c r="B227" s="274">
        <v>239</v>
      </c>
      <c r="C227" s="254"/>
      <c r="D227" s="254" t="s">
        <v>801</v>
      </c>
      <c r="E227" s="254" t="s">
        <v>926</v>
      </c>
      <c r="F227" s="263">
        <v>3200</v>
      </c>
      <c r="G227" s="254" t="s">
        <v>481</v>
      </c>
      <c r="H227" s="175" t="s">
        <v>1095</v>
      </c>
      <c r="I227" s="28"/>
      <c r="J227" s="28"/>
      <c r="K227" s="28"/>
      <c r="N227" s="272">
        <v>300</v>
      </c>
      <c r="O227" s="239">
        <v>829</v>
      </c>
      <c r="P227" s="273" t="s">
        <v>682</v>
      </c>
      <c r="Q227" s="28"/>
      <c r="R227" s="28"/>
      <c r="S227" s="28"/>
      <c r="T227" s="28"/>
      <c r="U227" s="71"/>
      <c r="V227" s="71"/>
      <c r="W227" s="71"/>
      <c r="X227" s="71"/>
      <c r="Y227" s="71"/>
      <c r="Z227" s="139"/>
    </row>
    <row r="228" spans="1:26" x14ac:dyDescent="0.2">
      <c r="A228" s="253">
        <v>300</v>
      </c>
      <c r="B228" s="274">
        <v>240</v>
      </c>
      <c r="C228" s="254"/>
      <c r="D228" s="254" t="s">
        <v>788</v>
      </c>
      <c r="E228" s="254" t="s">
        <v>926</v>
      </c>
      <c r="F228" s="263">
        <v>3220</v>
      </c>
      <c r="G228" s="254" t="s">
        <v>1376</v>
      </c>
      <c r="H228" s="175" t="s">
        <v>1101</v>
      </c>
      <c r="I228" s="28"/>
      <c r="J228" s="28"/>
      <c r="K228" s="28"/>
      <c r="N228" s="272">
        <v>300</v>
      </c>
      <c r="O228" s="239">
        <v>832</v>
      </c>
      <c r="P228" s="273" t="s">
        <v>674</v>
      </c>
      <c r="Q228" s="28"/>
      <c r="R228" s="28"/>
      <c r="S228" s="28"/>
      <c r="T228" s="28"/>
      <c r="U228" s="71"/>
      <c r="V228" s="71"/>
      <c r="W228" s="71"/>
      <c r="X228" s="71"/>
      <c r="Y228" s="71"/>
      <c r="Z228" s="139"/>
    </row>
    <row r="229" spans="1:26" x14ac:dyDescent="0.2">
      <c r="A229" s="253">
        <v>300</v>
      </c>
      <c r="B229" s="274">
        <v>241</v>
      </c>
      <c r="C229" s="254"/>
      <c r="D229" s="254" t="s">
        <v>789</v>
      </c>
      <c r="E229" s="254" t="s">
        <v>926</v>
      </c>
      <c r="F229" s="263">
        <v>3020</v>
      </c>
      <c r="G229" s="254" t="s">
        <v>468</v>
      </c>
      <c r="H229" s="175" t="s">
        <v>875</v>
      </c>
      <c r="I229" s="28"/>
      <c r="J229" s="28"/>
      <c r="K229" s="28"/>
      <c r="N229" s="272">
        <v>300</v>
      </c>
      <c r="O229" s="239">
        <v>833</v>
      </c>
      <c r="P229" s="273" t="s">
        <v>1869</v>
      </c>
      <c r="Q229" s="28"/>
      <c r="R229" s="28"/>
      <c r="S229" s="28"/>
      <c r="T229" s="28"/>
      <c r="U229" s="71"/>
      <c r="V229" s="71"/>
      <c r="W229" s="71"/>
      <c r="X229" s="71"/>
      <c r="Y229" s="71"/>
      <c r="Z229" s="139"/>
    </row>
    <row r="230" spans="1:26" x14ac:dyDescent="0.2">
      <c r="A230" s="253">
        <v>300</v>
      </c>
      <c r="B230" s="274">
        <v>242</v>
      </c>
      <c r="C230" s="254"/>
      <c r="D230" s="254" t="s">
        <v>790</v>
      </c>
      <c r="E230" s="254" t="s">
        <v>926</v>
      </c>
      <c r="F230" s="263">
        <v>3310</v>
      </c>
      <c r="G230" s="254" t="s">
        <v>21</v>
      </c>
      <c r="H230" s="175" t="s">
        <v>877</v>
      </c>
      <c r="I230" s="28"/>
      <c r="J230" s="28"/>
      <c r="K230" s="28"/>
      <c r="N230" s="272">
        <v>300</v>
      </c>
      <c r="O230" s="239">
        <v>839</v>
      </c>
      <c r="P230" s="273" t="s">
        <v>120</v>
      </c>
      <c r="Q230" s="28"/>
      <c r="R230" s="28"/>
      <c r="S230" s="28"/>
      <c r="T230" s="28"/>
      <c r="U230" s="71"/>
      <c r="V230" s="71"/>
      <c r="W230" s="71"/>
      <c r="X230" s="71"/>
      <c r="Y230" s="71"/>
      <c r="Z230" s="139"/>
    </row>
    <row r="231" spans="1:26" x14ac:dyDescent="0.2">
      <c r="A231" s="253">
        <v>300</v>
      </c>
      <c r="B231" s="274">
        <v>243</v>
      </c>
      <c r="C231" s="254"/>
      <c r="D231" s="254" t="s">
        <v>791</v>
      </c>
      <c r="E231" s="254" t="s">
        <v>926</v>
      </c>
      <c r="F231" s="263">
        <v>3250</v>
      </c>
      <c r="G231" s="254" t="s">
        <v>484</v>
      </c>
      <c r="H231" s="175" t="s">
        <v>877</v>
      </c>
      <c r="I231" s="28"/>
      <c r="J231" s="28"/>
      <c r="K231" s="28"/>
      <c r="N231" s="272">
        <v>300</v>
      </c>
      <c r="O231" s="239">
        <v>840</v>
      </c>
      <c r="P231" s="273" t="s">
        <v>764</v>
      </c>
      <c r="Q231" s="28"/>
      <c r="R231" s="28"/>
      <c r="S231" s="28"/>
      <c r="T231" s="28"/>
      <c r="U231" s="71"/>
      <c r="V231" s="71"/>
      <c r="W231" s="71"/>
      <c r="X231" s="71"/>
      <c r="Y231" s="71"/>
      <c r="Z231" s="139"/>
    </row>
    <row r="232" spans="1:26" x14ac:dyDescent="0.2">
      <c r="A232" s="253">
        <v>300</v>
      </c>
      <c r="B232" s="274">
        <v>244</v>
      </c>
      <c r="C232" s="254"/>
      <c r="D232" s="254" t="s">
        <v>792</v>
      </c>
      <c r="E232" s="254" t="s">
        <v>926</v>
      </c>
      <c r="F232" s="263">
        <v>3280</v>
      </c>
      <c r="G232" s="254" t="s">
        <v>486</v>
      </c>
      <c r="H232" s="175" t="s">
        <v>877</v>
      </c>
      <c r="I232" s="28"/>
      <c r="J232" s="28"/>
      <c r="K232" s="28"/>
      <c r="N232" s="272">
        <v>300</v>
      </c>
      <c r="O232" s="239">
        <v>841</v>
      </c>
      <c r="P232" s="273" t="s">
        <v>765</v>
      </c>
      <c r="Q232" s="28"/>
      <c r="R232" s="28"/>
      <c r="S232" s="28"/>
      <c r="T232" s="28"/>
      <c r="U232" s="71"/>
      <c r="V232" s="71"/>
      <c r="W232" s="71"/>
      <c r="X232" s="71"/>
      <c r="Y232" s="71"/>
      <c r="Z232" s="139"/>
    </row>
    <row r="233" spans="1:26" x14ac:dyDescent="0.2">
      <c r="A233" s="253">
        <v>300</v>
      </c>
      <c r="B233" s="274">
        <v>245</v>
      </c>
      <c r="C233" s="254"/>
      <c r="D233" s="254" t="s">
        <v>793</v>
      </c>
      <c r="E233" s="254" t="s">
        <v>926</v>
      </c>
      <c r="F233" s="263">
        <v>3240</v>
      </c>
      <c r="G233" s="254" t="s">
        <v>1031</v>
      </c>
      <c r="H233" s="175" t="s">
        <v>1095</v>
      </c>
      <c r="I233" s="28"/>
      <c r="J233" s="28"/>
      <c r="K233" s="28"/>
      <c r="N233" s="272">
        <v>300</v>
      </c>
      <c r="O233" s="239">
        <v>842</v>
      </c>
      <c r="P233" s="273" t="s">
        <v>123</v>
      </c>
      <c r="Q233" s="28"/>
      <c r="R233" s="28"/>
      <c r="S233" s="28"/>
      <c r="T233" s="28"/>
      <c r="U233" s="71"/>
      <c r="V233" s="71"/>
      <c r="W233" s="71"/>
      <c r="X233" s="71"/>
      <c r="Y233" s="71"/>
      <c r="Z233" s="139"/>
    </row>
    <row r="234" spans="1:26" x14ac:dyDescent="0.2">
      <c r="A234" s="253">
        <v>300</v>
      </c>
      <c r="B234" s="274">
        <v>246</v>
      </c>
      <c r="C234" s="254"/>
      <c r="D234" s="254" t="s">
        <v>1936</v>
      </c>
      <c r="E234" s="254" t="s">
        <v>1435</v>
      </c>
      <c r="F234" s="263">
        <v>3210</v>
      </c>
      <c r="G234" s="254" t="s">
        <v>482</v>
      </c>
      <c r="H234" s="175" t="s">
        <v>858</v>
      </c>
      <c r="I234" s="28"/>
      <c r="J234" s="28"/>
      <c r="K234" s="28"/>
      <c r="N234" s="272">
        <v>300</v>
      </c>
      <c r="O234" s="239">
        <v>843</v>
      </c>
      <c r="P234" s="273" t="s">
        <v>131</v>
      </c>
      <c r="Q234" s="28"/>
      <c r="R234" s="28"/>
      <c r="S234" s="28"/>
      <c r="T234" s="28"/>
      <c r="U234" s="71"/>
      <c r="V234" s="71"/>
      <c r="W234" s="71"/>
      <c r="X234" s="71"/>
      <c r="Y234" s="71"/>
      <c r="Z234" s="139"/>
    </row>
    <row r="235" spans="1:26" x14ac:dyDescent="0.2">
      <c r="A235" s="253">
        <v>300</v>
      </c>
      <c r="B235" s="274">
        <v>247</v>
      </c>
      <c r="C235" s="254"/>
      <c r="D235" s="254" t="s">
        <v>404</v>
      </c>
      <c r="E235" s="254" t="s">
        <v>1086</v>
      </c>
      <c r="F235" s="263">
        <v>3260</v>
      </c>
      <c r="G235" s="254" t="s">
        <v>485</v>
      </c>
      <c r="H235" s="175" t="s">
        <v>877</v>
      </c>
      <c r="I235" s="28"/>
      <c r="J235" s="28"/>
      <c r="K235" s="28"/>
      <c r="N235" s="272">
        <v>300</v>
      </c>
      <c r="O235" s="239">
        <v>844</v>
      </c>
      <c r="P235" s="273" t="s">
        <v>983</v>
      </c>
      <c r="Q235" s="28"/>
      <c r="R235" s="28"/>
      <c r="S235" s="28"/>
      <c r="T235" s="28"/>
      <c r="U235" s="71"/>
      <c r="V235" s="71"/>
      <c r="W235" s="71"/>
      <c r="X235" s="71"/>
      <c r="Y235" s="71"/>
      <c r="Z235" s="139"/>
    </row>
    <row r="236" spans="1:26" x14ac:dyDescent="0.2">
      <c r="A236" s="253">
        <v>300</v>
      </c>
      <c r="B236" s="274">
        <v>248</v>
      </c>
      <c r="C236" s="254"/>
      <c r="D236" s="254" t="s">
        <v>413</v>
      </c>
      <c r="E236" s="254" t="s">
        <v>1100</v>
      </c>
      <c r="F236" s="263">
        <v>3010</v>
      </c>
      <c r="G236" s="254" t="s">
        <v>467</v>
      </c>
      <c r="H236" s="175" t="s">
        <v>869</v>
      </c>
      <c r="I236" s="28"/>
      <c r="J236" s="28"/>
      <c r="K236" s="28"/>
      <c r="N236" s="272">
        <v>300</v>
      </c>
      <c r="O236" s="239">
        <v>850</v>
      </c>
      <c r="P236" s="273" t="s">
        <v>664</v>
      </c>
      <c r="Q236" s="28"/>
      <c r="R236" s="28"/>
      <c r="S236" s="28"/>
      <c r="T236" s="28"/>
      <c r="U236" s="71"/>
      <c r="V236" s="71"/>
      <c r="W236" s="71"/>
      <c r="X236" s="71"/>
      <c r="Y236" s="71"/>
      <c r="Z236" s="139"/>
    </row>
    <row r="237" spans="1:26" x14ac:dyDescent="0.2">
      <c r="A237" s="253">
        <v>300</v>
      </c>
      <c r="B237" s="274">
        <v>249</v>
      </c>
      <c r="C237" s="254"/>
      <c r="D237" s="254" t="s">
        <v>232</v>
      </c>
      <c r="E237" s="254" t="s">
        <v>1502</v>
      </c>
      <c r="F237" s="263">
        <v>3300</v>
      </c>
      <c r="G237" s="254" t="s">
        <v>487</v>
      </c>
      <c r="H237" s="175" t="s">
        <v>873</v>
      </c>
      <c r="I237" s="28"/>
      <c r="J237" s="28"/>
      <c r="K237" s="28"/>
      <c r="N237" s="272">
        <v>300</v>
      </c>
      <c r="O237" s="239">
        <v>851</v>
      </c>
      <c r="P237" s="273" t="s">
        <v>310</v>
      </c>
      <c r="Q237" s="28"/>
      <c r="R237" s="28"/>
      <c r="S237" s="28"/>
      <c r="T237" s="28"/>
      <c r="U237" s="71"/>
      <c r="V237" s="71"/>
      <c r="W237" s="71"/>
      <c r="X237" s="71"/>
      <c r="Y237" s="71"/>
      <c r="Z237" s="139"/>
    </row>
    <row r="238" spans="1:26" x14ac:dyDescent="0.2">
      <c r="A238" s="253">
        <v>300</v>
      </c>
      <c r="B238" s="274">
        <v>250</v>
      </c>
      <c r="C238" s="254"/>
      <c r="D238" s="254" t="s">
        <v>680</v>
      </c>
      <c r="E238" s="254" t="s">
        <v>926</v>
      </c>
      <c r="F238" s="263">
        <v>3270</v>
      </c>
      <c r="G238" s="254" t="s">
        <v>1032</v>
      </c>
      <c r="H238" s="175" t="s">
        <v>877</v>
      </c>
      <c r="I238" s="28"/>
      <c r="J238" s="28"/>
      <c r="K238" s="28"/>
      <c r="N238" s="272">
        <v>300</v>
      </c>
      <c r="O238" s="239">
        <v>855</v>
      </c>
      <c r="P238" s="273" t="s">
        <v>802</v>
      </c>
      <c r="Q238" s="28"/>
      <c r="R238" s="28"/>
      <c r="S238" s="28"/>
      <c r="T238" s="28"/>
      <c r="U238" s="71"/>
      <c r="V238" s="71"/>
      <c r="W238" s="71"/>
      <c r="X238" s="71"/>
      <c r="Y238" s="71"/>
      <c r="Z238" s="139"/>
    </row>
    <row r="239" spans="1:26" x14ac:dyDescent="0.2">
      <c r="A239" s="253">
        <v>300</v>
      </c>
      <c r="B239" s="274">
        <v>251</v>
      </c>
      <c r="C239" s="254"/>
      <c r="D239" s="254" t="s">
        <v>669</v>
      </c>
      <c r="E239" s="254" t="s">
        <v>926</v>
      </c>
      <c r="F239" s="263">
        <v>3100</v>
      </c>
      <c r="G239" s="254" t="s">
        <v>1030</v>
      </c>
      <c r="H239" s="175" t="s">
        <v>858</v>
      </c>
      <c r="I239" s="28"/>
      <c r="J239" s="28"/>
      <c r="K239" s="28"/>
      <c r="N239" s="272">
        <v>300</v>
      </c>
      <c r="O239" s="239">
        <v>856</v>
      </c>
      <c r="P239" s="273" t="s">
        <v>981</v>
      </c>
      <c r="Q239" s="28"/>
      <c r="R239" s="28"/>
      <c r="S239" s="28"/>
      <c r="T239" s="28"/>
      <c r="U239" s="71"/>
      <c r="V239" s="71"/>
      <c r="W239" s="71"/>
      <c r="X239" s="71"/>
      <c r="Y239" s="71"/>
      <c r="Z239" s="139"/>
    </row>
    <row r="240" spans="1:26" x14ac:dyDescent="0.2">
      <c r="A240" s="253">
        <v>300</v>
      </c>
      <c r="B240" s="274">
        <v>253</v>
      </c>
      <c r="C240" s="254"/>
      <c r="D240" s="254" t="s">
        <v>1007</v>
      </c>
      <c r="E240" s="254" t="s">
        <v>1130</v>
      </c>
      <c r="F240" s="263">
        <v>3300</v>
      </c>
      <c r="G240" s="254" t="s">
        <v>487</v>
      </c>
      <c r="H240" s="175" t="s">
        <v>873</v>
      </c>
      <c r="I240" s="28"/>
      <c r="J240" s="28"/>
      <c r="K240" s="28"/>
      <c r="N240" s="272">
        <v>300</v>
      </c>
      <c r="O240" s="239">
        <v>857</v>
      </c>
      <c r="P240" s="273" t="s">
        <v>618</v>
      </c>
      <c r="Q240" s="28"/>
      <c r="R240" s="28"/>
      <c r="S240" s="28"/>
      <c r="T240" s="28"/>
      <c r="U240" s="71"/>
      <c r="V240" s="71"/>
      <c r="W240" s="71"/>
      <c r="X240" s="71"/>
      <c r="Y240" s="71"/>
      <c r="Z240" s="139"/>
    </row>
    <row r="241" spans="1:26" x14ac:dyDescent="0.2">
      <c r="A241" s="253">
        <v>300</v>
      </c>
      <c r="B241" s="274">
        <v>254</v>
      </c>
      <c r="C241" s="254"/>
      <c r="D241" s="254" t="s">
        <v>1994</v>
      </c>
      <c r="E241" s="254" t="s">
        <v>1435</v>
      </c>
      <c r="F241" s="263">
        <v>3210</v>
      </c>
      <c r="G241" s="254" t="s">
        <v>482</v>
      </c>
      <c r="H241" s="175" t="s">
        <v>858</v>
      </c>
      <c r="I241" s="28"/>
      <c r="J241" s="28"/>
      <c r="K241" s="28"/>
      <c r="N241" s="272">
        <v>300</v>
      </c>
      <c r="O241" s="239">
        <v>858</v>
      </c>
      <c r="P241" s="273" t="s">
        <v>1881</v>
      </c>
      <c r="Q241" s="28"/>
      <c r="R241" s="28"/>
      <c r="S241" s="28"/>
      <c r="T241" s="28"/>
      <c r="U241" s="71"/>
      <c r="V241" s="71"/>
      <c r="W241" s="71"/>
      <c r="X241" s="71"/>
      <c r="Y241" s="71"/>
      <c r="Z241" s="139"/>
    </row>
    <row r="242" spans="1:26" x14ac:dyDescent="0.2">
      <c r="A242" s="253">
        <v>300</v>
      </c>
      <c r="B242" s="274">
        <v>255</v>
      </c>
      <c r="C242" s="254"/>
      <c r="D242" s="254" t="s">
        <v>1008</v>
      </c>
      <c r="E242" s="254" t="s">
        <v>1131</v>
      </c>
      <c r="F242" s="263">
        <v>3300</v>
      </c>
      <c r="G242" s="254" t="s">
        <v>487</v>
      </c>
      <c r="H242" s="175" t="s">
        <v>873</v>
      </c>
      <c r="I242" s="28"/>
      <c r="J242" s="28"/>
      <c r="K242" s="28"/>
      <c r="N242" s="272">
        <v>300</v>
      </c>
      <c r="O242" s="239">
        <v>860</v>
      </c>
      <c r="P242" s="273" t="s">
        <v>984</v>
      </c>
      <c r="Q242" s="28"/>
      <c r="R242" s="28"/>
      <c r="S242" s="28"/>
      <c r="T242" s="28"/>
      <c r="U242" s="71"/>
      <c r="V242" s="71"/>
      <c r="W242" s="71"/>
      <c r="X242" s="71"/>
      <c r="Y242" s="71"/>
      <c r="Z242" s="139"/>
    </row>
    <row r="243" spans="1:26" x14ac:dyDescent="0.2">
      <c r="A243" s="253">
        <v>300</v>
      </c>
      <c r="B243" s="274">
        <v>256</v>
      </c>
      <c r="C243" s="254"/>
      <c r="D243" s="254" t="s">
        <v>1785</v>
      </c>
      <c r="E243" s="254" t="s">
        <v>885</v>
      </c>
      <c r="F243" s="263">
        <v>3150</v>
      </c>
      <c r="G243" s="254" t="s">
        <v>478</v>
      </c>
      <c r="H243" s="175" t="s">
        <v>1437</v>
      </c>
      <c r="I243" s="28"/>
      <c r="J243" s="28"/>
      <c r="K243" s="28"/>
      <c r="N243" s="272">
        <v>300</v>
      </c>
      <c r="O243" s="239">
        <v>864</v>
      </c>
      <c r="P243" s="273" t="s">
        <v>985</v>
      </c>
      <c r="Q243" s="28"/>
      <c r="R243" s="28"/>
      <c r="S243" s="28"/>
      <c r="T243" s="28"/>
      <c r="U243" s="71"/>
      <c r="V243" s="71"/>
      <c r="W243" s="71"/>
      <c r="X243" s="71"/>
      <c r="Y243" s="71"/>
      <c r="Z243" s="139"/>
    </row>
    <row r="244" spans="1:26" x14ac:dyDescent="0.2">
      <c r="A244" s="253">
        <v>300</v>
      </c>
      <c r="B244" s="274">
        <v>258</v>
      </c>
      <c r="C244" s="254"/>
      <c r="D244" s="254" t="s">
        <v>557</v>
      </c>
      <c r="E244" s="254" t="s">
        <v>898</v>
      </c>
      <c r="F244" s="263">
        <v>3010</v>
      </c>
      <c r="G244" s="254" t="s">
        <v>467</v>
      </c>
      <c r="H244" s="175" t="s">
        <v>869</v>
      </c>
      <c r="I244" s="28"/>
      <c r="J244" s="28"/>
      <c r="K244" s="28"/>
      <c r="N244" s="272">
        <v>300</v>
      </c>
      <c r="O244" s="239">
        <v>865</v>
      </c>
      <c r="P244" s="273" t="s">
        <v>980</v>
      </c>
      <c r="Q244" s="28"/>
      <c r="R244" s="28"/>
      <c r="S244" s="28"/>
      <c r="T244" s="28"/>
      <c r="U244" s="71"/>
      <c r="V244" s="71"/>
      <c r="W244" s="71"/>
      <c r="X244" s="71"/>
      <c r="Y244" s="71"/>
      <c r="Z244" s="139"/>
    </row>
    <row r="245" spans="1:26" x14ac:dyDescent="0.2">
      <c r="A245" s="253">
        <v>300</v>
      </c>
      <c r="B245" s="274">
        <v>259</v>
      </c>
      <c r="C245" s="254"/>
      <c r="D245" s="254" t="s">
        <v>992</v>
      </c>
      <c r="E245" s="254" t="s">
        <v>858</v>
      </c>
      <c r="F245" s="263">
        <v>3190</v>
      </c>
      <c r="G245" s="254" t="s">
        <v>480</v>
      </c>
      <c r="H245" s="175" t="s">
        <v>1101</v>
      </c>
      <c r="I245" s="28"/>
      <c r="J245" s="28"/>
      <c r="K245" s="28"/>
      <c r="N245" s="272">
        <v>300</v>
      </c>
      <c r="O245" s="239">
        <v>866</v>
      </c>
      <c r="P245" s="273" t="s">
        <v>986</v>
      </c>
      <c r="Q245" s="28"/>
      <c r="R245" s="28"/>
      <c r="S245" s="28"/>
      <c r="T245" s="28"/>
      <c r="U245" s="71"/>
      <c r="V245" s="71"/>
      <c r="W245" s="71"/>
      <c r="X245" s="71"/>
      <c r="Y245" s="71"/>
      <c r="Z245" s="139"/>
    </row>
    <row r="246" spans="1:26" x14ac:dyDescent="0.2">
      <c r="A246" s="253">
        <v>300</v>
      </c>
      <c r="B246" s="274">
        <v>260</v>
      </c>
      <c r="C246" s="254"/>
      <c r="D246" s="254" t="s">
        <v>993</v>
      </c>
      <c r="E246" s="254" t="s">
        <v>858</v>
      </c>
      <c r="F246" s="263">
        <v>3040</v>
      </c>
      <c r="G246" s="254" t="s">
        <v>470</v>
      </c>
      <c r="H246" s="175" t="s">
        <v>858</v>
      </c>
      <c r="I246" s="28"/>
      <c r="J246" s="28"/>
      <c r="K246" s="28"/>
      <c r="N246" s="272">
        <v>300</v>
      </c>
      <c r="O246" s="239">
        <v>867</v>
      </c>
      <c r="P246" s="273" t="s">
        <v>252</v>
      </c>
      <c r="Q246" s="28"/>
      <c r="R246" s="28"/>
      <c r="S246" s="28"/>
      <c r="T246" s="28"/>
      <c r="U246" s="71"/>
      <c r="V246" s="71"/>
      <c r="W246" s="71"/>
      <c r="X246" s="71"/>
      <c r="Y246" s="71"/>
      <c r="Z246" s="139"/>
    </row>
    <row r="247" spans="1:26" x14ac:dyDescent="0.2">
      <c r="A247" s="253">
        <v>300</v>
      </c>
      <c r="B247" s="274">
        <v>261</v>
      </c>
      <c r="C247" s="254"/>
      <c r="D247" s="254" t="s">
        <v>1788</v>
      </c>
      <c r="E247" s="254" t="s">
        <v>927</v>
      </c>
      <c r="F247" s="263">
        <v>3140</v>
      </c>
      <c r="G247" s="254" t="s">
        <v>477</v>
      </c>
      <c r="H247" s="175" t="s">
        <v>858</v>
      </c>
      <c r="I247" s="28"/>
      <c r="J247" s="28"/>
      <c r="K247" s="28"/>
      <c r="N247" s="272">
        <v>300</v>
      </c>
      <c r="O247" s="239">
        <v>868</v>
      </c>
      <c r="P247" s="273" t="s">
        <v>253</v>
      </c>
      <c r="Q247" s="28"/>
      <c r="R247" s="28"/>
      <c r="S247" s="28"/>
      <c r="T247" s="28"/>
      <c r="U247" s="71"/>
      <c r="V247" s="71"/>
      <c r="W247" s="71"/>
      <c r="X247" s="71"/>
      <c r="Y247" s="71"/>
      <c r="Z247" s="139"/>
    </row>
    <row r="248" spans="1:26" x14ac:dyDescent="0.2">
      <c r="A248" s="253">
        <v>300</v>
      </c>
      <c r="B248" s="274">
        <v>262</v>
      </c>
      <c r="C248" s="254"/>
      <c r="D248" s="254" t="s">
        <v>499</v>
      </c>
      <c r="E248" s="254" t="s">
        <v>1099</v>
      </c>
      <c r="F248" s="263">
        <v>3150</v>
      </c>
      <c r="G248" s="254" t="s">
        <v>478</v>
      </c>
      <c r="H248" s="175" t="s">
        <v>1437</v>
      </c>
      <c r="I248" s="28"/>
      <c r="J248" s="28"/>
      <c r="K248" s="28"/>
      <c r="N248" s="272">
        <v>300</v>
      </c>
      <c r="O248" s="239">
        <v>904</v>
      </c>
      <c r="P248" s="273" t="s">
        <v>2503</v>
      </c>
      <c r="Q248" s="28"/>
      <c r="R248" s="28"/>
      <c r="S248" s="28"/>
      <c r="T248" s="28"/>
      <c r="U248" s="71"/>
      <c r="V248" s="71"/>
      <c r="W248" s="71"/>
      <c r="X248" s="71"/>
      <c r="Y248" s="71"/>
      <c r="Z248" s="139"/>
    </row>
    <row r="249" spans="1:26" x14ac:dyDescent="0.2">
      <c r="A249" s="253">
        <v>300</v>
      </c>
      <c r="B249" s="274">
        <v>263</v>
      </c>
      <c r="C249" s="254"/>
      <c r="D249" s="254" t="s">
        <v>730</v>
      </c>
      <c r="E249" s="254" t="s">
        <v>885</v>
      </c>
      <c r="F249" s="263">
        <v>3150</v>
      </c>
      <c r="G249" s="254" t="s">
        <v>478</v>
      </c>
      <c r="H249" s="175" t="s">
        <v>1437</v>
      </c>
      <c r="I249" s="28"/>
      <c r="J249" s="28"/>
      <c r="K249" s="28"/>
      <c r="N249" s="272">
        <v>300</v>
      </c>
      <c r="O249" s="239">
        <v>905</v>
      </c>
      <c r="P249" s="273" t="s">
        <v>2504</v>
      </c>
      <c r="Q249" s="28"/>
      <c r="R249" s="28"/>
      <c r="S249" s="28"/>
      <c r="T249" s="28"/>
      <c r="U249" s="71"/>
      <c r="V249" s="71"/>
      <c r="W249" s="71"/>
      <c r="X249" s="71"/>
      <c r="Y249" s="71"/>
      <c r="Z249" s="139"/>
    </row>
    <row r="250" spans="1:26" x14ac:dyDescent="0.2">
      <c r="A250" s="253">
        <v>300</v>
      </c>
      <c r="B250" s="274">
        <v>264</v>
      </c>
      <c r="C250" s="254"/>
      <c r="D250" s="254" t="s">
        <v>456</v>
      </c>
      <c r="E250" s="254" t="s">
        <v>879</v>
      </c>
      <c r="F250" s="263">
        <v>3080</v>
      </c>
      <c r="G250" s="254" t="s">
        <v>473</v>
      </c>
      <c r="H250" s="175" t="s">
        <v>873</v>
      </c>
      <c r="I250" s="28"/>
      <c r="J250" s="28"/>
      <c r="K250" s="28"/>
      <c r="N250" s="272">
        <v>300</v>
      </c>
      <c r="O250" s="239">
        <v>906</v>
      </c>
      <c r="P250" s="273" t="s">
        <v>1907</v>
      </c>
      <c r="Q250" s="28"/>
      <c r="R250" s="28"/>
      <c r="S250" s="28"/>
      <c r="T250" s="28"/>
      <c r="U250" s="71"/>
      <c r="V250" s="71"/>
      <c r="W250" s="71"/>
      <c r="X250" s="71"/>
      <c r="Y250" s="71"/>
      <c r="Z250" s="139"/>
    </row>
    <row r="251" spans="1:26" x14ac:dyDescent="0.2">
      <c r="A251" s="253">
        <v>300</v>
      </c>
      <c r="B251" s="274">
        <v>265</v>
      </c>
      <c r="C251" s="254"/>
      <c r="D251" s="254" t="s">
        <v>430</v>
      </c>
      <c r="E251" s="254" t="s">
        <v>1132</v>
      </c>
      <c r="F251" s="263">
        <v>3100</v>
      </c>
      <c r="G251" s="254" t="s">
        <v>1030</v>
      </c>
      <c r="H251" s="175" t="s">
        <v>858</v>
      </c>
      <c r="I251" s="28"/>
      <c r="J251" s="28"/>
      <c r="K251" s="28"/>
      <c r="N251" s="272">
        <v>300</v>
      </c>
      <c r="O251" s="239">
        <v>907</v>
      </c>
      <c r="P251" s="273" t="s">
        <v>817</v>
      </c>
      <c r="Q251" s="28"/>
      <c r="R251" s="28"/>
      <c r="S251" s="28"/>
      <c r="T251" s="28"/>
      <c r="U251" s="71"/>
      <c r="V251" s="71"/>
      <c r="W251" s="71"/>
      <c r="X251" s="71"/>
      <c r="Y251" s="71"/>
      <c r="Z251" s="139"/>
    </row>
    <row r="252" spans="1:26" x14ac:dyDescent="0.2">
      <c r="A252" s="253">
        <v>300</v>
      </c>
      <c r="B252" s="274">
        <v>266</v>
      </c>
      <c r="C252" s="254"/>
      <c r="D252" s="254" t="s">
        <v>295</v>
      </c>
      <c r="E252" s="254" t="s">
        <v>1428</v>
      </c>
      <c r="F252" s="263">
        <v>3180</v>
      </c>
      <c r="G252" s="254" t="s">
        <v>479</v>
      </c>
      <c r="H252" s="175" t="s">
        <v>877</v>
      </c>
      <c r="I252" s="28"/>
      <c r="J252" s="28"/>
      <c r="K252" s="28"/>
      <c r="N252" s="272">
        <v>300</v>
      </c>
      <c r="O252" s="239">
        <v>908</v>
      </c>
      <c r="P252" s="273" t="s">
        <v>451</v>
      </c>
      <c r="Q252" s="28"/>
      <c r="R252" s="28"/>
      <c r="S252" s="28"/>
      <c r="T252" s="28"/>
      <c r="U252" s="71"/>
      <c r="V252" s="71"/>
      <c r="W252" s="71"/>
      <c r="X252" s="71"/>
      <c r="Y252" s="71"/>
      <c r="Z252" s="139"/>
    </row>
    <row r="253" spans="1:26" x14ac:dyDescent="0.2">
      <c r="A253" s="253">
        <v>300</v>
      </c>
      <c r="B253" s="274">
        <v>267</v>
      </c>
      <c r="C253" s="254"/>
      <c r="D253" s="254" t="s">
        <v>218</v>
      </c>
      <c r="E253" s="254" t="s">
        <v>943</v>
      </c>
      <c r="F253" s="263">
        <v>3230</v>
      </c>
      <c r="G253" s="254" t="s">
        <v>483</v>
      </c>
      <c r="H253" s="175" t="s">
        <v>877</v>
      </c>
      <c r="I253" s="28"/>
      <c r="J253" s="28"/>
      <c r="K253" s="28"/>
      <c r="N253" s="272">
        <v>300</v>
      </c>
      <c r="O253" s="239">
        <v>909</v>
      </c>
      <c r="P253" s="273" t="s">
        <v>1331</v>
      </c>
      <c r="Q253" s="28"/>
      <c r="R253" s="28"/>
      <c r="S253" s="28"/>
      <c r="T253" s="28"/>
      <c r="U253" s="71"/>
      <c r="V253" s="71"/>
      <c r="W253" s="71"/>
      <c r="X253" s="71"/>
      <c r="Y253" s="71"/>
      <c r="Z253" s="139"/>
    </row>
    <row r="254" spans="1:26" x14ac:dyDescent="0.2">
      <c r="A254" s="253">
        <v>300</v>
      </c>
      <c r="B254" s="274">
        <v>268</v>
      </c>
      <c r="C254" s="254"/>
      <c r="D254" s="254" t="s">
        <v>296</v>
      </c>
      <c r="E254" s="254" t="s">
        <v>1429</v>
      </c>
      <c r="F254" s="263">
        <v>3070</v>
      </c>
      <c r="G254" s="254" t="s">
        <v>472</v>
      </c>
      <c r="H254" s="175" t="s">
        <v>869</v>
      </c>
      <c r="I254" s="28"/>
      <c r="J254" s="28"/>
      <c r="K254" s="28"/>
      <c r="N254" s="272">
        <v>300</v>
      </c>
      <c r="O254" s="239">
        <v>910</v>
      </c>
      <c r="P254" s="273" t="s">
        <v>720</v>
      </c>
      <c r="Q254" s="28"/>
      <c r="R254" s="28"/>
      <c r="S254" s="28"/>
      <c r="T254" s="28"/>
      <c r="U254" s="71"/>
      <c r="V254" s="71"/>
      <c r="W254" s="71"/>
      <c r="X254" s="71"/>
      <c r="Y254" s="71"/>
      <c r="Z254" s="139"/>
    </row>
    <row r="255" spans="1:26" x14ac:dyDescent="0.2">
      <c r="A255" s="253">
        <v>300</v>
      </c>
      <c r="B255" s="274">
        <v>269</v>
      </c>
      <c r="C255" s="254"/>
      <c r="D255" s="254" t="s">
        <v>1220</v>
      </c>
      <c r="E255" s="254" t="s">
        <v>1430</v>
      </c>
      <c r="F255" s="263">
        <v>3040</v>
      </c>
      <c r="G255" s="254" t="s">
        <v>470</v>
      </c>
      <c r="H255" s="175" t="s">
        <v>858</v>
      </c>
      <c r="I255" s="28"/>
      <c r="J255" s="28"/>
      <c r="K255" s="28"/>
      <c r="N255" s="272">
        <v>300</v>
      </c>
      <c r="O255" s="239">
        <v>911</v>
      </c>
      <c r="P255" s="273" t="s">
        <v>723</v>
      </c>
      <c r="Q255" s="28"/>
      <c r="R255" s="28"/>
      <c r="S255" s="28"/>
      <c r="T255" s="28"/>
      <c r="U255" s="71"/>
      <c r="V255" s="71"/>
      <c r="W255" s="71"/>
      <c r="X255" s="71"/>
      <c r="Y255" s="71"/>
      <c r="Z255" s="139"/>
    </row>
    <row r="256" spans="1:26" x14ac:dyDescent="0.2">
      <c r="A256" s="253">
        <v>300</v>
      </c>
      <c r="B256" s="274">
        <v>270</v>
      </c>
      <c r="C256" s="254"/>
      <c r="D256" s="254" t="s">
        <v>149</v>
      </c>
      <c r="E256" s="254" t="s">
        <v>944</v>
      </c>
      <c r="F256" s="263">
        <v>3120</v>
      </c>
      <c r="G256" s="254" t="s">
        <v>475</v>
      </c>
      <c r="H256" s="175" t="s">
        <v>861</v>
      </c>
      <c r="I256" s="28"/>
      <c r="J256" s="28"/>
      <c r="K256" s="28"/>
      <c r="N256" s="272">
        <v>300</v>
      </c>
      <c r="O256" s="239">
        <v>912</v>
      </c>
      <c r="P256" s="273" t="s">
        <v>978</v>
      </c>
      <c r="Q256" s="28"/>
      <c r="R256" s="28"/>
      <c r="S256" s="28"/>
      <c r="T256" s="28"/>
      <c r="U256" s="71"/>
      <c r="V256" s="71"/>
      <c r="W256" s="71"/>
      <c r="X256" s="71"/>
      <c r="Y256" s="71"/>
      <c r="Z256" s="139"/>
    </row>
    <row r="257" spans="1:26" x14ac:dyDescent="0.2">
      <c r="A257" s="253">
        <v>300</v>
      </c>
      <c r="B257" s="274">
        <v>271</v>
      </c>
      <c r="C257" s="254"/>
      <c r="D257" s="254" t="s">
        <v>356</v>
      </c>
      <c r="E257" s="254" t="s">
        <v>857</v>
      </c>
      <c r="F257" s="263">
        <v>3070</v>
      </c>
      <c r="G257" s="254" t="s">
        <v>472</v>
      </c>
      <c r="H257" s="175" t="s">
        <v>869</v>
      </c>
      <c r="I257" s="28"/>
      <c r="J257" s="28"/>
      <c r="K257" s="28"/>
      <c r="N257" s="272">
        <v>300</v>
      </c>
      <c r="O257" s="239">
        <v>992</v>
      </c>
      <c r="P257" s="273" t="s">
        <v>769</v>
      </c>
      <c r="Q257" s="28"/>
      <c r="R257" s="28"/>
      <c r="S257" s="28"/>
      <c r="T257" s="28"/>
      <c r="U257" s="71"/>
      <c r="V257" s="71"/>
      <c r="W257" s="71"/>
      <c r="X257" s="71"/>
      <c r="Y257" s="71"/>
      <c r="Z257" s="139"/>
    </row>
    <row r="258" spans="1:26" x14ac:dyDescent="0.2">
      <c r="A258" s="253">
        <v>300</v>
      </c>
      <c r="B258" s="274">
        <v>272</v>
      </c>
      <c r="C258" s="254"/>
      <c r="D258" s="254" t="s">
        <v>357</v>
      </c>
      <c r="E258" s="254" t="s">
        <v>857</v>
      </c>
      <c r="F258" s="263">
        <v>3070</v>
      </c>
      <c r="G258" s="254" t="s">
        <v>472</v>
      </c>
      <c r="H258" s="175" t="s">
        <v>869</v>
      </c>
      <c r="I258" s="28"/>
      <c r="J258" s="28"/>
      <c r="K258" s="28"/>
      <c r="N258" s="272">
        <v>300</v>
      </c>
      <c r="O258" s="239">
        <v>1001</v>
      </c>
      <c r="P258" s="273" t="s">
        <v>372</v>
      </c>
      <c r="Q258" s="28"/>
      <c r="R258" s="28"/>
      <c r="S258" s="28"/>
      <c r="T258" s="28"/>
      <c r="U258" s="71"/>
      <c r="V258" s="71"/>
      <c r="W258" s="71"/>
      <c r="X258" s="71"/>
      <c r="Y258" s="71"/>
      <c r="Z258" s="139"/>
    </row>
    <row r="259" spans="1:26" x14ac:dyDescent="0.2">
      <c r="A259" s="253">
        <v>300</v>
      </c>
      <c r="B259" s="274">
        <v>273</v>
      </c>
      <c r="C259" s="254"/>
      <c r="D259" s="254" t="s">
        <v>150</v>
      </c>
      <c r="E259" s="254" t="s">
        <v>945</v>
      </c>
      <c r="F259" s="263">
        <v>3280</v>
      </c>
      <c r="G259" s="254" t="s">
        <v>486</v>
      </c>
      <c r="H259" s="175" t="s">
        <v>877</v>
      </c>
      <c r="I259" s="28"/>
      <c r="J259" s="28"/>
      <c r="K259" s="28"/>
      <c r="N259" s="272">
        <v>300</v>
      </c>
      <c r="O259" s="239">
        <v>1003</v>
      </c>
      <c r="P259" s="273" t="s">
        <v>220</v>
      </c>
      <c r="Q259" s="28"/>
      <c r="R259" s="28"/>
      <c r="S259" s="28"/>
      <c r="T259" s="28"/>
      <c r="U259" s="71"/>
      <c r="V259" s="71"/>
      <c r="W259" s="71"/>
      <c r="X259" s="71"/>
      <c r="Y259" s="71"/>
      <c r="Z259" s="139"/>
    </row>
    <row r="260" spans="1:26" x14ac:dyDescent="0.2">
      <c r="A260" s="253">
        <v>300</v>
      </c>
      <c r="B260" s="274">
        <v>274</v>
      </c>
      <c r="C260" s="254"/>
      <c r="D260" s="254" t="s">
        <v>359</v>
      </c>
      <c r="E260" s="254" t="s">
        <v>880</v>
      </c>
      <c r="F260" s="263">
        <v>3070</v>
      </c>
      <c r="G260" s="254" t="s">
        <v>472</v>
      </c>
      <c r="H260" s="175" t="s">
        <v>869</v>
      </c>
      <c r="I260" s="28"/>
      <c r="J260" s="28"/>
      <c r="K260" s="28"/>
      <c r="N260" s="272">
        <v>300</v>
      </c>
      <c r="O260" s="239">
        <v>1004</v>
      </c>
      <c r="P260" s="273" t="s">
        <v>2505</v>
      </c>
      <c r="Q260" s="28"/>
      <c r="R260" s="28"/>
      <c r="S260" s="28"/>
      <c r="T260" s="28"/>
      <c r="U260" s="71"/>
      <c r="V260" s="71"/>
      <c r="W260" s="71"/>
      <c r="X260" s="71"/>
      <c r="Y260" s="71"/>
      <c r="Z260" s="139"/>
    </row>
    <row r="261" spans="1:26" x14ac:dyDescent="0.2">
      <c r="A261" s="253">
        <v>300</v>
      </c>
      <c r="B261" s="274">
        <v>277</v>
      </c>
      <c r="C261" s="254"/>
      <c r="D261" s="254" t="s">
        <v>361</v>
      </c>
      <c r="E261" s="254" t="s">
        <v>1151</v>
      </c>
      <c r="F261" s="263">
        <v>3110</v>
      </c>
      <c r="G261" s="254" t="s">
        <v>982</v>
      </c>
      <c r="H261" s="175" t="s">
        <v>1437</v>
      </c>
      <c r="I261" s="28"/>
      <c r="J261" s="28"/>
      <c r="K261" s="28"/>
      <c r="N261" s="272">
        <v>300</v>
      </c>
      <c r="O261" s="239">
        <v>1007</v>
      </c>
      <c r="P261" s="273" t="s">
        <v>721</v>
      </c>
      <c r="Q261" s="28"/>
      <c r="R261" s="28"/>
      <c r="S261" s="28"/>
      <c r="T261" s="28"/>
      <c r="U261" s="71"/>
      <c r="V261" s="71"/>
      <c r="W261" s="71"/>
      <c r="X261" s="71"/>
      <c r="Y261" s="71"/>
      <c r="Z261" s="139"/>
    </row>
    <row r="262" spans="1:26" x14ac:dyDescent="0.2">
      <c r="A262" s="253">
        <v>300</v>
      </c>
      <c r="B262" s="274">
        <v>278</v>
      </c>
      <c r="C262" s="254"/>
      <c r="D262" s="254" t="s">
        <v>362</v>
      </c>
      <c r="E262" s="254" t="s">
        <v>1152</v>
      </c>
      <c r="F262" s="263">
        <v>3130</v>
      </c>
      <c r="G262" s="254" t="s">
        <v>476</v>
      </c>
      <c r="H262" s="175" t="s">
        <v>858</v>
      </c>
      <c r="I262" s="28"/>
      <c r="J262" s="28"/>
      <c r="K262" s="28"/>
      <c r="N262" s="272">
        <v>300</v>
      </c>
      <c r="O262" s="239">
        <v>1008</v>
      </c>
      <c r="P262" s="273" t="s">
        <v>248</v>
      </c>
      <c r="Q262" s="28"/>
      <c r="R262" s="28"/>
      <c r="S262" s="28"/>
      <c r="T262" s="28"/>
      <c r="U262" s="71"/>
      <c r="V262" s="71"/>
      <c r="W262" s="71"/>
      <c r="X262" s="71"/>
      <c r="Y262" s="71"/>
      <c r="Z262" s="139"/>
    </row>
    <row r="263" spans="1:26" x14ac:dyDescent="0.2">
      <c r="A263" s="253">
        <v>300</v>
      </c>
      <c r="B263" s="274">
        <v>279</v>
      </c>
      <c r="C263" s="254"/>
      <c r="D263" s="254" t="s">
        <v>363</v>
      </c>
      <c r="E263" s="254" t="s">
        <v>1093</v>
      </c>
      <c r="F263" s="263">
        <v>3170</v>
      </c>
      <c r="G263" s="254" t="s">
        <v>455</v>
      </c>
      <c r="H263" s="175" t="s">
        <v>1104</v>
      </c>
      <c r="I263" s="28"/>
      <c r="J263" s="28"/>
      <c r="K263" s="28"/>
      <c r="N263" s="272">
        <v>300</v>
      </c>
      <c r="O263" s="239">
        <v>1010</v>
      </c>
      <c r="P263" s="273" t="s">
        <v>2506</v>
      </c>
      <c r="Q263" s="28"/>
      <c r="R263" s="28"/>
      <c r="S263" s="28"/>
      <c r="T263" s="28"/>
      <c r="U263" s="71"/>
      <c r="V263" s="71"/>
      <c r="W263" s="71"/>
      <c r="X263" s="71"/>
      <c r="Y263" s="71"/>
      <c r="Z263" s="139"/>
    </row>
    <row r="264" spans="1:26" x14ac:dyDescent="0.2">
      <c r="A264" s="253">
        <v>300</v>
      </c>
      <c r="B264" s="274">
        <v>280</v>
      </c>
      <c r="C264" s="254"/>
      <c r="D264" s="254" t="s">
        <v>151</v>
      </c>
      <c r="E264" s="254" t="s">
        <v>927</v>
      </c>
      <c r="F264" s="263">
        <v>3140</v>
      </c>
      <c r="G264" s="254" t="s">
        <v>477</v>
      </c>
      <c r="H264" s="175" t="s">
        <v>858</v>
      </c>
      <c r="I264" s="28"/>
      <c r="J264" s="28"/>
      <c r="K264" s="28"/>
      <c r="N264" s="272">
        <v>300</v>
      </c>
      <c r="O264" s="239">
        <v>1013</v>
      </c>
      <c r="P264" s="273" t="s">
        <v>2507</v>
      </c>
      <c r="Q264" s="28"/>
      <c r="R264" s="28"/>
      <c r="S264" s="28"/>
      <c r="T264" s="28"/>
      <c r="U264" s="71"/>
      <c r="V264" s="71"/>
      <c r="W264" s="71"/>
      <c r="X264" s="71"/>
      <c r="Y264" s="71"/>
      <c r="Z264" s="139"/>
    </row>
    <row r="265" spans="1:26" x14ac:dyDescent="0.2">
      <c r="A265" s="253">
        <v>300</v>
      </c>
      <c r="B265" s="274">
        <v>281</v>
      </c>
      <c r="C265" s="254"/>
      <c r="D265" s="254" t="s">
        <v>365</v>
      </c>
      <c r="E265" s="254" t="s">
        <v>1154</v>
      </c>
      <c r="F265" s="263">
        <v>3280</v>
      </c>
      <c r="G265" s="254" t="s">
        <v>486</v>
      </c>
      <c r="H265" s="175" t="s">
        <v>877</v>
      </c>
      <c r="I265" s="28"/>
      <c r="J265" s="28"/>
      <c r="K265" s="28"/>
      <c r="N265" s="272">
        <v>300</v>
      </c>
      <c r="O265" s="239">
        <v>1014</v>
      </c>
      <c r="P265" s="273" t="s">
        <v>724</v>
      </c>
      <c r="Q265" s="28"/>
      <c r="R265" s="28"/>
      <c r="S265" s="28"/>
      <c r="T265" s="28"/>
      <c r="U265" s="71"/>
      <c r="V265" s="71"/>
      <c r="W265" s="71"/>
      <c r="X265" s="71"/>
      <c r="Y265" s="71"/>
      <c r="Z265" s="139"/>
    </row>
    <row r="266" spans="1:26" x14ac:dyDescent="0.2">
      <c r="A266" s="253">
        <v>300</v>
      </c>
      <c r="B266" s="274">
        <v>282</v>
      </c>
      <c r="C266" s="254"/>
      <c r="D266" s="254" t="s">
        <v>290</v>
      </c>
      <c r="E266" s="254" t="s">
        <v>865</v>
      </c>
      <c r="F266" s="263">
        <v>3020</v>
      </c>
      <c r="G266" s="254" t="s">
        <v>468</v>
      </c>
      <c r="H266" s="175" t="s">
        <v>875</v>
      </c>
      <c r="I266" s="28"/>
      <c r="J266" s="28"/>
      <c r="K266" s="28"/>
      <c r="N266" s="272">
        <v>300</v>
      </c>
      <c r="O266" s="239">
        <v>1035</v>
      </c>
      <c r="P266" s="273" t="s">
        <v>763</v>
      </c>
      <c r="Q266" s="28"/>
      <c r="R266" s="28"/>
      <c r="S266" s="28"/>
      <c r="T266" s="28"/>
      <c r="U266" s="71"/>
      <c r="V266" s="71"/>
      <c r="W266" s="71"/>
      <c r="X266" s="71"/>
      <c r="Y266" s="71"/>
      <c r="Z266" s="139"/>
    </row>
    <row r="267" spans="1:26" x14ac:dyDescent="0.2">
      <c r="A267" s="253">
        <v>300</v>
      </c>
      <c r="B267" s="274">
        <v>283</v>
      </c>
      <c r="C267" s="254"/>
      <c r="D267" s="254" t="s">
        <v>291</v>
      </c>
      <c r="E267" s="254" t="s">
        <v>865</v>
      </c>
      <c r="F267" s="263">
        <v>3030</v>
      </c>
      <c r="G267" s="254" t="s">
        <v>469</v>
      </c>
      <c r="H267" s="175" t="s">
        <v>858</v>
      </c>
      <c r="I267" s="28"/>
      <c r="J267" s="28"/>
      <c r="K267" s="28"/>
      <c r="N267" s="272">
        <v>300</v>
      </c>
      <c r="O267" s="239">
        <v>1037</v>
      </c>
      <c r="P267" s="273" t="s">
        <v>243</v>
      </c>
      <c r="Q267" s="28"/>
      <c r="R267" s="28"/>
      <c r="S267" s="28"/>
      <c r="T267" s="28"/>
      <c r="U267" s="71"/>
      <c r="V267" s="71"/>
      <c r="W267" s="71"/>
      <c r="X267" s="71"/>
      <c r="Y267" s="71"/>
      <c r="Z267" s="139"/>
    </row>
    <row r="268" spans="1:26" x14ac:dyDescent="0.2">
      <c r="A268" s="253">
        <v>300</v>
      </c>
      <c r="B268" s="274">
        <v>284</v>
      </c>
      <c r="C268" s="254"/>
      <c r="D268" s="254" t="s">
        <v>292</v>
      </c>
      <c r="E268" s="254" t="s">
        <v>865</v>
      </c>
      <c r="F268" s="263">
        <v>3010</v>
      </c>
      <c r="G268" s="254" t="s">
        <v>467</v>
      </c>
      <c r="H268" s="175" t="s">
        <v>869</v>
      </c>
      <c r="I268" s="28"/>
      <c r="J268" s="28"/>
      <c r="K268" s="28"/>
      <c r="N268" s="272">
        <v>300</v>
      </c>
      <c r="O268" s="239">
        <v>1039</v>
      </c>
      <c r="P268" s="273" t="s">
        <v>2508</v>
      </c>
      <c r="Q268" s="28"/>
      <c r="R268" s="28"/>
      <c r="S268" s="28"/>
      <c r="T268" s="28"/>
      <c r="U268" s="71"/>
      <c r="V268" s="71"/>
      <c r="W268" s="71"/>
      <c r="X268" s="71"/>
      <c r="Y268" s="71"/>
      <c r="Z268" s="139"/>
    </row>
    <row r="269" spans="1:26" x14ac:dyDescent="0.2">
      <c r="A269" s="253">
        <v>300</v>
      </c>
      <c r="B269" s="274">
        <v>285</v>
      </c>
      <c r="C269" s="254"/>
      <c r="D269" s="254" t="s">
        <v>293</v>
      </c>
      <c r="E269" s="254" t="s">
        <v>865</v>
      </c>
      <c r="F269" s="263">
        <v>3061</v>
      </c>
      <c r="G269" s="254" t="s">
        <v>183</v>
      </c>
      <c r="H269" s="175" t="s">
        <v>866</v>
      </c>
      <c r="I269" s="28"/>
      <c r="J269" s="28"/>
      <c r="K269" s="28"/>
      <c r="N269" s="272">
        <v>300</v>
      </c>
      <c r="O269" s="239">
        <v>1040</v>
      </c>
      <c r="P269" s="273" t="s">
        <v>245</v>
      </c>
      <c r="Q269" s="28"/>
      <c r="R269" s="28"/>
      <c r="S269" s="28"/>
      <c r="T269" s="28"/>
      <c r="U269" s="71"/>
      <c r="V269" s="71"/>
      <c r="W269" s="71"/>
      <c r="X269" s="71"/>
      <c r="Y269" s="71"/>
      <c r="Z269" s="139"/>
    </row>
    <row r="270" spans="1:26" x14ac:dyDescent="0.2">
      <c r="A270" s="253">
        <v>300</v>
      </c>
      <c r="B270" s="274">
        <v>286</v>
      </c>
      <c r="C270" s="254"/>
      <c r="D270" s="254" t="s">
        <v>152</v>
      </c>
      <c r="E270" s="254" t="s">
        <v>947</v>
      </c>
      <c r="F270" s="263">
        <v>3170</v>
      </c>
      <c r="G270" s="254" t="s">
        <v>455</v>
      </c>
      <c r="H270" s="175" t="s">
        <v>1104</v>
      </c>
      <c r="I270" s="28"/>
      <c r="J270" s="28"/>
      <c r="K270" s="28"/>
      <c r="N270" s="272">
        <v>300</v>
      </c>
      <c r="O270" s="239">
        <v>1042</v>
      </c>
      <c r="P270" s="273" t="s">
        <v>2509</v>
      </c>
      <c r="Q270" s="28"/>
      <c r="R270" s="28"/>
      <c r="S270" s="28"/>
      <c r="T270" s="28"/>
      <c r="U270" s="71"/>
      <c r="V270" s="71"/>
      <c r="W270" s="71"/>
      <c r="X270" s="71"/>
      <c r="Y270" s="71"/>
      <c r="Z270" s="139"/>
    </row>
    <row r="271" spans="1:26" x14ac:dyDescent="0.2">
      <c r="A271" s="253">
        <v>300</v>
      </c>
      <c r="B271" s="274">
        <v>287</v>
      </c>
      <c r="C271" s="254"/>
      <c r="D271" s="254" t="s">
        <v>222</v>
      </c>
      <c r="E271" s="254" t="s">
        <v>858</v>
      </c>
      <c r="F271" s="263">
        <v>3040</v>
      </c>
      <c r="G271" s="254" t="s">
        <v>470</v>
      </c>
      <c r="H271" s="175" t="s">
        <v>858</v>
      </c>
      <c r="I271" s="28"/>
      <c r="J271" s="28"/>
      <c r="K271" s="28"/>
      <c r="N271" s="272">
        <v>300</v>
      </c>
      <c r="O271" s="239">
        <v>1044</v>
      </c>
      <c r="P271" s="273" t="s">
        <v>2510</v>
      </c>
      <c r="Q271" s="28"/>
      <c r="R271" s="28"/>
      <c r="S271" s="28"/>
      <c r="T271" s="28"/>
      <c r="U271" s="71"/>
      <c r="V271" s="71"/>
      <c r="W271" s="71"/>
      <c r="X271" s="71"/>
      <c r="Y271" s="71"/>
      <c r="Z271" s="139"/>
    </row>
    <row r="272" spans="1:26" x14ac:dyDescent="0.2">
      <c r="A272" s="253">
        <v>300</v>
      </c>
      <c r="B272" s="274">
        <v>288</v>
      </c>
      <c r="C272" s="254"/>
      <c r="D272" s="254" t="s">
        <v>1221</v>
      </c>
      <c r="E272" s="254" t="s">
        <v>1156</v>
      </c>
      <c r="F272" s="263">
        <v>3280</v>
      </c>
      <c r="G272" s="254" t="s">
        <v>486</v>
      </c>
      <c r="H272" s="175" t="s">
        <v>877</v>
      </c>
      <c r="I272" s="28"/>
      <c r="J272" s="28"/>
      <c r="K272" s="28"/>
      <c r="N272" s="272">
        <v>300</v>
      </c>
      <c r="O272" s="239">
        <v>1045</v>
      </c>
      <c r="P272" s="273" t="s">
        <v>1339</v>
      </c>
      <c r="Q272" s="28"/>
      <c r="R272" s="28"/>
      <c r="S272" s="28"/>
      <c r="T272" s="28"/>
      <c r="U272" s="71"/>
      <c r="V272" s="71"/>
      <c r="W272" s="71"/>
      <c r="X272" s="71"/>
      <c r="Y272" s="71"/>
      <c r="Z272" s="139"/>
    </row>
    <row r="273" spans="1:26" x14ac:dyDescent="0.2">
      <c r="A273" s="253">
        <v>300</v>
      </c>
      <c r="B273" s="274">
        <v>289</v>
      </c>
      <c r="C273" s="254"/>
      <c r="D273" s="254" t="s">
        <v>223</v>
      </c>
      <c r="E273" s="254" t="s">
        <v>948</v>
      </c>
      <c r="F273" s="263">
        <v>3120</v>
      </c>
      <c r="G273" s="254" t="s">
        <v>475</v>
      </c>
      <c r="H273" s="175" t="s">
        <v>861</v>
      </c>
      <c r="I273" s="28"/>
      <c r="J273" s="28"/>
      <c r="K273" s="28"/>
      <c r="N273" s="272">
        <v>300</v>
      </c>
      <c r="O273" s="239">
        <v>1046</v>
      </c>
      <c r="P273" s="273" t="s">
        <v>2014</v>
      </c>
      <c r="Q273" s="28"/>
      <c r="R273" s="28"/>
      <c r="S273" s="28"/>
      <c r="T273" s="28"/>
      <c r="U273" s="71"/>
      <c r="V273" s="71"/>
      <c r="W273" s="71"/>
      <c r="X273" s="71"/>
      <c r="Y273" s="71"/>
      <c r="Z273" s="139"/>
    </row>
    <row r="274" spans="1:26" x14ac:dyDescent="0.2">
      <c r="A274" s="253">
        <v>300</v>
      </c>
      <c r="B274" s="274">
        <v>290</v>
      </c>
      <c r="C274" s="254"/>
      <c r="D274" s="254" t="s">
        <v>366</v>
      </c>
      <c r="E274" s="254" t="s">
        <v>1157</v>
      </c>
      <c r="F274" s="263">
        <v>3310</v>
      </c>
      <c r="G274" s="254" t="s">
        <v>21</v>
      </c>
      <c r="H274" s="175" t="s">
        <v>877</v>
      </c>
      <c r="I274" s="28"/>
      <c r="J274" s="28"/>
      <c r="K274" s="28"/>
      <c r="N274" s="272">
        <v>300</v>
      </c>
      <c r="O274" s="239">
        <v>1048</v>
      </c>
      <c r="P274" s="273" t="s">
        <v>249</v>
      </c>
      <c r="Q274" s="28"/>
      <c r="R274" s="28"/>
      <c r="S274" s="28"/>
      <c r="T274" s="28"/>
      <c r="U274" s="71"/>
      <c r="V274" s="71"/>
      <c r="W274" s="71"/>
      <c r="X274" s="71"/>
      <c r="Y274" s="71"/>
      <c r="Z274" s="139"/>
    </row>
    <row r="275" spans="1:26" x14ac:dyDescent="0.2">
      <c r="A275" s="253">
        <v>300</v>
      </c>
      <c r="B275" s="274">
        <v>291</v>
      </c>
      <c r="C275" s="254"/>
      <c r="D275" s="254" t="s">
        <v>367</v>
      </c>
      <c r="E275" s="254" t="s">
        <v>1158</v>
      </c>
      <c r="F275" s="263">
        <v>3080</v>
      </c>
      <c r="G275" s="254" t="s">
        <v>473</v>
      </c>
      <c r="H275" s="175" t="s">
        <v>873</v>
      </c>
      <c r="I275" s="28"/>
      <c r="J275" s="28"/>
      <c r="K275" s="28"/>
      <c r="N275" s="272">
        <v>300</v>
      </c>
      <c r="O275" s="239">
        <v>1051</v>
      </c>
      <c r="P275" s="273" t="s">
        <v>766</v>
      </c>
      <c r="Q275" s="28"/>
      <c r="R275" s="28"/>
      <c r="S275" s="28"/>
      <c r="T275" s="28"/>
      <c r="U275" s="71"/>
      <c r="V275" s="71"/>
      <c r="W275" s="71"/>
      <c r="X275" s="140"/>
      <c r="Y275" s="71"/>
      <c r="Z275" s="139"/>
    </row>
    <row r="276" spans="1:26" x14ac:dyDescent="0.2">
      <c r="A276" s="253">
        <v>300</v>
      </c>
      <c r="B276" s="274">
        <v>292</v>
      </c>
      <c r="C276" s="254"/>
      <c r="D276" s="254" t="s">
        <v>500</v>
      </c>
      <c r="E276" s="254" t="s">
        <v>1104</v>
      </c>
      <c r="F276" s="263">
        <v>3170</v>
      </c>
      <c r="G276" s="254" t="s">
        <v>455</v>
      </c>
      <c r="H276" s="175" t="s">
        <v>1104</v>
      </c>
      <c r="I276" s="28"/>
      <c r="J276" s="28"/>
      <c r="K276" s="28"/>
      <c r="N276" s="272">
        <v>300</v>
      </c>
      <c r="O276" s="239">
        <v>1052</v>
      </c>
      <c r="P276" s="273" t="s">
        <v>2511</v>
      </c>
      <c r="Q276" s="28"/>
      <c r="R276" s="28"/>
      <c r="S276" s="28"/>
      <c r="T276" s="28"/>
      <c r="U276" s="71"/>
      <c r="V276" s="71"/>
      <c r="W276" s="71"/>
      <c r="X276" s="71"/>
      <c r="Y276" s="71"/>
      <c r="Z276" s="139"/>
    </row>
    <row r="277" spans="1:26" x14ac:dyDescent="0.2">
      <c r="A277" s="253">
        <v>300</v>
      </c>
      <c r="B277" s="274">
        <v>293</v>
      </c>
      <c r="C277" s="254"/>
      <c r="D277" s="254" t="s">
        <v>368</v>
      </c>
      <c r="E277" s="254" t="s">
        <v>1159</v>
      </c>
      <c r="F277" s="263">
        <v>3300</v>
      </c>
      <c r="G277" s="254" t="s">
        <v>487</v>
      </c>
      <c r="H277" s="175" t="s">
        <v>873</v>
      </c>
      <c r="I277" s="28"/>
      <c r="J277" s="28"/>
      <c r="K277" s="28"/>
      <c r="N277" s="272">
        <v>300</v>
      </c>
      <c r="O277" s="239">
        <v>1055</v>
      </c>
      <c r="P277" s="273" t="s">
        <v>2512</v>
      </c>
      <c r="Q277" s="28"/>
      <c r="R277" s="28"/>
      <c r="S277" s="28"/>
      <c r="T277" s="28"/>
      <c r="U277" s="71"/>
      <c r="V277" s="71"/>
      <c r="W277" s="71"/>
      <c r="X277" s="140"/>
      <c r="Y277" s="71"/>
      <c r="Z277" s="139"/>
    </row>
    <row r="278" spans="1:26" x14ac:dyDescent="0.2">
      <c r="A278" s="253">
        <v>300</v>
      </c>
      <c r="B278" s="274">
        <v>294</v>
      </c>
      <c r="C278" s="254"/>
      <c r="D278" s="254" t="s">
        <v>224</v>
      </c>
      <c r="E278" s="254" t="s">
        <v>950</v>
      </c>
      <c r="F278" s="263">
        <v>3080</v>
      </c>
      <c r="G278" s="254" t="s">
        <v>473</v>
      </c>
      <c r="H278" s="175" t="s">
        <v>873</v>
      </c>
      <c r="I278" s="28"/>
      <c r="J278" s="28"/>
      <c r="K278" s="28"/>
      <c r="N278" s="272">
        <v>300</v>
      </c>
      <c r="O278" s="239">
        <v>1057</v>
      </c>
      <c r="P278" s="273" t="s">
        <v>129</v>
      </c>
      <c r="Q278" s="28"/>
      <c r="R278" s="28"/>
      <c r="S278" s="28"/>
      <c r="T278" s="28"/>
      <c r="U278" s="71"/>
      <c r="V278" s="71"/>
      <c r="W278" s="71"/>
      <c r="X278" s="71"/>
      <c r="Y278" s="71"/>
      <c r="Z278" s="139"/>
    </row>
    <row r="279" spans="1:26" x14ac:dyDescent="0.2">
      <c r="A279" s="253">
        <v>300</v>
      </c>
      <c r="B279" s="274">
        <v>295</v>
      </c>
      <c r="C279" s="254"/>
      <c r="D279" s="254" t="s">
        <v>794</v>
      </c>
      <c r="E279" s="254" t="s">
        <v>882</v>
      </c>
      <c r="F279" s="263">
        <v>3310</v>
      </c>
      <c r="G279" s="254" t="s">
        <v>21</v>
      </c>
      <c r="H279" s="175" t="s">
        <v>877</v>
      </c>
      <c r="I279" s="28"/>
      <c r="J279" s="28"/>
      <c r="K279" s="28"/>
      <c r="N279" s="272">
        <v>300</v>
      </c>
      <c r="O279" s="239">
        <v>1064</v>
      </c>
      <c r="P279" s="273" t="s">
        <v>1326</v>
      </c>
      <c r="Q279" s="28"/>
      <c r="R279" s="28"/>
      <c r="S279" s="28"/>
      <c r="T279" s="28"/>
      <c r="U279" s="71"/>
      <c r="V279" s="71"/>
      <c r="W279" s="71"/>
      <c r="X279" s="71"/>
      <c r="Y279" s="71"/>
      <c r="Z279" s="139"/>
    </row>
    <row r="280" spans="1:26" x14ac:dyDescent="0.2">
      <c r="A280" s="253">
        <v>300</v>
      </c>
      <c r="B280" s="274">
        <v>296</v>
      </c>
      <c r="C280" s="254"/>
      <c r="D280" s="254" t="s">
        <v>795</v>
      </c>
      <c r="E280" s="254" t="s">
        <v>882</v>
      </c>
      <c r="F280" s="263">
        <v>3310</v>
      </c>
      <c r="G280" s="254" t="s">
        <v>21</v>
      </c>
      <c r="H280" s="175" t="s">
        <v>877</v>
      </c>
      <c r="I280" s="28"/>
      <c r="J280" s="28"/>
      <c r="K280" s="28"/>
      <c r="N280" s="272">
        <v>300</v>
      </c>
      <c r="O280" s="239">
        <v>1066</v>
      </c>
      <c r="P280" s="273" t="s">
        <v>141</v>
      </c>
      <c r="Q280" s="28"/>
      <c r="R280" s="28"/>
      <c r="S280" s="28"/>
      <c r="T280" s="28"/>
      <c r="U280" s="71"/>
      <c r="V280" s="71"/>
      <c r="W280" s="71"/>
      <c r="X280" s="71"/>
      <c r="Y280" s="71"/>
      <c r="Z280" s="139"/>
    </row>
    <row r="281" spans="1:26" x14ac:dyDescent="0.2">
      <c r="A281" s="253">
        <v>300</v>
      </c>
      <c r="B281" s="274">
        <v>297</v>
      </c>
      <c r="C281" s="254"/>
      <c r="D281" s="254" t="s">
        <v>225</v>
      </c>
      <c r="E281" s="254" t="s">
        <v>951</v>
      </c>
      <c r="F281" s="263">
        <v>3061</v>
      </c>
      <c r="G281" s="254" t="s">
        <v>183</v>
      </c>
      <c r="H281" s="175" t="s">
        <v>866</v>
      </c>
      <c r="I281" s="28"/>
      <c r="J281" s="28"/>
      <c r="K281" s="28"/>
      <c r="N281" s="272">
        <v>300</v>
      </c>
      <c r="O281" s="239">
        <v>1067</v>
      </c>
      <c r="P281" s="273" t="s">
        <v>1539</v>
      </c>
      <c r="Q281" s="28"/>
      <c r="R281" s="28"/>
      <c r="S281" s="28"/>
      <c r="T281" s="28"/>
      <c r="U281" s="71"/>
      <c r="V281" s="71"/>
      <c r="W281" s="71"/>
      <c r="X281" s="71"/>
      <c r="Y281" s="71"/>
      <c r="Z281" s="139"/>
    </row>
    <row r="282" spans="1:26" x14ac:dyDescent="0.2">
      <c r="A282" s="253">
        <v>300</v>
      </c>
      <c r="B282" s="274">
        <v>298</v>
      </c>
      <c r="C282" s="254"/>
      <c r="D282" s="254" t="s">
        <v>392</v>
      </c>
      <c r="E282" s="254" t="s">
        <v>883</v>
      </c>
      <c r="F282" s="263">
        <v>3090</v>
      </c>
      <c r="G282" s="254" t="s">
        <v>474</v>
      </c>
      <c r="H282" s="175" t="s">
        <v>1437</v>
      </c>
      <c r="I282" s="28"/>
      <c r="J282" s="28"/>
      <c r="K282" s="28"/>
      <c r="N282" s="272">
        <v>300</v>
      </c>
      <c r="O282" s="239">
        <v>1072</v>
      </c>
      <c r="P282" s="273" t="s">
        <v>383</v>
      </c>
      <c r="Q282" s="28"/>
      <c r="R282" s="28"/>
      <c r="S282" s="28"/>
      <c r="T282" s="28"/>
      <c r="U282" s="71"/>
      <c r="V282" s="71"/>
      <c r="W282" s="71"/>
      <c r="X282" s="71"/>
      <c r="Y282" s="71"/>
      <c r="Z282" s="139"/>
    </row>
    <row r="283" spans="1:26" x14ac:dyDescent="0.2">
      <c r="A283" s="253">
        <v>300</v>
      </c>
      <c r="B283" s="274">
        <v>299</v>
      </c>
      <c r="C283" s="254"/>
      <c r="D283" s="254" t="s">
        <v>393</v>
      </c>
      <c r="E283" s="254" t="s">
        <v>884</v>
      </c>
      <c r="F283" s="263">
        <v>3090</v>
      </c>
      <c r="G283" s="254" t="s">
        <v>474</v>
      </c>
      <c r="H283" s="175" t="s">
        <v>1437</v>
      </c>
      <c r="I283" s="28"/>
      <c r="J283" s="28"/>
      <c r="K283" s="28"/>
      <c r="N283" s="272">
        <v>300</v>
      </c>
      <c r="O283" s="239">
        <v>1073</v>
      </c>
      <c r="P283" s="273" t="s">
        <v>1503</v>
      </c>
      <c r="Q283" s="28"/>
      <c r="R283" s="28"/>
      <c r="S283" s="28"/>
      <c r="T283" s="28"/>
      <c r="U283" s="71"/>
      <c r="V283" s="71"/>
      <c r="W283" s="71"/>
      <c r="X283" s="71"/>
      <c r="Y283" s="71"/>
      <c r="Z283" s="139"/>
    </row>
    <row r="284" spans="1:26" x14ac:dyDescent="0.2">
      <c r="A284" s="253">
        <v>300</v>
      </c>
      <c r="B284" s="274">
        <v>300</v>
      </c>
      <c r="C284" s="254"/>
      <c r="D284" s="254" t="s">
        <v>226</v>
      </c>
      <c r="E284" s="254" t="s">
        <v>865</v>
      </c>
      <c r="F284" s="263">
        <v>3010</v>
      </c>
      <c r="G284" s="254" t="s">
        <v>467</v>
      </c>
      <c r="H284" s="175" t="s">
        <v>869</v>
      </c>
      <c r="I284" s="28"/>
      <c r="J284" s="28"/>
      <c r="K284" s="28"/>
      <c r="N284" s="272">
        <v>300</v>
      </c>
      <c r="O284" s="239">
        <v>1074</v>
      </c>
      <c r="P284" s="273" t="s">
        <v>1579</v>
      </c>
      <c r="Q284" s="28"/>
      <c r="R284" s="28"/>
      <c r="S284" s="28"/>
      <c r="T284" s="28"/>
      <c r="U284" s="71"/>
      <c r="V284" s="71"/>
      <c r="W284" s="71"/>
      <c r="X284" s="71"/>
      <c r="Y284" s="71"/>
      <c r="Z284" s="139"/>
    </row>
    <row r="285" spans="1:26" x14ac:dyDescent="0.2">
      <c r="A285" s="253">
        <v>300</v>
      </c>
      <c r="B285" s="274">
        <v>301</v>
      </c>
      <c r="C285" s="254"/>
      <c r="D285" s="254" t="s">
        <v>1305</v>
      </c>
      <c r="E285" s="254" t="s">
        <v>879</v>
      </c>
      <c r="F285" s="263">
        <v>3080</v>
      </c>
      <c r="G285" s="254" t="s">
        <v>473</v>
      </c>
      <c r="H285" s="175" t="s">
        <v>873</v>
      </c>
      <c r="I285" s="28"/>
      <c r="J285" s="28"/>
      <c r="K285" s="28"/>
      <c r="N285" s="272">
        <v>300</v>
      </c>
      <c r="O285" s="239">
        <v>1075</v>
      </c>
      <c r="P285" s="273" t="s">
        <v>1330</v>
      </c>
      <c r="Q285" s="28"/>
      <c r="R285" s="28"/>
      <c r="S285" s="28"/>
      <c r="T285" s="28"/>
      <c r="U285" s="71"/>
      <c r="V285" s="71"/>
      <c r="W285" s="71"/>
      <c r="X285" s="71"/>
      <c r="Y285" s="71"/>
      <c r="Z285" s="139"/>
    </row>
    <row r="286" spans="1:26" x14ac:dyDescent="0.2">
      <c r="A286" s="253">
        <v>300</v>
      </c>
      <c r="B286" s="274">
        <v>302</v>
      </c>
      <c r="C286" s="254"/>
      <c r="D286" s="254" t="s">
        <v>1282</v>
      </c>
      <c r="E286" s="254" t="s">
        <v>885</v>
      </c>
      <c r="F286" s="263">
        <v>3150</v>
      </c>
      <c r="G286" s="254" t="s">
        <v>478</v>
      </c>
      <c r="H286" s="175" t="s">
        <v>1437</v>
      </c>
      <c r="I286" s="28"/>
      <c r="J286" s="28"/>
      <c r="K286" s="28"/>
      <c r="N286" s="272">
        <v>300</v>
      </c>
      <c r="O286" s="239">
        <v>1077</v>
      </c>
      <c r="P286" s="273" t="s">
        <v>126</v>
      </c>
      <c r="Q286" s="28"/>
      <c r="R286" s="28"/>
      <c r="S286" s="28"/>
      <c r="T286" s="28"/>
      <c r="U286" s="71"/>
      <c r="V286" s="71"/>
      <c r="W286" s="71"/>
      <c r="X286" s="71"/>
      <c r="Y286" s="71"/>
      <c r="Z286" s="139"/>
    </row>
    <row r="287" spans="1:26" x14ac:dyDescent="0.2">
      <c r="A287" s="253">
        <v>300</v>
      </c>
      <c r="B287" s="274">
        <v>303</v>
      </c>
      <c r="C287" s="254"/>
      <c r="D287" s="254" t="s">
        <v>1937</v>
      </c>
      <c r="E287" s="254" t="s">
        <v>952</v>
      </c>
      <c r="F287" s="263">
        <v>3300</v>
      </c>
      <c r="G287" s="254" t="s">
        <v>487</v>
      </c>
      <c r="H287" s="175" t="s">
        <v>873</v>
      </c>
      <c r="I287" s="28"/>
      <c r="J287" s="28"/>
      <c r="K287" s="28"/>
      <c r="N287" s="272">
        <v>300</v>
      </c>
      <c r="O287" s="239">
        <v>1078</v>
      </c>
      <c r="P287" s="273" t="s">
        <v>650</v>
      </c>
      <c r="Q287" s="28"/>
      <c r="R287" s="28"/>
      <c r="S287" s="28"/>
      <c r="T287" s="28"/>
      <c r="U287" s="71"/>
      <c r="V287" s="71"/>
      <c r="W287" s="71"/>
      <c r="X287" s="71"/>
      <c r="Y287" s="71"/>
      <c r="Z287" s="139"/>
    </row>
    <row r="288" spans="1:26" x14ac:dyDescent="0.2">
      <c r="A288" s="253">
        <v>300</v>
      </c>
      <c r="B288" s="274">
        <v>304</v>
      </c>
      <c r="C288" s="254"/>
      <c r="D288" s="254" t="s">
        <v>492</v>
      </c>
      <c r="E288" s="254" t="s">
        <v>886</v>
      </c>
      <c r="F288" s="263">
        <v>3300</v>
      </c>
      <c r="G288" s="254" t="s">
        <v>487</v>
      </c>
      <c r="H288" s="175" t="s">
        <v>873</v>
      </c>
      <c r="I288" s="28"/>
      <c r="J288" s="28"/>
      <c r="K288" s="28"/>
      <c r="N288" s="272">
        <v>300</v>
      </c>
      <c r="O288" s="239">
        <v>1079</v>
      </c>
      <c r="P288" s="273" t="s">
        <v>2015</v>
      </c>
      <c r="Q288" s="28"/>
      <c r="R288" s="28"/>
      <c r="S288" s="28"/>
      <c r="T288" s="28"/>
      <c r="U288" s="71"/>
      <c r="V288" s="71"/>
      <c r="W288" s="71"/>
      <c r="X288" s="71"/>
      <c r="Y288" s="71"/>
      <c r="Z288" s="139"/>
    </row>
    <row r="289" spans="1:26" x14ac:dyDescent="0.2">
      <c r="A289" s="253">
        <v>300</v>
      </c>
      <c r="B289" s="274">
        <v>305</v>
      </c>
      <c r="C289" s="254"/>
      <c r="D289" s="254" t="s">
        <v>777</v>
      </c>
      <c r="E289" s="254" t="s">
        <v>1437</v>
      </c>
      <c r="F289" s="263">
        <v>3090</v>
      </c>
      <c r="G289" s="254" t="s">
        <v>474</v>
      </c>
      <c r="H289" s="175" t="s">
        <v>1437</v>
      </c>
      <c r="I289" s="28"/>
      <c r="J289" s="28"/>
      <c r="K289" s="28"/>
      <c r="N289" s="272">
        <v>300</v>
      </c>
      <c r="O289" s="239">
        <v>1081</v>
      </c>
      <c r="P289" s="273" t="s">
        <v>2016</v>
      </c>
      <c r="Q289" s="28"/>
      <c r="R289" s="28"/>
      <c r="S289" s="28"/>
      <c r="T289" s="28"/>
      <c r="U289" s="71"/>
      <c r="V289" s="71"/>
      <c r="W289" s="71"/>
      <c r="X289" s="71"/>
      <c r="Y289" s="71"/>
      <c r="Z289" s="139"/>
    </row>
    <row r="290" spans="1:26" x14ac:dyDescent="0.2">
      <c r="A290" s="253">
        <v>300</v>
      </c>
      <c r="B290" s="274">
        <v>306</v>
      </c>
      <c r="C290" s="254"/>
      <c r="D290" s="254" t="s">
        <v>658</v>
      </c>
      <c r="E290" s="254" t="s">
        <v>926</v>
      </c>
      <c r="F290" s="263">
        <v>3050</v>
      </c>
      <c r="G290" s="254" t="s">
        <v>471</v>
      </c>
      <c r="H290" s="175" t="s">
        <v>869</v>
      </c>
      <c r="I290" s="28"/>
      <c r="J290" s="28"/>
      <c r="K290" s="28"/>
      <c r="N290" s="272">
        <v>300</v>
      </c>
      <c r="O290" s="239">
        <v>1090</v>
      </c>
      <c r="P290" s="273" t="s">
        <v>722</v>
      </c>
      <c r="Q290" s="28"/>
      <c r="R290" s="28"/>
      <c r="S290" s="28"/>
      <c r="T290" s="28"/>
      <c r="U290" s="71"/>
      <c r="V290" s="71"/>
      <c r="W290" s="71"/>
      <c r="X290" s="71"/>
      <c r="Y290" s="71"/>
      <c r="Z290" s="139"/>
    </row>
    <row r="291" spans="1:26" x14ac:dyDescent="0.2">
      <c r="A291" s="253">
        <v>300</v>
      </c>
      <c r="B291" s="274">
        <v>307</v>
      </c>
      <c r="C291" s="254"/>
      <c r="D291" s="254" t="s">
        <v>659</v>
      </c>
      <c r="E291" s="254" t="s">
        <v>926</v>
      </c>
      <c r="F291" s="263">
        <v>3040</v>
      </c>
      <c r="G291" s="254" t="s">
        <v>470</v>
      </c>
      <c r="H291" s="175" t="s">
        <v>858</v>
      </c>
      <c r="I291" s="28"/>
      <c r="J291" s="28"/>
      <c r="K291" s="28"/>
      <c r="N291" s="272">
        <v>300</v>
      </c>
      <c r="O291" s="239">
        <v>1091</v>
      </c>
      <c r="P291" s="273" t="s">
        <v>719</v>
      </c>
      <c r="Q291" s="28"/>
      <c r="R291" s="28"/>
      <c r="S291" s="28"/>
      <c r="T291" s="28"/>
      <c r="U291" s="71"/>
      <c r="V291" s="71"/>
      <c r="W291" s="71"/>
      <c r="X291" s="71"/>
      <c r="Y291" s="71"/>
      <c r="Z291" s="139"/>
    </row>
    <row r="292" spans="1:26" x14ac:dyDescent="0.2">
      <c r="A292" s="253">
        <v>300</v>
      </c>
      <c r="B292" s="274">
        <v>308</v>
      </c>
      <c r="C292" s="254"/>
      <c r="D292" s="254" t="s">
        <v>1927</v>
      </c>
      <c r="E292" s="254" t="s">
        <v>866</v>
      </c>
      <c r="F292" s="263">
        <v>3061</v>
      </c>
      <c r="G292" s="254" t="s">
        <v>183</v>
      </c>
      <c r="H292" s="175" t="s">
        <v>866</v>
      </c>
      <c r="I292" s="28"/>
      <c r="J292" s="28"/>
      <c r="K292" s="28"/>
      <c r="N292" s="272">
        <v>300</v>
      </c>
      <c r="O292" s="239">
        <v>1092</v>
      </c>
      <c r="P292" s="273" t="s">
        <v>560</v>
      </c>
      <c r="Q292" s="28"/>
      <c r="R292" s="28"/>
      <c r="S292" s="28"/>
      <c r="T292" s="28"/>
      <c r="U292" s="71"/>
      <c r="V292" s="71"/>
      <c r="W292" s="71"/>
      <c r="X292" s="71"/>
      <c r="Y292" s="71"/>
      <c r="Z292" s="139"/>
    </row>
    <row r="293" spans="1:26" x14ac:dyDescent="0.2">
      <c r="A293" s="253">
        <v>300</v>
      </c>
      <c r="B293" s="274">
        <v>309</v>
      </c>
      <c r="C293" s="254"/>
      <c r="D293" s="254" t="s">
        <v>297</v>
      </c>
      <c r="E293" s="254" t="s">
        <v>926</v>
      </c>
      <c r="F293" s="263">
        <v>3060</v>
      </c>
      <c r="G293" s="254" t="s">
        <v>182</v>
      </c>
      <c r="H293" s="175" t="s">
        <v>1437</v>
      </c>
      <c r="I293" s="28"/>
      <c r="J293" s="28"/>
      <c r="K293" s="28"/>
      <c r="N293" s="272">
        <v>300</v>
      </c>
      <c r="O293" s="239">
        <v>1096</v>
      </c>
      <c r="P293" s="273" t="s">
        <v>231</v>
      </c>
      <c r="Q293" s="28"/>
      <c r="R293" s="28"/>
      <c r="S293" s="28"/>
      <c r="T293" s="28"/>
      <c r="U293" s="71"/>
      <c r="V293" s="71"/>
      <c r="W293" s="71"/>
      <c r="X293" s="71"/>
      <c r="Y293" s="71"/>
      <c r="Z293" s="139"/>
    </row>
    <row r="294" spans="1:26" x14ac:dyDescent="0.2">
      <c r="A294" s="253">
        <v>300</v>
      </c>
      <c r="B294" s="274">
        <v>310</v>
      </c>
      <c r="C294" s="254"/>
      <c r="D294" s="254" t="s">
        <v>219</v>
      </c>
      <c r="E294" s="254" t="s">
        <v>953</v>
      </c>
      <c r="F294" s="263">
        <v>3280</v>
      </c>
      <c r="G294" s="254" t="s">
        <v>486</v>
      </c>
      <c r="H294" s="175" t="s">
        <v>877</v>
      </c>
      <c r="I294" s="28"/>
      <c r="J294" s="28"/>
      <c r="K294" s="28"/>
      <c r="N294" s="272">
        <v>300</v>
      </c>
      <c r="O294" s="239">
        <v>1097</v>
      </c>
      <c r="P294" s="273" t="s">
        <v>1787</v>
      </c>
      <c r="Q294" s="28"/>
      <c r="R294" s="28"/>
      <c r="S294" s="28"/>
      <c r="T294" s="28"/>
      <c r="U294" s="71"/>
      <c r="V294" s="71"/>
      <c r="W294" s="71"/>
      <c r="X294" s="71"/>
      <c r="Y294" s="71"/>
      <c r="Z294" s="139"/>
    </row>
    <row r="295" spans="1:26" x14ac:dyDescent="0.2">
      <c r="A295" s="253">
        <v>300</v>
      </c>
      <c r="B295" s="274">
        <v>311</v>
      </c>
      <c r="C295" s="254"/>
      <c r="D295" s="254" t="s">
        <v>1297</v>
      </c>
      <c r="E295" s="254" t="s">
        <v>967</v>
      </c>
      <c r="F295" s="263">
        <v>3230</v>
      </c>
      <c r="G295" s="254" t="s">
        <v>483</v>
      </c>
      <c r="H295" s="175" t="s">
        <v>877</v>
      </c>
      <c r="I295" s="28"/>
      <c r="J295" s="28"/>
      <c r="K295" s="28"/>
      <c r="N295" s="272">
        <v>300</v>
      </c>
      <c r="O295" s="239">
        <v>1100</v>
      </c>
      <c r="P295" s="273" t="s">
        <v>667</v>
      </c>
      <c r="Q295" s="28"/>
      <c r="R295" s="28"/>
      <c r="S295" s="28"/>
      <c r="T295" s="28"/>
      <c r="U295" s="71"/>
      <c r="V295" s="71"/>
      <c r="W295" s="71"/>
      <c r="X295" s="71"/>
      <c r="Y295" s="71"/>
      <c r="Z295" s="139"/>
    </row>
    <row r="296" spans="1:26" x14ac:dyDescent="0.2">
      <c r="A296" s="253">
        <v>300</v>
      </c>
      <c r="B296" s="274">
        <v>312</v>
      </c>
      <c r="C296" s="254"/>
      <c r="D296" s="254" t="s">
        <v>351</v>
      </c>
      <c r="E296" s="254" t="s">
        <v>1428</v>
      </c>
      <c r="F296" s="263">
        <v>3180</v>
      </c>
      <c r="G296" s="254" t="s">
        <v>479</v>
      </c>
      <c r="H296" s="175" t="s">
        <v>877</v>
      </c>
      <c r="I296" s="28"/>
      <c r="J296" s="28"/>
      <c r="K296" s="28"/>
      <c r="N296" s="272">
        <v>300</v>
      </c>
      <c r="O296" s="239">
        <v>1115</v>
      </c>
      <c r="P296" s="273" t="s">
        <v>1852</v>
      </c>
      <c r="Q296" s="28"/>
      <c r="R296" s="28"/>
      <c r="S296" s="28"/>
      <c r="T296" s="28"/>
      <c r="U296" s="71"/>
      <c r="V296" s="71"/>
      <c r="W296" s="71"/>
      <c r="X296" s="71"/>
      <c r="Y296" s="71"/>
      <c r="Z296" s="139"/>
    </row>
    <row r="297" spans="1:26" x14ac:dyDescent="0.2">
      <c r="A297" s="253">
        <v>300</v>
      </c>
      <c r="B297" s="274">
        <v>313</v>
      </c>
      <c r="C297" s="254"/>
      <c r="D297" s="254" t="s">
        <v>1789</v>
      </c>
      <c r="E297" s="254" t="s">
        <v>1428</v>
      </c>
      <c r="F297" s="263">
        <v>3180</v>
      </c>
      <c r="G297" s="254" t="s">
        <v>479</v>
      </c>
      <c r="H297" s="175" t="s">
        <v>877</v>
      </c>
      <c r="I297" s="28"/>
      <c r="J297" s="28"/>
      <c r="K297" s="28"/>
      <c r="N297" s="272">
        <v>300</v>
      </c>
      <c r="O297" s="239">
        <v>1116</v>
      </c>
      <c r="P297" s="273" t="s">
        <v>823</v>
      </c>
      <c r="Q297" s="28"/>
      <c r="R297" s="28"/>
      <c r="S297" s="28"/>
      <c r="T297" s="28"/>
      <c r="U297" s="71"/>
      <c r="V297" s="71"/>
      <c r="W297" s="71"/>
      <c r="X297" s="71"/>
      <c r="Y297" s="71"/>
      <c r="Z297" s="139"/>
    </row>
    <row r="298" spans="1:26" x14ac:dyDescent="0.2">
      <c r="A298" s="253">
        <v>300</v>
      </c>
      <c r="B298" s="274">
        <v>314</v>
      </c>
      <c r="C298" s="254"/>
      <c r="D298" s="254" t="s">
        <v>1790</v>
      </c>
      <c r="E298" s="254" t="s">
        <v>1091</v>
      </c>
      <c r="F298" s="263">
        <v>3180</v>
      </c>
      <c r="G298" s="254" t="s">
        <v>479</v>
      </c>
      <c r="H298" s="175" t="s">
        <v>877</v>
      </c>
      <c r="I298" s="28"/>
      <c r="J298" s="28"/>
      <c r="K298" s="28"/>
      <c r="N298" s="272">
        <v>300</v>
      </c>
      <c r="O298" s="239">
        <v>1117</v>
      </c>
      <c r="P298" s="273" t="s">
        <v>124</v>
      </c>
      <c r="Q298" s="28"/>
      <c r="R298" s="28"/>
      <c r="S298" s="28"/>
      <c r="T298" s="28"/>
      <c r="U298" s="71"/>
      <c r="V298" s="71"/>
      <c r="W298" s="71"/>
      <c r="X298" s="71"/>
      <c r="Y298" s="71"/>
      <c r="Z298" s="139"/>
    </row>
    <row r="299" spans="1:26" x14ac:dyDescent="0.2">
      <c r="A299" s="253">
        <v>300</v>
      </c>
      <c r="B299" s="274">
        <v>316</v>
      </c>
      <c r="C299" s="254"/>
      <c r="D299" s="254" t="s">
        <v>261</v>
      </c>
      <c r="E299" s="254" t="s">
        <v>904</v>
      </c>
      <c r="F299" s="263">
        <v>3070</v>
      </c>
      <c r="G299" s="254" t="s">
        <v>472</v>
      </c>
      <c r="H299" s="175" t="s">
        <v>869</v>
      </c>
      <c r="I299" s="28"/>
      <c r="J299" s="28"/>
      <c r="K299" s="28"/>
      <c r="N299" s="272">
        <v>300</v>
      </c>
      <c r="O299" s="239">
        <v>1118</v>
      </c>
      <c r="P299" s="273" t="s">
        <v>1491</v>
      </c>
      <c r="Q299" s="28"/>
      <c r="R299" s="28"/>
      <c r="S299" s="28"/>
      <c r="T299" s="28"/>
      <c r="U299" s="71"/>
      <c r="V299" s="71"/>
      <c r="W299" s="71"/>
      <c r="X299" s="71"/>
      <c r="Y299" s="71"/>
      <c r="Z299" s="139"/>
    </row>
    <row r="300" spans="1:26" x14ac:dyDescent="0.2">
      <c r="A300" s="253">
        <v>300</v>
      </c>
      <c r="B300" s="274">
        <v>317</v>
      </c>
      <c r="C300" s="254"/>
      <c r="D300" s="254" t="s">
        <v>1298</v>
      </c>
      <c r="E300" s="254" t="s">
        <v>949</v>
      </c>
      <c r="F300" s="263">
        <v>3250</v>
      </c>
      <c r="G300" s="254" t="s">
        <v>484</v>
      </c>
      <c r="H300" s="175" t="s">
        <v>877</v>
      </c>
      <c r="I300" s="28"/>
      <c r="J300" s="28"/>
      <c r="K300" s="28"/>
      <c r="N300" s="272">
        <v>300</v>
      </c>
      <c r="O300" s="239">
        <v>1119</v>
      </c>
      <c r="P300" s="273" t="s">
        <v>824</v>
      </c>
      <c r="Q300" s="28"/>
      <c r="R300" s="28"/>
      <c r="S300" s="28"/>
      <c r="T300" s="28"/>
      <c r="U300" s="71"/>
      <c r="V300" s="71"/>
      <c r="W300" s="71"/>
      <c r="X300" s="71"/>
      <c r="Y300" s="71"/>
      <c r="Z300" s="139"/>
    </row>
    <row r="301" spans="1:26" x14ac:dyDescent="0.2">
      <c r="A301" s="253">
        <v>300</v>
      </c>
      <c r="B301" s="274">
        <v>319</v>
      </c>
      <c r="C301" s="254"/>
      <c r="D301" s="254" t="s">
        <v>1299</v>
      </c>
      <c r="E301" s="254" t="s">
        <v>883</v>
      </c>
      <c r="F301" s="263">
        <v>3090</v>
      </c>
      <c r="G301" s="254" t="s">
        <v>474</v>
      </c>
      <c r="H301" s="175" t="s">
        <v>1437</v>
      </c>
      <c r="I301" s="28"/>
      <c r="J301" s="28"/>
      <c r="K301" s="28"/>
      <c r="N301" s="272">
        <v>300</v>
      </c>
      <c r="O301" s="239">
        <v>1120</v>
      </c>
      <c r="P301" s="273" t="s">
        <v>1792</v>
      </c>
      <c r="Q301" s="28"/>
      <c r="R301" s="28"/>
      <c r="S301" s="28"/>
      <c r="T301" s="28"/>
      <c r="U301" s="71"/>
      <c r="V301" s="71"/>
      <c r="W301" s="71"/>
      <c r="X301" s="71"/>
      <c r="Y301" s="71"/>
      <c r="Z301" s="139"/>
    </row>
    <row r="302" spans="1:26" x14ac:dyDescent="0.2">
      <c r="A302" s="253">
        <v>300</v>
      </c>
      <c r="B302" s="274">
        <v>320</v>
      </c>
      <c r="C302" s="254"/>
      <c r="D302" s="254" t="s">
        <v>110</v>
      </c>
      <c r="E302" s="254" t="s">
        <v>896</v>
      </c>
      <c r="F302" s="263">
        <v>3210</v>
      </c>
      <c r="G302" s="254" t="s">
        <v>482</v>
      </c>
      <c r="H302" s="175" t="s">
        <v>858</v>
      </c>
      <c r="I302" s="28"/>
      <c r="J302" s="28"/>
      <c r="K302" s="28"/>
      <c r="N302" s="272">
        <v>300</v>
      </c>
      <c r="O302" s="239">
        <v>1121</v>
      </c>
      <c r="P302" s="273" t="s">
        <v>2513</v>
      </c>
      <c r="Q302" s="28"/>
      <c r="R302" s="28"/>
      <c r="S302" s="28"/>
      <c r="T302" s="28"/>
      <c r="U302" s="71"/>
      <c r="V302" s="71"/>
      <c r="W302" s="71"/>
      <c r="X302" s="71"/>
      <c r="Y302" s="71"/>
      <c r="Z302" s="139"/>
    </row>
    <row r="303" spans="1:26" x14ac:dyDescent="0.2">
      <c r="A303" s="253">
        <v>300</v>
      </c>
      <c r="B303" s="274">
        <v>321</v>
      </c>
      <c r="C303" s="254"/>
      <c r="D303" s="254" t="s">
        <v>111</v>
      </c>
      <c r="E303" s="254" t="s">
        <v>896</v>
      </c>
      <c r="F303" s="263">
        <v>3240</v>
      </c>
      <c r="G303" s="254" t="s">
        <v>1031</v>
      </c>
      <c r="H303" s="175" t="s">
        <v>1095</v>
      </c>
      <c r="I303" s="28"/>
      <c r="J303" s="28"/>
      <c r="K303" s="28"/>
      <c r="N303" s="272">
        <v>300</v>
      </c>
      <c r="O303" s="239">
        <v>1122</v>
      </c>
      <c r="P303" s="273" t="s">
        <v>122</v>
      </c>
      <c r="Q303" s="28"/>
      <c r="R303" s="28"/>
      <c r="S303" s="28"/>
      <c r="T303" s="28"/>
      <c r="U303" s="71"/>
      <c r="V303" s="71"/>
      <c r="W303" s="71"/>
      <c r="X303" s="71"/>
      <c r="Y303" s="71"/>
      <c r="Z303" s="139"/>
    </row>
    <row r="304" spans="1:26" x14ac:dyDescent="0.2">
      <c r="A304" s="253">
        <v>300</v>
      </c>
      <c r="B304" s="274">
        <v>322</v>
      </c>
      <c r="C304" s="254"/>
      <c r="D304" s="254" t="s">
        <v>112</v>
      </c>
      <c r="E304" s="254" t="s">
        <v>896</v>
      </c>
      <c r="F304" s="263">
        <v>3220</v>
      </c>
      <c r="G304" s="254" t="s">
        <v>1376</v>
      </c>
      <c r="H304" s="175" t="s">
        <v>1101</v>
      </c>
      <c r="I304" s="28"/>
      <c r="J304" s="28"/>
      <c r="K304" s="28"/>
      <c r="N304" s="272">
        <v>300</v>
      </c>
      <c r="O304" s="239">
        <v>1123</v>
      </c>
      <c r="P304" s="273" t="s">
        <v>562</v>
      </c>
      <c r="Q304" s="28"/>
      <c r="R304" s="28"/>
      <c r="S304" s="28"/>
      <c r="T304" s="28"/>
      <c r="U304" s="71"/>
      <c r="V304" s="71"/>
      <c r="W304" s="71"/>
      <c r="X304" s="71"/>
      <c r="Y304" s="71"/>
      <c r="Z304" s="139"/>
    </row>
    <row r="305" spans="1:26" x14ac:dyDescent="0.2">
      <c r="A305" s="253">
        <v>300</v>
      </c>
      <c r="B305" s="274">
        <v>323</v>
      </c>
      <c r="C305" s="254"/>
      <c r="D305" s="254" t="s">
        <v>113</v>
      </c>
      <c r="E305" s="254" t="s">
        <v>896</v>
      </c>
      <c r="F305" s="263">
        <v>3200</v>
      </c>
      <c r="G305" s="254" t="s">
        <v>481</v>
      </c>
      <c r="H305" s="175" t="s">
        <v>1095</v>
      </c>
      <c r="I305" s="28"/>
      <c r="J305" s="28"/>
      <c r="K305" s="28"/>
      <c r="N305" s="272">
        <v>300</v>
      </c>
      <c r="O305" s="239">
        <v>1124</v>
      </c>
      <c r="P305" s="273" t="s">
        <v>541</v>
      </c>
      <c r="Q305" s="28"/>
      <c r="R305" s="28"/>
      <c r="S305" s="28"/>
      <c r="T305" s="28"/>
      <c r="U305" s="71"/>
      <c r="V305" s="71"/>
      <c r="W305" s="71"/>
      <c r="X305" s="71"/>
      <c r="Y305" s="71"/>
      <c r="Z305" s="139"/>
    </row>
    <row r="306" spans="1:26" x14ac:dyDescent="0.2">
      <c r="A306" s="253">
        <v>300</v>
      </c>
      <c r="B306" s="274">
        <v>324</v>
      </c>
      <c r="C306" s="254"/>
      <c r="D306" s="254" t="s">
        <v>114</v>
      </c>
      <c r="E306" s="254" t="s">
        <v>854</v>
      </c>
      <c r="F306" s="263">
        <v>3260</v>
      </c>
      <c r="G306" s="254" t="s">
        <v>485</v>
      </c>
      <c r="H306" s="175" t="s">
        <v>877</v>
      </c>
      <c r="I306" s="28"/>
      <c r="J306" s="28"/>
      <c r="K306" s="28"/>
      <c r="N306" s="272">
        <v>300</v>
      </c>
      <c r="O306" s="239">
        <v>1126</v>
      </c>
      <c r="P306" s="273" t="s">
        <v>2514</v>
      </c>
      <c r="Q306" s="28"/>
      <c r="R306" s="28"/>
      <c r="S306" s="28"/>
      <c r="T306" s="28"/>
      <c r="U306" s="71"/>
      <c r="V306" s="71"/>
      <c r="W306" s="71"/>
      <c r="X306" s="71"/>
      <c r="Y306" s="71"/>
      <c r="Z306" s="139"/>
    </row>
    <row r="307" spans="1:26" x14ac:dyDescent="0.2">
      <c r="A307" s="253">
        <v>300</v>
      </c>
      <c r="B307" s="274">
        <v>325</v>
      </c>
      <c r="C307" s="254"/>
      <c r="D307" s="254" t="s">
        <v>115</v>
      </c>
      <c r="E307" s="254" t="s">
        <v>943</v>
      </c>
      <c r="F307" s="263">
        <v>3230</v>
      </c>
      <c r="G307" s="254" t="s">
        <v>483</v>
      </c>
      <c r="H307" s="175" t="s">
        <v>877</v>
      </c>
      <c r="I307" s="28"/>
      <c r="J307" s="28"/>
      <c r="K307" s="28"/>
      <c r="N307" s="272">
        <v>300</v>
      </c>
      <c r="O307" s="239">
        <v>1127</v>
      </c>
      <c r="P307" s="273" t="s">
        <v>1379</v>
      </c>
      <c r="Q307" s="28"/>
      <c r="R307" s="28"/>
      <c r="S307" s="28"/>
      <c r="T307" s="28"/>
      <c r="U307" s="71"/>
      <c r="V307" s="71"/>
      <c r="W307" s="71"/>
      <c r="X307" s="71"/>
      <c r="Y307" s="71"/>
      <c r="Z307" s="139"/>
    </row>
    <row r="308" spans="1:26" x14ac:dyDescent="0.2">
      <c r="A308" s="253">
        <v>300</v>
      </c>
      <c r="B308" s="274">
        <v>326</v>
      </c>
      <c r="C308" s="254"/>
      <c r="D308" s="254" t="s">
        <v>195</v>
      </c>
      <c r="E308" s="254" t="s">
        <v>897</v>
      </c>
      <c r="F308" s="263">
        <v>3270</v>
      </c>
      <c r="G308" s="254" t="s">
        <v>1032</v>
      </c>
      <c r="H308" s="175" t="s">
        <v>877</v>
      </c>
      <c r="I308" s="28"/>
      <c r="J308" s="28"/>
      <c r="K308" s="28"/>
      <c r="N308" s="272">
        <v>300</v>
      </c>
      <c r="O308" s="239">
        <v>1128</v>
      </c>
      <c r="P308" s="273" t="s">
        <v>563</v>
      </c>
      <c r="Q308" s="28"/>
      <c r="R308" s="28"/>
      <c r="S308" s="28"/>
      <c r="T308" s="28"/>
      <c r="U308" s="71"/>
      <c r="V308" s="71"/>
      <c r="W308" s="71"/>
      <c r="X308" s="71"/>
      <c r="Y308" s="71"/>
      <c r="Z308" s="139"/>
    </row>
    <row r="309" spans="1:26" x14ac:dyDescent="0.2">
      <c r="A309" s="253">
        <v>300</v>
      </c>
      <c r="B309" s="274">
        <v>327</v>
      </c>
      <c r="C309" s="254"/>
      <c r="D309" s="254" t="s">
        <v>1300</v>
      </c>
      <c r="E309" s="254" t="s">
        <v>954</v>
      </c>
      <c r="F309" s="263">
        <v>3030</v>
      </c>
      <c r="G309" s="254" t="s">
        <v>469</v>
      </c>
      <c r="H309" s="175" t="s">
        <v>858</v>
      </c>
      <c r="I309" s="28"/>
      <c r="J309" s="28"/>
      <c r="K309" s="28"/>
      <c r="N309" s="272">
        <v>300</v>
      </c>
      <c r="O309" s="239">
        <v>1129</v>
      </c>
      <c r="P309" s="273" t="s">
        <v>564</v>
      </c>
      <c r="Q309" s="28"/>
      <c r="R309" s="28"/>
      <c r="S309" s="28"/>
      <c r="T309" s="28"/>
      <c r="U309" s="71"/>
      <c r="V309" s="71"/>
      <c r="W309" s="71"/>
      <c r="X309" s="71"/>
      <c r="Y309" s="71"/>
      <c r="Z309" s="139"/>
    </row>
    <row r="310" spans="1:26" x14ac:dyDescent="0.2">
      <c r="A310" s="253">
        <v>300</v>
      </c>
      <c r="B310" s="274">
        <v>328</v>
      </c>
      <c r="C310" s="254"/>
      <c r="D310" s="254" t="s">
        <v>502</v>
      </c>
      <c r="E310" s="254" t="s">
        <v>878</v>
      </c>
      <c r="F310" s="263">
        <v>3170</v>
      </c>
      <c r="G310" s="254" t="s">
        <v>455</v>
      </c>
      <c r="H310" s="175" t="s">
        <v>1104</v>
      </c>
      <c r="I310" s="28"/>
      <c r="J310" s="28"/>
      <c r="K310" s="28"/>
      <c r="N310" s="272">
        <v>300</v>
      </c>
      <c r="O310" s="239">
        <v>1130</v>
      </c>
      <c r="P310" s="273" t="s">
        <v>565</v>
      </c>
      <c r="Q310" s="28"/>
      <c r="R310" s="28"/>
      <c r="S310" s="28"/>
      <c r="T310" s="28"/>
      <c r="U310" s="71"/>
      <c r="V310" s="71"/>
      <c r="W310" s="71"/>
      <c r="X310" s="71"/>
      <c r="Y310" s="71"/>
      <c r="Z310" s="139"/>
    </row>
    <row r="311" spans="1:26" x14ac:dyDescent="0.2">
      <c r="A311" s="253">
        <v>300</v>
      </c>
      <c r="B311" s="274">
        <v>329</v>
      </c>
      <c r="C311" s="254"/>
      <c r="D311" s="254" t="s">
        <v>778</v>
      </c>
      <c r="E311" s="254" t="s">
        <v>888</v>
      </c>
      <c r="F311" s="263">
        <v>3250</v>
      </c>
      <c r="G311" s="254" t="s">
        <v>484</v>
      </c>
      <c r="H311" s="175" t="s">
        <v>877</v>
      </c>
      <c r="I311" s="28"/>
      <c r="J311" s="28"/>
      <c r="K311" s="28"/>
      <c r="N311" s="272">
        <v>300</v>
      </c>
      <c r="O311" s="239">
        <v>1131</v>
      </c>
      <c r="P311" s="273" t="s">
        <v>566</v>
      </c>
      <c r="Q311" s="28"/>
      <c r="R311" s="28"/>
      <c r="S311" s="28"/>
      <c r="T311" s="28"/>
      <c r="U311" s="71"/>
      <c r="V311" s="71"/>
      <c r="W311" s="71"/>
      <c r="X311" s="71"/>
      <c r="Y311" s="71"/>
      <c r="Z311" s="139"/>
    </row>
    <row r="312" spans="1:26" x14ac:dyDescent="0.2">
      <c r="A312" s="253">
        <v>300</v>
      </c>
      <c r="B312" s="274">
        <v>331</v>
      </c>
      <c r="C312" s="254"/>
      <c r="D312" s="254" t="s">
        <v>2644</v>
      </c>
      <c r="E312" s="254" t="s">
        <v>866</v>
      </c>
      <c r="F312" s="263">
        <v>3050</v>
      </c>
      <c r="G312" s="254" t="s">
        <v>471</v>
      </c>
      <c r="H312" s="175" t="s">
        <v>869</v>
      </c>
      <c r="I312" s="28"/>
      <c r="J312" s="28"/>
      <c r="K312" s="28"/>
      <c r="N312" s="272">
        <v>300</v>
      </c>
      <c r="O312" s="239">
        <v>1132</v>
      </c>
      <c r="P312" s="273" t="s">
        <v>567</v>
      </c>
      <c r="Q312" s="28"/>
      <c r="R312" s="28"/>
      <c r="S312" s="28"/>
      <c r="T312" s="28"/>
      <c r="U312" s="71"/>
      <c r="V312" s="71"/>
      <c r="W312" s="71"/>
      <c r="X312" s="71"/>
      <c r="Y312" s="71"/>
      <c r="Z312" s="139"/>
    </row>
    <row r="313" spans="1:26" x14ac:dyDescent="0.2">
      <c r="A313" s="253">
        <v>300</v>
      </c>
      <c r="B313" s="274">
        <v>332</v>
      </c>
      <c r="C313" s="254"/>
      <c r="D313" s="254" t="s">
        <v>2645</v>
      </c>
      <c r="E313" s="254" t="s">
        <v>866</v>
      </c>
      <c r="F313" s="263">
        <v>3020</v>
      </c>
      <c r="G313" s="254" t="s">
        <v>468</v>
      </c>
      <c r="H313" s="175" t="s">
        <v>875</v>
      </c>
      <c r="I313" s="28"/>
      <c r="J313" s="28"/>
      <c r="K313" s="28"/>
      <c r="N313" s="272">
        <v>300</v>
      </c>
      <c r="O313" s="239">
        <v>1133</v>
      </c>
      <c r="P313" s="273" t="s">
        <v>568</v>
      </c>
      <c r="Q313" s="28"/>
      <c r="R313" s="28"/>
      <c r="S313" s="28"/>
      <c r="T313" s="28"/>
      <c r="U313" s="71"/>
      <c r="V313" s="71"/>
      <c r="W313" s="71"/>
      <c r="X313" s="71"/>
      <c r="Y313" s="71"/>
      <c r="Z313" s="139"/>
    </row>
    <row r="314" spans="1:26" x14ac:dyDescent="0.2">
      <c r="A314" s="253">
        <v>300</v>
      </c>
      <c r="B314" s="274">
        <v>333</v>
      </c>
      <c r="C314" s="254"/>
      <c r="D314" s="254" t="s">
        <v>2646</v>
      </c>
      <c r="E314" s="254" t="s">
        <v>866</v>
      </c>
      <c r="F314" s="263">
        <v>3080</v>
      </c>
      <c r="G314" s="254" t="s">
        <v>473</v>
      </c>
      <c r="H314" s="175" t="s">
        <v>873</v>
      </c>
      <c r="I314" s="28"/>
      <c r="J314" s="28"/>
      <c r="K314" s="28"/>
      <c r="N314" s="272">
        <v>300</v>
      </c>
      <c r="O314" s="239">
        <v>1134</v>
      </c>
      <c r="P314" s="273" t="s">
        <v>569</v>
      </c>
      <c r="Q314" s="28"/>
      <c r="R314" s="28"/>
      <c r="S314" s="28"/>
      <c r="T314" s="28"/>
      <c r="U314" s="71"/>
      <c r="V314" s="71"/>
      <c r="W314" s="71"/>
      <c r="X314" s="71"/>
      <c r="Y314" s="71"/>
      <c r="Z314" s="139"/>
    </row>
    <row r="315" spans="1:26" x14ac:dyDescent="0.2">
      <c r="A315" s="253">
        <v>300</v>
      </c>
      <c r="B315" s="274">
        <v>334</v>
      </c>
      <c r="C315" s="254"/>
      <c r="D315" s="254" t="s">
        <v>1335</v>
      </c>
      <c r="E315" s="254" t="s">
        <v>895</v>
      </c>
      <c r="F315" s="263">
        <v>3110</v>
      </c>
      <c r="G315" s="254" t="s">
        <v>982</v>
      </c>
      <c r="H315" s="175" t="s">
        <v>1437</v>
      </c>
      <c r="I315" s="28"/>
      <c r="J315" s="28"/>
      <c r="K315" s="28"/>
      <c r="N315" s="272">
        <v>300</v>
      </c>
      <c r="O315" s="239">
        <v>1135</v>
      </c>
      <c r="P315" s="273" t="s">
        <v>570</v>
      </c>
      <c r="Q315" s="28"/>
      <c r="R315" s="28"/>
      <c r="S315" s="28"/>
      <c r="T315" s="28"/>
      <c r="U315" s="71"/>
      <c r="V315" s="71"/>
      <c r="W315" s="71"/>
      <c r="X315" s="71"/>
      <c r="Y315" s="71"/>
      <c r="Z315" s="139"/>
    </row>
    <row r="316" spans="1:26" x14ac:dyDescent="0.2">
      <c r="A316" s="253">
        <v>300</v>
      </c>
      <c r="B316" s="274">
        <v>335</v>
      </c>
      <c r="C316" s="254"/>
      <c r="D316" s="254" t="s">
        <v>116</v>
      </c>
      <c r="E316" s="254" t="s">
        <v>945</v>
      </c>
      <c r="F316" s="263">
        <v>3280</v>
      </c>
      <c r="G316" s="254" t="s">
        <v>486</v>
      </c>
      <c r="H316" s="175" t="s">
        <v>877</v>
      </c>
      <c r="I316" s="28"/>
      <c r="J316" s="28"/>
      <c r="K316" s="28"/>
      <c r="N316" s="272">
        <v>300</v>
      </c>
      <c r="O316" s="239">
        <v>1136</v>
      </c>
      <c r="P316" s="273" t="s">
        <v>571</v>
      </c>
      <c r="Q316" s="28"/>
      <c r="R316" s="28"/>
      <c r="S316" s="28"/>
      <c r="T316" s="28"/>
      <c r="U316" s="71"/>
      <c r="V316" s="71"/>
      <c r="W316" s="71"/>
      <c r="X316" s="140"/>
      <c r="Y316" s="71"/>
      <c r="Z316" s="139"/>
    </row>
    <row r="317" spans="1:26" x14ac:dyDescent="0.2">
      <c r="A317" s="253">
        <v>300</v>
      </c>
      <c r="B317" s="274">
        <v>336</v>
      </c>
      <c r="C317" s="254"/>
      <c r="D317" s="254" t="s">
        <v>1874</v>
      </c>
      <c r="E317" s="254" t="s">
        <v>945</v>
      </c>
      <c r="F317" s="263">
        <v>3280</v>
      </c>
      <c r="G317" s="254" t="s">
        <v>486</v>
      </c>
      <c r="H317" s="175" t="s">
        <v>877</v>
      </c>
      <c r="I317" s="28"/>
      <c r="J317" s="28"/>
      <c r="K317" s="28"/>
      <c r="N317" s="272">
        <v>300</v>
      </c>
      <c r="O317" s="239">
        <v>1137</v>
      </c>
      <c r="P317" s="273" t="s">
        <v>1574</v>
      </c>
      <c r="Q317" s="28"/>
      <c r="R317" s="28"/>
      <c r="S317" s="28"/>
      <c r="T317" s="28"/>
      <c r="U317" s="71"/>
      <c r="V317" s="71"/>
      <c r="W317" s="71"/>
      <c r="X317" s="71"/>
      <c r="Y317" s="71"/>
      <c r="Z317" s="139"/>
    </row>
    <row r="318" spans="1:26" x14ac:dyDescent="0.2">
      <c r="A318" s="253">
        <v>300</v>
      </c>
      <c r="B318" s="274">
        <v>337</v>
      </c>
      <c r="C318" s="254"/>
      <c r="D318" s="254" t="s">
        <v>221</v>
      </c>
      <c r="E318" s="254" t="s">
        <v>927</v>
      </c>
      <c r="F318" s="263">
        <v>3140</v>
      </c>
      <c r="G318" s="254" t="s">
        <v>477</v>
      </c>
      <c r="H318" s="175" t="s">
        <v>858</v>
      </c>
      <c r="I318" s="28"/>
      <c r="J318" s="28"/>
      <c r="K318" s="28"/>
      <c r="N318" s="272">
        <v>300</v>
      </c>
      <c r="O318" s="239">
        <v>1138</v>
      </c>
      <c r="P318" s="273" t="s">
        <v>450</v>
      </c>
      <c r="Q318" s="28"/>
      <c r="R318" s="28"/>
      <c r="S318" s="28"/>
      <c r="T318" s="28"/>
      <c r="U318" s="71"/>
      <c r="V318" s="71"/>
      <c r="W318" s="71"/>
      <c r="X318" s="71"/>
      <c r="Y318" s="71"/>
      <c r="Z318" s="139"/>
    </row>
    <row r="319" spans="1:26" x14ac:dyDescent="0.2">
      <c r="A319" s="253">
        <v>300</v>
      </c>
      <c r="B319" s="274">
        <v>338</v>
      </c>
      <c r="C319" s="254"/>
      <c r="D319" s="254" t="s">
        <v>1336</v>
      </c>
      <c r="E319" s="254" t="s">
        <v>961</v>
      </c>
      <c r="F319" s="263">
        <v>3120</v>
      </c>
      <c r="G319" s="254" t="s">
        <v>475</v>
      </c>
      <c r="H319" s="175" t="s">
        <v>861</v>
      </c>
      <c r="I319" s="28"/>
      <c r="J319" s="28"/>
      <c r="K319" s="28"/>
      <c r="N319" s="272">
        <v>300</v>
      </c>
      <c r="O319" s="239">
        <v>1139</v>
      </c>
      <c r="P319" s="273" t="s">
        <v>341</v>
      </c>
      <c r="Q319" s="28"/>
      <c r="R319" s="28"/>
      <c r="S319" s="28"/>
      <c r="T319" s="28"/>
      <c r="U319" s="71"/>
      <c r="V319" s="71"/>
      <c r="W319" s="71"/>
      <c r="X319" s="71"/>
      <c r="Y319" s="71"/>
      <c r="Z319" s="139"/>
    </row>
    <row r="320" spans="1:26" x14ac:dyDescent="0.2">
      <c r="A320" s="253">
        <v>300</v>
      </c>
      <c r="B320" s="274">
        <v>339</v>
      </c>
      <c r="C320" s="254"/>
      <c r="D320" s="254" t="s">
        <v>1337</v>
      </c>
      <c r="E320" s="254" t="s">
        <v>962</v>
      </c>
      <c r="F320" s="263">
        <v>3290</v>
      </c>
      <c r="G320" s="254" t="s">
        <v>684</v>
      </c>
      <c r="H320" s="175" t="s">
        <v>877</v>
      </c>
      <c r="I320" s="28"/>
      <c r="J320" s="28"/>
      <c r="K320" s="28"/>
      <c r="N320" s="272">
        <v>300</v>
      </c>
      <c r="O320" s="239">
        <v>1140</v>
      </c>
      <c r="P320" s="273" t="s">
        <v>2515</v>
      </c>
      <c r="Q320" s="28"/>
      <c r="R320" s="28"/>
      <c r="S320" s="28"/>
      <c r="T320" s="28"/>
      <c r="U320" s="71"/>
      <c r="V320" s="71"/>
      <c r="W320" s="71"/>
      <c r="X320" s="71"/>
      <c r="Y320" s="71"/>
      <c r="Z320" s="139"/>
    </row>
    <row r="321" spans="1:26" x14ac:dyDescent="0.2">
      <c r="A321" s="253">
        <v>300</v>
      </c>
      <c r="B321" s="274">
        <v>340</v>
      </c>
      <c r="C321" s="254"/>
      <c r="D321" s="254" t="s">
        <v>1279</v>
      </c>
      <c r="E321" s="254" t="s">
        <v>928</v>
      </c>
      <c r="F321" s="263">
        <v>3310</v>
      </c>
      <c r="G321" s="254" t="s">
        <v>21</v>
      </c>
      <c r="H321" s="175" t="s">
        <v>877</v>
      </c>
      <c r="I321" s="28"/>
      <c r="J321" s="28"/>
      <c r="K321" s="28"/>
      <c r="N321" s="272">
        <v>300</v>
      </c>
      <c r="O321" s="239">
        <v>1142</v>
      </c>
      <c r="P321" s="273" t="s">
        <v>134</v>
      </c>
      <c r="Q321" s="28"/>
      <c r="R321" s="28"/>
      <c r="S321" s="28"/>
      <c r="T321" s="28"/>
      <c r="U321" s="71"/>
      <c r="V321" s="71"/>
      <c r="W321" s="71"/>
      <c r="X321" s="71"/>
      <c r="Y321" s="71"/>
      <c r="Z321" s="139"/>
    </row>
    <row r="322" spans="1:26" x14ac:dyDescent="0.2">
      <c r="A322" s="253">
        <v>300</v>
      </c>
      <c r="B322" s="274">
        <v>341</v>
      </c>
      <c r="C322" s="254"/>
      <c r="D322" s="254" t="s">
        <v>1280</v>
      </c>
      <c r="E322" s="254" t="s">
        <v>928</v>
      </c>
      <c r="F322" s="263">
        <v>3300</v>
      </c>
      <c r="G322" s="254" t="s">
        <v>487</v>
      </c>
      <c r="H322" s="175" t="s">
        <v>873</v>
      </c>
      <c r="I322" s="28"/>
      <c r="J322" s="28"/>
      <c r="K322" s="28"/>
      <c r="N322" s="272">
        <v>300</v>
      </c>
      <c r="O322" s="239">
        <v>1143</v>
      </c>
      <c r="P322" s="273" t="s">
        <v>628</v>
      </c>
      <c r="Q322" s="28"/>
      <c r="R322" s="28"/>
      <c r="S322" s="28"/>
      <c r="T322" s="28"/>
      <c r="U322" s="71"/>
      <c r="V322" s="71"/>
      <c r="W322" s="71"/>
      <c r="X322" s="71"/>
      <c r="Y322" s="71"/>
      <c r="Z322" s="139"/>
    </row>
    <row r="323" spans="1:26" x14ac:dyDescent="0.2">
      <c r="A323" s="253">
        <v>300</v>
      </c>
      <c r="B323" s="274">
        <v>342</v>
      </c>
      <c r="C323" s="254"/>
      <c r="D323" s="254" t="s">
        <v>655</v>
      </c>
      <c r="E323" s="254" t="s">
        <v>963</v>
      </c>
      <c r="F323" s="263">
        <v>3260</v>
      </c>
      <c r="G323" s="254" t="s">
        <v>485</v>
      </c>
      <c r="H323" s="175" t="s">
        <v>877</v>
      </c>
      <c r="I323" s="28"/>
      <c r="J323" s="28"/>
      <c r="K323" s="28"/>
      <c r="N323" s="272">
        <v>300</v>
      </c>
      <c r="O323" s="239">
        <v>1145</v>
      </c>
      <c r="P323" s="273" t="s">
        <v>1915</v>
      </c>
      <c r="Q323" s="28"/>
      <c r="R323" s="28"/>
      <c r="S323" s="28"/>
      <c r="T323" s="28"/>
      <c r="U323" s="71"/>
      <c r="V323" s="71"/>
      <c r="W323" s="71"/>
      <c r="X323" s="71"/>
      <c r="Y323" s="71"/>
      <c r="Z323" s="139"/>
    </row>
    <row r="324" spans="1:26" x14ac:dyDescent="0.2">
      <c r="A324" s="253">
        <v>300</v>
      </c>
      <c r="B324" s="274">
        <v>343</v>
      </c>
      <c r="C324" s="254"/>
      <c r="D324" s="254" t="s">
        <v>656</v>
      </c>
      <c r="E324" s="254" t="s">
        <v>964</v>
      </c>
      <c r="F324" s="263">
        <v>3060</v>
      </c>
      <c r="G324" s="254" t="s">
        <v>182</v>
      </c>
      <c r="H324" s="175" t="s">
        <v>1437</v>
      </c>
      <c r="I324" s="28"/>
      <c r="J324" s="28"/>
      <c r="K324" s="28"/>
      <c r="N324" s="272">
        <v>300</v>
      </c>
      <c r="O324" s="239">
        <v>1146</v>
      </c>
      <c r="P324" s="273" t="s">
        <v>1916</v>
      </c>
      <c r="Q324" s="28"/>
      <c r="R324" s="28"/>
      <c r="S324" s="28"/>
      <c r="T324" s="28"/>
      <c r="U324" s="71"/>
      <c r="V324" s="71"/>
      <c r="W324" s="71"/>
      <c r="X324" s="71"/>
      <c r="Y324" s="71"/>
      <c r="Z324" s="139"/>
    </row>
    <row r="325" spans="1:26" x14ac:dyDescent="0.2">
      <c r="A325" s="253">
        <v>300</v>
      </c>
      <c r="B325" s="274">
        <v>345</v>
      </c>
      <c r="C325" s="254"/>
      <c r="D325" s="254" t="s">
        <v>1836</v>
      </c>
      <c r="E325" s="254" t="s">
        <v>860</v>
      </c>
      <c r="F325" s="263">
        <v>3230</v>
      </c>
      <c r="G325" s="254" t="s">
        <v>483</v>
      </c>
      <c r="H325" s="175" t="s">
        <v>877</v>
      </c>
      <c r="I325" s="28"/>
      <c r="J325" s="28"/>
      <c r="K325" s="28"/>
      <c r="N325" s="272">
        <v>300</v>
      </c>
      <c r="O325" s="239">
        <v>1147</v>
      </c>
      <c r="P325" s="273" t="s">
        <v>1917</v>
      </c>
      <c r="Q325" s="28"/>
      <c r="R325" s="28"/>
      <c r="S325" s="28"/>
      <c r="T325" s="28"/>
      <c r="U325" s="71"/>
      <c r="V325" s="71"/>
      <c r="W325" s="71"/>
      <c r="X325" s="71"/>
      <c r="Y325" s="71"/>
      <c r="Z325" s="139"/>
    </row>
    <row r="326" spans="1:26" x14ac:dyDescent="0.2">
      <c r="A326" s="253">
        <v>300</v>
      </c>
      <c r="B326" s="274">
        <v>346</v>
      </c>
      <c r="C326" s="254"/>
      <c r="D326" s="254" t="s">
        <v>1837</v>
      </c>
      <c r="E326" s="254" t="s">
        <v>860</v>
      </c>
      <c r="F326" s="263">
        <v>3180</v>
      </c>
      <c r="G326" s="254" t="s">
        <v>479</v>
      </c>
      <c r="H326" s="175" t="s">
        <v>877</v>
      </c>
      <c r="I326" s="28"/>
      <c r="J326" s="28"/>
      <c r="K326" s="28"/>
      <c r="N326" s="272">
        <v>300</v>
      </c>
      <c r="O326" s="239">
        <v>1148</v>
      </c>
      <c r="P326" s="273" t="s">
        <v>2516</v>
      </c>
      <c r="Q326" s="28"/>
      <c r="R326" s="28"/>
      <c r="S326" s="28"/>
      <c r="T326" s="28"/>
      <c r="U326" s="71"/>
      <c r="V326" s="71"/>
      <c r="W326" s="71"/>
      <c r="X326" s="71"/>
      <c r="Y326" s="71"/>
      <c r="Z326" s="139"/>
    </row>
    <row r="327" spans="1:26" x14ac:dyDescent="0.2">
      <c r="A327" s="253">
        <v>300</v>
      </c>
      <c r="B327" s="274">
        <v>347</v>
      </c>
      <c r="C327" s="254"/>
      <c r="D327" s="254" t="s">
        <v>1838</v>
      </c>
      <c r="E327" s="254" t="s">
        <v>860</v>
      </c>
      <c r="F327" s="263">
        <v>3010</v>
      </c>
      <c r="G327" s="254" t="s">
        <v>467</v>
      </c>
      <c r="H327" s="175" t="s">
        <v>869</v>
      </c>
      <c r="I327" s="28"/>
      <c r="J327" s="28"/>
      <c r="K327" s="28"/>
      <c r="N327" s="272">
        <v>300</v>
      </c>
      <c r="O327" s="239">
        <v>1153</v>
      </c>
      <c r="P327" s="273" t="s">
        <v>2517</v>
      </c>
      <c r="Q327" s="28"/>
      <c r="R327" s="28"/>
      <c r="S327" s="28"/>
      <c r="T327" s="28"/>
      <c r="U327" s="71"/>
      <c r="V327" s="71"/>
      <c r="W327" s="71"/>
      <c r="X327" s="71"/>
      <c r="Y327" s="71"/>
      <c r="Z327" s="139"/>
    </row>
    <row r="328" spans="1:26" x14ac:dyDescent="0.2">
      <c r="A328" s="253">
        <v>300</v>
      </c>
      <c r="B328" s="274">
        <v>348</v>
      </c>
      <c r="C328" s="254"/>
      <c r="D328" s="254" t="s">
        <v>1839</v>
      </c>
      <c r="E328" s="254" t="s">
        <v>860</v>
      </c>
      <c r="F328" s="263">
        <v>3040</v>
      </c>
      <c r="G328" s="254" t="s">
        <v>470</v>
      </c>
      <c r="H328" s="175" t="s">
        <v>858</v>
      </c>
      <c r="I328" s="28"/>
      <c r="J328" s="28"/>
      <c r="K328" s="28"/>
      <c r="N328" s="272">
        <v>300</v>
      </c>
      <c r="O328" s="239">
        <v>1157</v>
      </c>
      <c r="P328" s="273" t="s">
        <v>1933</v>
      </c>
      <c r="Q328" s="28"/>
      <c r="R328" s="28"/>
      <c r="S328" s="28"/>
      <c r="T328" s="28"/>
      <c r="U328" s="71"/>
      <c r="V328" s="71"/>
      <c r="W328" s="71"/>
      <c r="X328" s="71"/>
      <c r="Y328" s="71"/>
      <c r="Z328" s="139"/>
    </row>
    <row r="329" spans="1:26" x14ac:dyDescent="0.2">
      <c r="A329" s="253">
        <v>300</v>
      </c>
      <c r="B329" s="274">
        <v>349</v>
      </c>
      <c r="C329" s="254"/>
      <c r="D329" s="254" t="s">
        <v>15</v>
      </c>
      <c r="E329" s="254" t="s">
        <v>860</v>
      </c>
      <c r="F329" s="263">
        <v>3280</v>
      </c>
      <c r="G329" s="254" t="s">
        <v>486</v>
      </c>
      <c r="H329" s="175" t="s">
        <v>877</v>
      </c>
      <c r="I329" s="28"/>
      <c r="J329" s="28"/>
      <c r="K329" s="28"/>
      <c r="N329" s="272">
        <v>300</v>
      </c>
      <c r="O329" s="239">
        <v>1158</v>
      </c>
      <c r="P329" s="273" t="s">
        <v>1934</v>
      </c>
      <c r="Q329" s="28"/>
      <c r="R329" s="28"/>
      <c r="S329" s="28"/>
      <c r="T329" s="28"/>
      <c r="U329" s="71"/>
      <c r="V329" s="71"/>
      <c r="W329" s="71"/>
      <c r="X329" s="71"/>
      <c r="Y329" s="71"/>
      <c r="Z329" s="139"/>
    </row>
    <row r="330" spans="1:26" x14ac:dyDescent="0.2">
      <c r="A330" s="253">
        <v>300</v>
      </c>
      <c r="B330" s="274">
        <v>351</v>
      </c>
      <c r="C330" s="254"/>
      <c r="D330" s="254" t="s">
        <v>736</v>
      </c>
      <c r="E330" s="254" t="s">
        <v>860</v>
      </c>
      <c r="F330" s="263">
        <v>3070</v>
      </c>
      <c r="G330" s="254" t="s">
        <v>472</v>
      </c>
      <c r="H330" s="175" t="s">
        <v>869</v>
      </c>
      <c r="I330" s="28"/>
      <c r="J330" s="28"/>
      <c r="K330" s="28"/>
      <c r="N330" s="272">
        <v>300</v>
      </c>
      <c r="O330" s="239">
        <v>1162</v>
      </c>
      <c r="P330" s="273" t="s">
        <v>1317</v>
      </c>
      <c r="Q330" s="28"/>
      <c r="R330" s="28"/>
      <c r="S330" s="28"/>
      <c r="T330" s="28"/>
      <c r="U330" s="71"/>
      <c r="V330" s="71"/>
      <c r="W330" s="71"/>
      <c r="X330" s="71"/>
      <c r="Y330" s="71"/>
      <c r="Z330" s="139"/>
    </row>
    <row r="331" spans="1:26" x14ac:dyDescent="0.2">
      <c r="A331" s="253">
        <v>300</v>
      </c>
      <c r="B331" s="274">
        <v>352</v>
      </c>
      <c r="C331" s="254"/>
      <c r="D331" s="254" t="s">
        <v>737</v>
      </c>
      <c r="E331" s="254" t="s">
        <v>860</v>
      </c>
      <c r="F331" s="263">
        <v>3200</v>
      </c>
      <c r="G331" s="254" t="s">
        <v>481</v>
      </c>
      <c r="H331" s="175" t="s">
        <v>1095</v>
      </c>
      <c r="I331" s="28"/>
      <c r="J331" s="28"/>
      <c r="K331" s="28"/>
      <c r="N331" s="272">
        <v>300</v>
      </c>
      <c r="O331" s="239">
        <v>1163</v>
      </c>
      <c r="P331" s="273" t="s">
        <v>1318</v>
      </c>
      <c r="Q331" s="28"/>
      <c r="R331" s="28"/>
      <c r="S331" s="28"/>
      <c r="T331" s="28"/>
      <c r="U331" s="71"/>
      <c r="V331" s="71"/>
      <c r="W331" s="71"/>
      <c r="X331" s="71"/>
      <c r="Y331" s="71"/>
      <c r="Z331" s="139"/>
    </row>
    <row r="332" spans="1:26" x14ac:dyDescent="0.2">
      <c r="A332" s="253">
        <v>300</v>
      </c>
      <c r="B332" s="274">
        <v>353</v>
      </c>
      <c r="C332" s="254"/>
      <c r="D332" s="254" t="s">
        <v>738</v>
      </c>
      <c r="E332" s="254" t="s">
        <v>860</v>
      </c>
      <c r="F332" s="263">
        <v>3061</v>
      </c>
      <c r="G332" s="254" t="s">
        <v>183</v>
      </c>
      <c r="H332" s="175" t="s">
        <v>866</v>
      </c>
      <c r="I332" s="28"/>
      <c r="J332" s="28"/>
      <c r="K332" s="28"/>
      <c r="N332" s="272">
        <v>300</v>
      </c>
      <c r="O332" s="239">
        <v>1174</v>
      </c>
      <c r="P332" s="273" t="s">
        <v>2017</v>
      </c>
      <c r="Q332" s="28"/>
      <c r="R332" s="28"/>
      <c r="S332" s="28"/>
      <c r="T332" s="28"/>
      <c r="U332" s="71"/>
      <c r="V332" s="71"/>
      <c r="W332" s="71"/>
      <c r="X332" s="71"/>
      <c r="Y332" s="71"/>
      <c r="Z332" s="139"/>
    </row>
    <row r="333" spans="1:26" x14ac:dyDescent="0.2">
      <c r="A333" s="253">
        <v>300</v>
      </c>
      <c r="B333" s="274">
        <v>355</v>
      </c>
      <c r="C333" s="254"/>
      <c r="D333" s="254" t="s">
        <v>1394</v>
      </c>
      <c r="E333" s="254" t="s">
        <v>860</v>
      </c>
      <c r="F333" s="263">
        <v>3190</v>
      </c>
      <c r="G333" s="254" t="s">
        <v>480</v>
      </c>
      <c r="H333" s="175" t="s">
        <v>1101</v>
      </c>
      <c r="I333" s="28"/>
      <c r="J333" s="28"/>
      <c r="K333" s="28"/>
      <c r="N333" s="272">
        <v>300</v>
      </c>
      <c r="O333" s="239">
        <v>1175</v>
      </c>
      <c r="P333" s="273" t="s">
        <v>2018</v>
      </c>
      <c r="Q333" s="28"/>
      <c r="R333" s="28"/>
      <c r="S333" s="28"/>
      <c r="T333" s="28"/>
      <c r="U333" s="71"/>
      <c r="V333" s="71"/>
      <c r="W333" s="71"/>
      <c r="X333" s="71"/>
      <c r="Y333" s="71"/>
      <c r="Z333" s="139"/>
    </row>
    <row r="334" spans="1:26" x14ac:dyDescent="0.2">
      <c r="A334" s="253">
        <v>300</v>
      </c>
      <c r="B334" s="274">
        <v>357</v>
      </c>
      <c r="C334" s="254"/>
      <c r="D334" s="254" t="s">
        <v>1875</v>
      </c>
      <c r="E334" s="254" t="s">
        <v>860</v>
      </c>
      <c r="F334" s="263">
        <v>3080</v>
      </c>
      <c r="G334" s="254" t="s">
        <v>473</v>
      </c>
      <c r="H334" s="175" t="s">
        <v>873</v>
      </c>
      <c r="I334" s="28"/>
      <c r="J334" s="28"/>
      <c r="K334" s="28"/>
      <c r="N334" s="272">
        <v>300</v>
      </c>
      <c r="O334" s="239">
        <v>1176</v>
      </c>
      <c r="P334" s="273" t="s">
        <v>2019</v>
      </c>
      <c r="Q334" s="28"/>
      <c r="R334" s="28"/>
      <c r="S334" s="28"/>
      <c r="T334" s="28"/>
      <c r="U334" s="71"/>
      <c r="V334" s="71"/>
      <c r="W334" s="71"/>
      <c r="X334" s="71"/>
      <c r="Y334" s="71"/>
      <c r="Z334" s="139"/>
    </row>
    <row r="335" spans="1:26" x14ac:dyDescent="0.2">
      <c r="A335" s="253">
        <v>300</v>
      </c>
      <c r="B335" s="274">
        <v>358</v>
      </c>
      <c r="C335" s="254"/>
      <c r="D335" s="254" t="s">
        <v>1876</v>
      </c>
      <c r="E335" s="254" t="s">
        <v>1570</v>
      </c>
      <c r="F335" s="263">
        <v>3240</v>
      </c>
      <c r="G335" s="254" t="s">
        <v>1031</v>
      </c>
      <c r="H335" s="175" t="s">
        <v>1095</v>
      </c>
      <c r="I335" s="28"/>
      <c r="J335" s="28"/>
      <c r="K335" s="28"/>
      <c r="N335" s="272">
        <v>300</v>
      </c>
      <c r="O335" s="239">
        <v>1178</v>
      </c>
      <c r="P335" s="273" t="s">
        <v>170</v>
      </c>
      <c r="Q335" s="28"/>
      <c r="R335" s="28"/>
      <c r="S335" s="28"/>
      <c r="T335" s="28"/>
      <c r="U335" s="71"/>
      <c r="V335" s="71"/>
      <c r="W335" s="71"/>
      <c r="X335" s="71"/>
      <c r="Y335" s="71"/>
      <c r="Z335" s="139"/>
    </row>
    <row r="336" spans="1:26" x14ac:dyDescent="0.2">
      <c r="A336" s="253">
        <v>300</v>
      </c>
      <c r="B336" s="274">
        <v>359</v>
      </c>
      <c r="C336" s="254"/>
      <c r="D336" s="254" t="s">
        <v>405</v>
      </c>
      <c r="E336" s="254" t="s">
        <v>1089</v>
      </c>
      <c r="F336" s="263">
        <v>3230</v>
      </c>
      <c r="G336" s="254" t="s">
        <v>483</v>
      </c>
      <c r="H336" s="175" t="s">
        <v>877</v>
      </c>
      <c r="I336" s="28"/>
      <c r="J336" s="28"/>
      <c r="K336" s="28"/>
      <c r="N336" s="272">
        <v>300</v>
      </c>
      <c r="O336" s="239">
        <v>1179</v>
      </c>
      <c r="P336" s="273" t="s">
        <v>1312</v>
      </c>
      <c r="Q336" s="28"/>
      <c r="R336" s="28"/>
      <c r="S336" s="28"/>
      <c r="T336" s="28"/>
      <c r="U336" s="71"/>
      <c r="V336" s="71"/>
      <c r="W336" s="71"/>
      <c r="X336" s="71"/>
      <c r="Y336" s="71"/>
      <c r="Z336" s="139"/>
    </row>
    <row r="337" spans="1:26" x14ac:dyDescent="0.2">
      <c r="A337" s="253">
        <v>300</v>
      </c>
      <c r="B337" s="274">
        <v>360</v>
      </c>
      <c r="C337" s="254"/>
      <c r="D337" s="254" t="s">
        <v>175</v>
      </c>
      <c r="E337" s="254" t="s">
        <v>1435</v>
      </c>
      <c r="F337" s="263">
        <v>3210</v>
      </c>
      <c r="G337" s="254" t="s">
        <v>482</v>
      </c>
      <c r="H337" s="175" t="s">
        <v>858</v>
      </c>
      <c r="I337" s="28"/>
      <c r="J337" s="28"/>
      <c r="K337" s="28"/>
      <c r="N337" s="272">
        <v>300</v>
      </c>
      <c r="O337" s="239">
        <v>1180</v>
      </c>
      <c r="P337" s="273" t="s">
        <v>646</v>
      </c>
      <c r="Q337" s="28"/>
      <c r="R337" s="28"/>
      <c r="S337" s="28"/>
      <c r="T337" s="28"/>
      <c r="U337" s="71"/>
      <c r="V337" s="71"/>
      <c r="W337" s="71"/>
      <c r="X337" s="71"/>
      <c r="Y337" s="71"/>
      <c r="Z337" s="139"/>
    </row>
    <row r="338" spans="1:26" x14ac:dyDescent="0.2">
      <c r="A338" s="253">
        <v>300</v>
      </c>
      <c r="B338" s="274">
        <v>361</v>
      </c>
      <c r="C338" s="254"/>
      <c r="D338" s="254" t="s">
        <v>410</v>
      </c>
      <c r="E338" s="254" t="s">
        <v>887</v>
      </c>
      <c r="F338" s="263">
        <v>3270</v>
      </c>
      <c r="G338" s="254" t="s">
        <v>1032</v>
      </c>
      <c r="H338" s="175" t="s">
        <v>877</v>
      </c>
      <c r="I338" s="28"/>
      <c r="J338" s="28"/>
      <c r="K338" s="28"/>
      <c r="N338" s="272">
        <v>300</v>
      </c>
      <c r="O338" s="239">
        <v>1187</v>
      </c>
      <c r="P338" s="273" t="s">
        <v>977</v>
      </c>
      <c r="Q338" s="28"/>
      <c r="R338" s="28"/>
      <c r="S338" s="28"/>
      <c r="T338" s="28"/>
      <c r="U338" s="71"/>
      <c r="V338" s="71"/>
      <c r="W338" s="71"/>
      <c r="X338" s="71"/>
      <c r="Y338" s="71"/>
      <c r="Z338" s="139"/>
    </row>
    <row r="339" spans="1:26" x14ac:dyDescent="0.2">
      <c r="A339" s="253">
        <v>300</v>
      </c>
      <c r="B339" s="274">
        <v>365</v>
      </c>
      <c r="C339" s="254"/>
      <c r="D339" s="254" t="s">
        <v>1264</v>
      </c>
      <c r="E339" s="254" t="s">
        <v>1424</v>
      </c>
      <c r="F339" s="263">
        <v>3130</v>
      </c>
      <c r="G339" s="254" t="s">
        <v>476</v>
      </c>
      <c r="H339" s="175" t="s">
        <v>858</v>
      </c>
      <c r="I339" s="28"/>
      <c r="J339" s="28"/>
      <c r="K339" s="28"/>
      <c r="N339" s="272">
        <v>300</v>
      </c>
      <c r="O339" s="239">
        <v>1195</v>
      </c>
      <c r="P339" s="273" t="s">
        <v>1796</v>
      </c>
      <c r="Q339" s="28"/>
      <c r="R339" s="28"/>
      <c r="S339" s="28"/>
      <c r="T339" s="28"/>
      <c r="U339" s="71"/>
      <c r="V339" s="71"/>
      <c r="W339" s="71"/>
      <c r="X339" s="71"/>
      <c r="Y339" s="71"/>
      <c r="Z339" s="139"/>
    </row>
    <row r="340" spans="1:26" x14ac:dyDescent="0.2">
      <c r="A340" s="253">
        <v>300</v>
      </c>
      <c r="B340" s="274">
        <v>366</v>
      </c>
      <c r="C340" s="254"/>
      <c r="D340" s="254" t="s">
        <v>1371</v>
      </c>
      <c r="E340" s="254" t="s">
        <v>912</v>
      </c>
      <c r="F340" s="263">
        <v>3170</v>
      </c>
      <c r="G340" s="254" t="s">
        <v>455</v>
      </c>
      <c r="H340" s="175" t="s">
        <v>1104</v>
      </c>
      <c r="I340" s="28"/>
      <c r="J340" s="28"/>
      <c r="K340" s="28"/>
      <c r="N340" s="272">
        <v>300</v>
      </c>
      <c r="O340" s="239">
        <v>1196</v>
      </c>
      <c r="P340" s="273" t="s">
        <v>1797</v>
      </c>
      <c r="Q340" s="28"/>
      <c r="R340" s="28"/>
      <c r="S340" s="28"/>
      <c r="T340" s="28"/>
      <c r="U340" s="71"/>
      <c r="V340" s="71"/>
      <c r="W340" s="71"/>
      <c r="X340" s="71"/>
      <c r="Y340" s="71"/>
      <c r="Z340" s="139"/>
    </row>
    <row r="341" spans="1:26" x14ac:dyDescent="0.2">
      <c r="A341" s="253">
        <v>300</v>
      </c>
      <c r="B341" s="274">
        <v>367</v>
      </c>
      <c r="C341" s="254"/>
      <c r="D341" s="254" t="s">
        <v>1372</v>
      </c>
      <c r="E341" s="254" t="s">
        <v>913</v>
      </c>
      <c r="F341" s="263">
        <v>3250</v>
      </c>
      <c r="G341" s="254" t="s">
        <v>484</v>
      </c>
      <c r="H341" s="175" t="s">
        <v>877</v>
      </c>
      <c r="I341" s="28"/>
      <c r="J341" s="28"/>
      <c r="K341" s="28"/>
      <c r="N341" s="272">
        <v>300</v>
      </c>
      <c r="O341" s="239">
        <v>1199</v>
      </c>
      <c r="P341" s="273" t="s">
        <v>2518</v>
      </c>
      <c r="Q341" s="28"/>
      <c r="R341" s="28"/>
      <c r="S341" s="28"/>
      <c r="T341" s="28"/>
      <c r="U341" s="71"/>
      <c r="V341" s="71"/>
      <c r="W341" s="71"/>
      <c r="X341" s="71"/>
      <c r="Y341" s="71"/>
      <c r="Z341" s="139"/>
    </row>
    <row r="342" spans="1:26" x14ac:dyDescent="0.2">
      <c r="A342" s="253">
        <v>300</v>
      </c>
      <c r="B342" s="274">
        <v>368</v>
      </c>
      <c r="C342" s="254"/>
      <c r="D342" s="254" t="s">
        <v>1843</v>
      </c>
      <c r="E342" s="254" t="s">
        <v>871</v>
      </c>
      <c r="F342" s="263">
        <v>3070</v>
      </c>
      <c r="G342" s="254" t="s">
        <v>472</v>
      </c>
      <c r="H342" s="175" t="s">
        <v>869</v>
      </c>
      <c r="I342" s="28"/>
      <c r="J342" s="28"/>
      <c r="K342" s="28"/>
      <c r="N342" s="272">
        <v>300</v>
      </c>
      <c r="O342" s="239">
        <v>1200</v>
      </c>
      <c r="P342" s="273" t="s">
        <v>2519</v>
      </c>
      <c r="Q342" s="28"/>
      <c r="R342" s="28"/>
      <c r="S342" s="28"/>
      <c r="T342" s="28"/>
      <c r="U342" s="71"/>
      <c r="V342" s="71"/>
      <c r="W342" s="71"/>
      <c r="X342" s="71"/>
      <c r="Y342" s="71"/>
      <c r="Z342" s="139"/>
    </row>
    <row r="343" spans="1:26" x14ac:dyDescent="0.2">
      <c r="A343" s="253">
        <v>300</v>
      </c>
      <c r="B343" s="274">
        <v>369</v>
      </c>
      <c r="C343" s="254"/>
      <c r="D343" s="254" t="s">
        <v>1844</v>
      </c>
      <c r="E343" s="254" t="s">
        <v>871</v>
      </c>
      <c r="F343" s="263">
        <v>3060</v>
      </c>
      <c r="G343" s="254" t="s">
        <v>182</v>
      </c>
      <c r="H343" s="175" t="s">
        <v>1437</v>
      </c>
      <c r="I343" s="28"/>
      <c r="J343" s="28"/>
      <c r="K343" s="28"/>
      <c r="N343" s="272">
        <v>300</v>
      </c>
      <c r="O343" s="239">
        <v>1201</v>
      </c>
      <c r="P343" s="273" t="s">
        <v>2520</v>
      </c>
      <c r="Q343" s="28"/>
      <c r="R343" s="28"/>
      <c r="S343" s="28"/>
      <c r="T343" s="28"/>
      <c r="U343" s="71"/>
      <c r="V343" s="71"/>
      <c r="W343" s="71"/>
      <c r="X343" s="71"/>
      <c r="Y343" s="71"/>
      <c r="Z343" s="139"/>
    </row>
    <row r="344" spans="1:26" x14ac:dyDescent="0.2">
      <c r="A344" s="253">
        <v>300</v>
      </c>
      <c r="B344" s="274">
        <v>370</v>
      </c>
      <c r="C344" s="254"/>
      <c r="D344" s="254" t="s">
        <v>1373</v>
      </c>
      <c r="E344" s="254" t="s">
        <v>1473</v>
      </c>
      <c r="F344" s="263">
        <v>3270</v>
      </c>
      <c r="G344" s="254" t="s">
        <v>1032</v>
      </c>
      <c r="H344" s="175" t="s">
        <v>877</v>
      </c>
      <c r="I344" s="28"/>
      <c r="J344" s="28"/>
      <c r="K344" s="28"/>
      <c r="N344" s="272">
        <v>300</v>
      </c>
      <c r="O344" s="239">
        <v>1202</v>
      </c>
      <c r="P344" s="273" t="s">
        <v>2521</v>
      </c>
      <c r="Q344" s="28"/>
      <c r="R344" s="28"/>
      <c r="S344" s="28"/>
      <c r="T344" s="28"/>
      <c r="U344" s="71"/>
      <c r="V344" s="71"/>
      <c r="W344" s="71"/>
      <c r="X344" s="71"/>
      <c r="Y344" s="71"/>
      <c r="Z344" s="139"/>
    </row>
    <row r="345" spans="1:26" x14ac:dyDescent="0.2">
      <c r="A345" s="253">
        <v>300</v>
      </c>
      <c r="B345" s="274">
        <v>371</v>
      </c>
      <c r="C345" s="254"/>
      <c r="D345" s="254" t="s">
        <v>1948</v>
      </c>
      <c r="E345" s="254" t="s">
        <v>1500</v>
      </c>
      <c r="F345" s="263">
        <v>3070</v>
      </c>
      <c r="G345" s="254" t="s">
        <v>472</v>
      </c>
      <c r="H345" s="175" t="s">
        <v>869</v>
      </c>
      <c r="I345" s="28"/>
      <c r="J345" s="28"/>
      <c r="K345" s="28"/>
      <c r="N345" s="272">
        <v>300</v>
      </c>
      <c r="O345" s="239">
        <v>1206</v>
      </c>
      <c r="P345" s="273" t="s">
        <v>1800</v>
      </c>
      <c r="Q345" s="28"/>
      <c r="R345" s="28"/>
      <c r="S345" s="28"/>
      <c r="T345" s="28"/>
      <c r="U345" s="71"/>
      <c r="V345" s="71"/>
      <c r="W345" s="71"/>
      <c r="X345" s="71"/>
      <c r="Y345" s="71"/>
      <c r="Z345" s="139"/>
    </row>
    <row r="346" spans="1:26" x14ac:dyDescent="0.2">
      <c r="A346" s="253">
        <v>300</v>
      </c>
      <c r="B346" s="274">
        <v>372</v>
      </c>
      <c r="C346" s="254"/>
      <c r="D346" s="254" t="s">
        <v>1256</v>
      </c>
      <c r="E346" s="254" t="s">
        <v>1507</v>
      </c>
      <c r="F346" s="263">
        <v>3260</v>
      </c>
      <c r="G346" s="254" t="s">
        <v>485</v>
      </c>
      <c r="H346" s="175" t="s">
        <v>877</v>
      </c>
      <c r="I346" s="28"/>
      <c r="J346" s="28"/>
      <c r="K346" s="28"/>
      <c r="N346" s="272">
        <v>300</v>
      </c>
      <c r="O346" s="239">
        <v>1208</v>
      </c>
      <c r="P346" s="273" t="s">
        <v>1801</v>
      </c>
      <c r="Q346" s="28"/>
      <c r="R346" s="28"/>
      <c r="S346" s="28"/>
      <c r="T346" s="28"/>
      <c r="U346" s="71"/>
      <c r="V346" s="71"/>
      <c r="W346" s="71"/>
      <c r="X346" s="71"/>
      <c r="Y346" s="71"/>
      <c r="Z346" s="139"/>
    </row>
    <row r="347" spans="1:26" x14ac:dyDescent="0.2">
      <c r="A347" s="253">
        <v>300</v>
      </c>
      <c r="B347" s="274">
        <v>373</v>
      </c>
      <c r="C347" s="254"/>
      <c r="D347" s="254" t="s">
        <v>1995</v>
      </c>
      <c r="E347" s="254" t="s">
        <v>867</v>
      </c>
      <c r="F347" s="263">
        <v>3030</v>
      </c>
      <c r="G347" s="254" t="s">
        <v>469</v>
      </c>
      <c r="H347" s="175" t="s">
        <v>858</v>
      </c>
      <c r="I347" s="28"/>
      <c r="J347" s="28"/>
      <c r="K347" s="28"/>
      <c r="N347" s="272">
        <v>300</v>
      </c>
      <c r="O347" s="239">
        <v>1237</v>
      </c>
      <c r="P347" s="273" t="s">
        <v>1524</v>
      </c>
      <c r="Q347" s="28"/>
      <c r="R347" s="28"/>
      <c r="S347" s="28"/>
      <c r="T347" s="28"/>
      <c r="U347" s="71"/>
      <c r="V347" s="71"/>
      <c r="W347" s="71"/>
      <c r="X347" s="71"/>
      <c r="Y347" s="71"/>
      <c r="Z347" s="139"/>
    </row>
    <row r="348" spans="1:26" x14ac:dyDescent="0.2">
      <c r="A348" s="253">
        <v>300</v>
      </c>
      <c r="B348" s="274">
        <v>374</v>
      </c>
      <c r="C348" s="254"/>
      <c r="D348" s="254" t="s">
        <v>677</v>
      </c>
      <c r="E348" s="254" t="s">
        <v>871</v>
      </c>
      <c r="F348" s="263">
        <v>3270</v>
      </c>
      <c r="G348" s="254" t="s">
        <v>1032</v>
      </c>
      <c r="H348" s="175" t="s">
        <v>877</v>
      </c>
      <c r="I348" s="28"/>
      <c r="J348" s="28"/>
      <c r="K348" s="28"/>
      <c r="N348" s="272">
        <v>300</v>
      </c>
      <c r="O348" s="239">
        <v>1238</v>
      </c>
      <c r="P348" s="273" t="s">
        <v>614</v>
      </c>
      <c r="Q348" s="28"/>
      <c r="R348" s="28"/>
      <c r="S348" s="28"/>
      <c r="T348" s="28"/>
      <c r="U348" s="71"/>
      <c r="V348" s="71"/>
      <c r="W348" s="71"/>
      <c r="X348" s="71"/>
      <c r="Y348" s="71"/>
      <c r="Z348" s="139"/>
    </row>
    <row r="349" spans="1:26" x14ac:dyDescent="0.2">
      <c r="A349" s="253">
        <v>300</v>
      </c>
      <c r="B349" s="274">
        <v>375</v>
      </c>
      <c r="C349" s="254"/>
      <c r="D349" s="254" t="s">
        <v>1996</v>
      </c>
      <c r="E349" s="254" t="s">
        <v>968</v>
      </c>
      <c r="F349" s="263">
        <v>3210</v>
      </c>
      <c r="G349" s="254" t="s">
        <v>482</v>
      </c>
      <c r="H349" s="175" t="s">
        <v>858</v>
      </c>
      <c r="I349" s="28"/>
      <c r="J349" s="28"/>
      <c r="K349" s="28"/>
      <c r="N349" s="272">
        <v>300</v>
      </c>
      <c r="O349" s="239">
        <v>1239</v>
      </c>
      <c r="P349" s="273" t="s">
        <v>615</v>
      </c>
      <c r="Q349" s="28"/>
      <c r="R349" s="28"/>
      <c r="S349" s="28"/>
      <c r="T349" s="28"/>
      <c r="U349" s="71"/>
      <c r="V349" s="71"/>
      <c r="W349" s="71"/>
      <c r="X349" s="71"/>
      <c r="Y349" s="71"/>
      <c r="Z349" s="139"/>
    </row>
    <row r="350" spans="1:26" x14ac:dyDescent="0.2">
      <c r="A350" s="253">
        <v>300</v>
      </c>
      <c r="B350" s="274">
        <v>377</v>
      </c>
      <c r="C350" s="254"/>
      <c r="D350" s="254" t="s">
        <v>1997</v>
      </c>
      <c r="E350" s="254" t="s">
        <v>968</v>
      </c>
      <c r="F350" s="263">
        <v>3220</v>
      </c>
      <c r="G350" s="254" t="s">
        <v>1376</v>
      </c>
      <c r="H350" s="175" t="s">
        <v>1101</v>
      </c>
      <c r="I350" s="28"/>
      <c r="J350" s="28"/>
      <c r="K350" s="28"/>
      <c r="N350" s="272">
        <v>300</v>
      </c>
      <c r="O350" s="239">
        <v>1240</v>
      </c>
      <c r="P350" s="273" t="s">
        <v>616</v>
      </c>
      <c r="Q350" s="28"/>
      <c r="R350" s="28"/>
      <c r="S350" s="28"/>
      <c r="T350" s="28"/>
      <c r="U350" s="71"/>
      <c r="V350" s="71"/>
      <c r="W350" s="71"/>
      <c r="X350" s="71"/>
      <c r="Y350" s="71"/>
      <c r="Z350" s="139"/>
    </row>
    <row r="351" spans="1:26" x14ac:dyDescent="0.2">
      <c r="A351" s="253">
        <v>300</v>
      </c>
      <c r="B351" s="274">
        <v>378</v>
      </c>
      <c r="C351" s="254"/>
      <c r="D351" s="254" t="s">
        <v>1998</v>
      </c>
      <c r="E351" s="254" t="s">
        <v>968</v>
      </c>
      <c r="F351" s="263">
        <v>3230</v>
      </c>
      <c r="G351" s="254" t="s">
        <v>483</v>
      </c>
      <c r="H351" s="175" t="s">
        <v>877</v>
      </c>
      <c r="I351" s="28"/>
      <c r="J351" s="28"/>
      <c r="K351" s="28"/>
      <c r="N351" s="272">
        <v>300</v>
      </c>
      <c r="O351" s="239">
        <v>1243</v>
      </c>
      <c r="P351" s="273" t="s">
        <v>1358</v>
      </c>
      <c r="Q351" s="28"/>
      <c r="R351" s="28"/>
      <c r="S351" s="28"/>
      <c r="T351" s="28"/>
      <c r="U351" s="71"/>
      <c r="V351" s="71"/>
      <c r="W351" s="71"/>
      <c r="X351" s="71"/>
      <c r="Y351" s="71"/>
      <c r="Z351" s="139"/>
    </row>
    <row r="352" spans="1:26" x14ac:dyDescent="0.2">
      <c r="A352" s="253">
        <v>300</v>
      </c>
      <c r="B352" s="274">
        <v>379</v>
      </c>
      <c r="C352" s="254"/>
      <c r="D352" s="254" t="s">
        <v>1999</v>
      </c>
      <c r="E352" s="254" t="s">
        <v>968</v>
      </c>
      <c r="F352" s="263">
        <v>3210</v>
      </c>
      <c r="G352" s="254" t="s">
        <v>482</v>
      </c>
      <c r="H352" s="175" t="s">
        <v>858</v>
      </c>
      <c r="I352" s="28"/>
      <c r="J352" s="28"/>
      <c r="K352" s="28"/>
      <c r="N352" s="272">
        <v>300</v>
      </c>
      <c r="O352" s="239">
        <v>1244</v>
      </c>
      <c r="P352" s="273" t="s">
        <v>1549</v>
      </c>
      <c r="Q352" s="28"/>
      <c r="R352" s="28"/>
      <c r="S352" s="28"/>
      <c r="T352" s="28"/>
      <c r="U352" s="71"/>
      <c r="V352" s="71"/>
      <c r="W352" s="71"/>
      <c r="X352" s="71"/>
      <c r="Y352" s="71"/>
      <c r="Z352" s="139"/>
    </row>
    <row r="353" spans="1:26" x14ac:dyDescent="0.2">
      <c r="A353" s="253">
        <v>300</v>
      </c>
      <c r="B353" s="274">
        <v>380</v>
      </c>
      <c r="C353" s="254"/>
      <c r="D353" s="254" t="s">
        <v>33</v>
      </c>
      <c r="E353" s="254" t="s">
        <v>924</v>
      </c>
      <c r="F353" s="263">
        <v>3250</v>
      </c>
      <c r="G353" s="254" t="s">
        <v>484</v>
      </c>
      <c r="H353" s="175" t="s">
        <v>877</v>
      </c>
      <c r="I353" s="28"/>
      <c r="J353" s="28"/>
      <c r="K353" s="28"/>
      <c r="N353" s="272">
        <v>300</v>
      </c>
      <c r="O353" s="239">
        <v>1247</v>
      </c>
      <c r="P353" s="273" t="s">
        <v>728</v>
      </c>
      <c r="Q353" s="28"/>
      <c r="R353" s="28"/>
      <c r="S353" s="28"/>
      <c r="T353" s="28"/>
      <c r="U353" s="71"/>
      <c r="V353" s="71"/>
      <c r="W353" s="71"/>
      <c r="X353" s="71"/>
      <c r="Y353" s="71"/>
      <c r="Z353" s="139"/>
    </row>
    <row r="354" spans="1:26" x14ac:dyDescent="0.2">
      <c r="A354" s="253">
        <v>300</v>
      </c>
      <c r="B354" s="274">
        <v>382</v>
      </c>
      <c r="C354" s="254"/>
      <c r="D354" s="254" t="s">
        <v>2647</v>
      </c>
      <c r="E354" s="254" t="s">
        <v>869</v>
      </c>
      <c r="F354" s="263">
        <v>3050</v>
      </c>
      <c r="G354" s="254" t="s">
        <v>471</v>
      </c>
      <c r="H354" s="175" t="s">
        <v>869</v>
      </c>
      <c r="I354" s="28"/>
      <c r="J354" s="28"/>
      <c r="K354" s="28"/>
      <c r="N354" s="272">
        <v>300</v>
      </c>
      <c r="O354" s="239">
        <v>1248</v>
      </c>
      <c r="P354" s="273" t="s">
        <v>162</v>
      </c>
      <c r="Q354" s="28"/>
      <c r="R354" s="28"/>
      <c r="S354" s="28"/>
      <c r="T354" s="28"/>
      <c r="U354" s="71"/>
      <c r="V354" s="71"/>
      <c r="W354" s="71"/>
      <c r="X354" s="71"/>
      <c r="Y354" s="71"/>
      <c r="Z354" s="139"/>
    </row>
    <row r="355" spans="1:26" x14ac:dyDescent="0.2">
      <c r="A355" s="253">
        <v>300</v>
      </c>
      <c r="B355" s="274">
        <v>383</v>
      </c>
      <c r="C355" s="254"/>
      <c r="D355" s="254" t="s">
        <v>1872</v>
      </c>
      <c r="E355" s="254" t="s">
        <v>1424</v>
      </c>
      <c r="F355" s="263">
        <v>3130</v>
      </c>
      <c r="G355" s="254" t="s">
        <v>476</v>
      </c>
      <c r="H355" s="175" t="s">
        <v>858</v>
      </c>
      <c r="I355" s="28"/>
      <c r="J355" s="28"/>
      <c r="K355" s="28"/>
      <c r="N355" s="272">
        <v>300</v>
      </c>
      <c r="O355" s="239">
        <v>1249</v>
      </c>
      <c r="P355" s="273" t="s">
        <v>809</v>
      </c>
      <c r="Q355" s="28"/>
      <c r="R355" s="28"/>
      <c r="S355" s="28"/>
      <c r="T355" s="28"/>
      <c r="U355" s="71"/>
      <c r="V355" s="71"/>
      <c r="W355" s="71"/>
      <c r="X355" s="71"/>
      <c r="Y355" s="71"/>
      <c r="Z355" s="139"/>
    </row>
    <row r="356" spans="1:26" x14ac:dyDescent="0.2">
      <c r="A356" s="253">
        <v>300</v>
      </c>
      <c r="B356" s="274">
        <v>385</v>
      </c>
      <c r="C356" s="254"/>
      <c r="D356" s="254" t="s">
        <v>1109</v>
      </c>
      <c r="E356" s="254" t="s">
        <v>1063</v>
      </c>
      <c r="F356" s="263">
        <v>3040</v>
      </c>
      <c r="G356" s="254" t="s">
        <v>470</v>
      </c>
      <c r="H356" s="175" t="s">
        <v>858</v>
      </c>
      <c r="I356" s="28"/>
      <c r="J356" s="28"/>
      <c r="K356" s="28"/>
      <c r="N356" s="272">
        <v>300</v>
      </c>
      <c r="O356" s="239">
        <v>1250</v>
      </c>
      <c r="P356" s="273" t="s">
        <v>1412</v>
      </c>
      <c r="Q356" s="28"/>
      <c r="R356" s="28"/>
      <c r="S356" s="28"/>
      <c r="T356" s="28"/>
      <c r="U356" s="71"/>
      <c r="V356" s="71"/>
      <c r="W356" s="71"/>
      <c r="X356" s="71"/>
      <c r="Y356" s="71"/>
      <c r="Z356" s="139"/>
    </row>
    <row r="357" spans="1:26" x14ac:dyDescent="0.2">
      <c r="A357" s="253">
        <v>300</v>
      </c>
      <c r="B357" s="274">
        <v>386</v>
      </c>
      <c r="C357" s="254"/>
      <c r="D357" s="254" t="s">
        <v>1110</v>
      </c>
      <c r="E357" s="254" t="s">
        <v>1063</v>
      </c>
      <c r="F357" s="263">
        <v>3050</v>
      </c>
      <c r="G357" s="254" t="s">
        <v>471</v>
      </c>
      <c r="H357" s="175" t="s">
        <v>869</v>
      </c>
      <c r="I357" s="28"/>
      <c r="J357" s="28"/>
      <c r="K357" s="28"/>
      <c r="N357" s="272">
        <v>300</v>
      </c>
      <c r="O357" s="239">
        <v>1266</v>
      </c>
      <c r="P357" s="273" t="s">
        <v>1820</v>
      </c>
      <c r="Q357" s="28"/>
      <c r="R357" s="28"/>
      <c r="S357" s="28"/>
      <c r="T357" s="28"/>
      <c r="U357" s="71"/>
      <c r="V357" s="71"/>
      <c r="W357" s="71"/>
      <c r="X357" s="71"/>
      <c r="Y357" s="71"/>
      <c r="Z357" s="139"/>
    </row>
    <row r="358" spans="1:26" x14ac:dyDescent="0.2">
      <c r="A358" s="253">
        <v>300</v>
      </c>
      <c r="B358" s="274">
        <v>388</v>
      </c>
      <c r="C358" s="254"/>
      <c r="D358" s="254" t="s">
        <v>1395</v>
      </c>
      <c r="E358" s="254" t="s">
        <v>1497</v>
      </c>
      <c r="F358" s="263">
        <v>3070</v>
      </c>
      <c r="G358" s="254" t="s">
        <v>472</v>
      </c>
      <c r="H358" s="175" t="s">
        <v>869</v>
      </c>
      <c r="I358" s="28"/>
      <c r="J358" s="28"/>
      <c r="K358" s="28"/>
      <c r="N358" s="272">
        <v>300</v>
      </c>
      <c r="O358" s="239">
        <v>1274</v>
      </c>
      <c r="P358" s="273" t="s">
        <v>714</v>
      </c>
      <c r="Q358" s="28"/>
      <c r="R358" s="28"/>
      <c r="S358" s="28"/>
      <c r="T358" s="28"/>
      <c r="U358" s="71"/>
      <c r="V358" s="71"/>
      <c r="W358" s="71"/>
      <c r="X358" s="71"/>
      <c r="Y358" s="71"/>
      <c r="Z358" s="139"/>
    </row>
    <row r="359" spans="1:26" x14ac:dyDescent="0.2">
      <c r="A359" s="253">
        <v>300</v>
      </c>
      <c r="B359" s="274">
        <v>389</v>
      </c>
      <c r="C359" s="254"/>
      <c r="D359" s="254" t="s">
        <v>1949</v>
      </c>
      <c r="E359" s="254" t="s">
        <v>867</v>
      </c>
      <c r="F359" s="263">
        <v>3030</v>
      </c>
      <c r="G359" s="254" t="s">
        <v>469</v>
      </c>
      <c r="H359" s="175" t="s">
        <v>858</v>
      </c>
      <c r="I359" s="28"/>
      <c r="J359" s="28"/>
      <c r="K359" s="28"/>
      <c r="N359" s="272">
        <v>300</v>
      </c>
      <c r="O359" s="239">
        <v>1275</v>
      </c>
      <c r="P359" s="273" t="s">
        <v>715</v>
      </c>
      <c r="Q359" s="28"/>
      <c r="R359" s="28"/>
      <c r="S359" s="28"/>
      <c r="T359" s="28"/>
      <c r="U359" s="71"/>
      <c r="V359" s="71"/>
      <c r="W359" s="71"/>
      <c r="X359" s="71"/>
      <c r="Y359" s="71"/>
      <c r="Z359" s="139"/>
    </row>
    <row r="360" spans="1:26" x14ac:dyDescent="0.2">
      <c r="A360" s="253">
        <v>300</v>
      </c>
      <c r="B360" s="274">
        <v>390</v>
      </c>
      <c r="C360" s="254"/>
      <c r="D360" s="254" t="s">
        <v>234</v>
      </c>
      <c r="E360" s="254" t="s">
        <v>1504</v>
      </c>
      <c r="F360" s="263">
        <v>3300</v>
      </c>
      <c r="G360" s="254" t="s">
        <v>487</v>
      </c>
      <c r="H360" s="175" t="s">
        <v>873</v>
      </c>
      <c r="I360" s="28"/>
      <c r="J360" s="28"/>
      <c r="K360" s="28"/>
      <c r="N360" s="272">
        <v>300</v>
      </c>
      <c r="O360" s="239">
        <v>1276</v>
      </c>
      <c r="P360" s="273" t="s">
        <v>2522</v>
      </c>
      <c r="Q360" s="28"/>
      <c r="R360" s="28"/>
      <c r="S360" s="28"/>
      <c r="T360" s="28"/>
      <c r="U360" s="71"/>
      <c r="V360" s="71"/>
      <c r="W360" s="71"/>
      <c r="X360" s="71"/>
      <c r="Y360" s="71"/>
      <c r="Z360" s="139"/>
    </row>
    <row r="361" spans="1:26" x14ac:dyDescent="0.2">
      <c r="A361" s="253">
        <v>300</v>
      </c>
      <c r="B361" s="274">
        <v>391</v>
      </c>
      <c r="C361" s="254"/>
      <c r="D361" s="254" t="s">
        <v>1397</v>
      </c>
      <c r="E361" s="254" t="s">
        <v>1121</v>
      </c>
      <c r="F361" s="263">
        <v>3310</v>
      </c>
      <c r="G361" s="254" t="s">
        <v>21</v>
      </c>
      <c r="H361" s="175" t="s">
        <v>877</v>
      </c>
      <c r="I361" s="28"/>
      <c r="J361" s="28"/>
      <c r="K361" s="28"/>
      <c r="N361" s="272">
        <v>300</v>
      </c>
      <c r="O361" s="239">
        <v>1277</v>
      </c>
      <c r="P361" s="273" t="s">
        <v>785</v>
      </c>
      <c r="Q361" s="28"/>
      <c r="R361" s="28"/>
      <c r="S361" s="28"/>
      <c r="T361" s="28"/>
      <c r="U361" s="71"/>
      <c r="V361" s="71"/>
      <c r="W361" s="71"/>
      <c r="X361" s="71"/>
      <c r="Y361" s="71"/>
      <c r="Z361" s="139"/>
    </row>
    <row r="362" spans="1:26" x14ac:dyDescent="0.2">
      <c r="A362" s="253">
        <v>300</v>
      </c>
      <c r="B362" s="274">
        <v>392</v>
      </c>
      <c r="C362" s="254"/>
      <c r="D362" s="254" t="s">
        <v>1398</v>
      </c>
      <c r="E362" s="254" t="s">
        <v>885</v>
      </c>
      <c r="F362" s="263">
        <v>3150</v>
      </c>
      <c r="G362" s="254" t="s">
        <v>478</v>
      </c>
      <c r="H362" s="175" t="s">
        <v>1437</v>
      </c>
      <c r="I362" s="28"/>
      <c r="J362" s="28"/>
      <c r="K362" s="28"/>
      <c r="N362" s="272">
        <v>300</v>
      </c>
      <c r="O362" s="239">
        <v>1278</v>
      </c>
      <c r="P362" s="273" t="s">
        <v>729</v>
      </c>
      <c r="Q362" s="28"/>
      <c r="R362" s="28"/>
      <c r="S362" s="28"/>
      <c r="T362" s="28"/>
      <c r="U362" s="71"/>
      <c r="V362" s="71"/>
      <c r="W362" s="71"/>
      <c r="X362" s="71"/>
      <c r="Y362" s="71"/>
      <c r="Z362" s="139"/>
    </row>
    <row r="363" spans="1:26" x14ac:dyDescent="0.2">
      <c r="A363" s="253">
        <v>300</v>
      </c>
      <c r="B363" s="274">
        <v>393</v>
      </c>
      <c r="C363" s="254"/>
      <c r="D363" s="254" t="s">
        <v>1438</v>
      </c>
      <c r="E363" s="254" t="s">
        <v>1439</v>
      </c>
      <c r="F363" s="263">
        <v>3250</v>
      </c>
      <c r="G363" s="254" t="s">
        <v>484</v>
      </c>
      <c r="H363" s="175" t="s">
        <v>877</v>
      </c>
      <c r="I363" s="28"/>
      <c r="J363" s="28"/>
      <c r="K363" s="28"/>
      <c r="N363" s="272">
        <v>300</v>
      </c>
      <c r="O363" s="239">
        <v>1281</v>
      </c>
      <c r="P363" s="273" t="s">
        <v>519</v>
      </c>
      <c r="Q363" s="28"/>
      <c r="R363" s="28"/>
      <c r="S363" s="28"/>
      <c r="T363" s="28"/>
      <c r="U363" s="71"/>
      <c r="V363" s="71"/>
      <c r="W363" s="71"/>
      <c r="X363" s="71"/>
      <c r="Y363" s="71"/>
      <c r="Z363" s="139"/>
    </row>
    <row r="364" spans="1:26" x14ac:dyDescent="0.2">
      <c r="A364" s="253">
        <v>300</v>
      </c>
      <c r="B364" s="274">
        <v>394</v>
      </c>
      <c r="C364" s="254"/>
      <c r="D364" s="254" t="s">
        <v>741</v>
      </c>
      <c r="E364" s="254" t="s">
        <v>1435</v>
      </c>
      <c r="F364" s="263">
        <v>3060</v>
      </c>
      <c r="G364" s="254" t="s">
        <v>182</v>
      </c>
      <c r="H364" s="175" t="s">
        <v>1437</v>
      </c>
      <c r="I364" s="28"/>
      <c r="J364" s="28"/>
      <c r="K364" s="28"/>
      <c r="N364" s="272">
        <v>300</v>
      </c>
      <c r="O364" s="239">
        <v>1282</v>
      </c>
      <c r="P364" s="273" t="s">
        <v>590</v>
      </c>
      <c r="Q364" s="28"/>
      <c r="R364" s="28"/>
      <c r="S364" s="28"/>
      <c r="T364" s="28"/>
      <c r="U364" s="71"/>
      <c r="V364" s="71"/>
      <c r="W364" s="71"/>
      <c r="X364" s="71"/>
      <c r="Y364" s="71"/>
      <c r="Z364" s="139"/>
    </row>
    <row r="365" spans="1:26" x14ac:dyDescent="0.2">
      <c r="A365" s="253">
        <v>300</v>
      </c>
      <c r="B365" s="274">
        <v>395</v>
      </c>
      <c r="C365" s="254"/>
      <c r="D365" s="254" t="s">
        <v>1877</v>
      </c>
      <c r="E365" s="254" t="s">
        <v>1133</v>
      </c>
      <c r="F365" s="263">
        <v>3110</v>
      </c>
      <c r="G365" s="254" t="s">
        <v>982</v>
      </c>
      <c r="H365" s="175" t="s">
        <v>1437</v>
      </c>
      <c r="I365" s="28"/>
      <c r="J365" s="28"/>
      <c r="K365" s="28"/>
      <c r="N365" s="272">
        <v>300</v>
      </c>
      <c r="O365" s="239">
        <v>1284</v>
      </c>
      <c r="P365" s="273" t="s">
        <v>1381</v>
      </c>
      <c r="Q365" s="28"/>
      <c r="R365" s="28"/>
      <c r="S365" s="28"/>
      <c r="T365" s="28"/>
      <c r="U365" s="71"/>
      <c r="V365" s="71"/>
      <c r="W365" s="71"/>
      <c r="X365" s="71"/>
      <c r="Y365" s="71"/>
      <c r="Z365" s="139"/>
    </row>
    <row r="366" spans="1:26" x14ac:dyDescent="0.2">
      <c r="A366" s="253">
        <v>300</v>
      </c>
      <c r="B366" s="274">
        <v>396</v>
      </c>
      <c r="C366" s="254"/>
      <c r="D366" s="254" t="s">
        <v>742</v>
      </c>
      <c r="E366" s="254" t="s">
        <v>1482</v>
      </c>
      <c r="F366" s="263">
        <v>3250</v>
      </c>
      <c r="G366" s="254" t="s">
        <v>484</v>
      </c>
      <c r="H366" s="175" t="s">
        <v>877</v>
      </c>
      <c r="I366" s="28"/>
      <c r="J366" s="28"/>
      <c r="K366" s="28"/>
      <c r="N366" s="272">
        <v>300</v>
      </c>
      <c r="O366" s="239">
        <v>1285</v>
      </c>
      <c r="P366" s="273" t="s">
        <v>1257</v>
      </c>
      <c r="Q366" s="28"/>
      <c r="R366" s="28"/>
      <c r="S366" s="28"/>
      <c r="T366" s="28"/>
      <c r="U366" s="71"/>
      <c r="V366" s="71"/>
      <c r="W366" s="71"/>
      <c r="X366" s="71"/>
      <c r="Y366" s="71"/>
      <c r="Z366" s="139"/>
    </row>
    <row r="367" spans="1:26" x14ac:dyDescent="0.2">
      <c r="A367" s="253">
        <v>300</v>
      </c>
      <c r="B367" s="274">
        <v>397</v>
      </c>
      <c r="C367" s="254"/>
      <c r="D367" s="254" t="s">
        <v>743</v>
      </c>
      <c r="E367" s="254" t="s">
        <v>911</v>
      </c>
      <c r="F367" s="263">
        <v>3130</v>
      </c>
      <c r="G367" s="254" t="s">
        <v>476</v>
      </c>
      <c r="H367" s="175" t="s">
        <v>858</v>
      </c>
      <c r="I367" s="28"/>
      <c r="J367" s="28"/>
      <c r="K367" s="28"/>
      <c r="N367" s="272">
        <v>300</v>
      </c>
      <c r="O367" s="239">
        <v>1286</v>
      </c>
      <c r="P367" s="273" t="s">
        <v>820</v>
      </c>
      <c r="Q367" s="28"/>
      <c r="R367" s="28"/>
      <c r="S367" s="28"/>
      <c r="T367" s="28"/>
      <c r="U367" s="71"/>
      <c r="V367" s="71"/>
      <c r="W367" s="71"/>
      <c r="X367" s="71"/>
      <c r="Y367" s="71"/>
      <c r="Z367" s="139"/>
    </row>
    <row r="368" spans="1:26" x14ac:dyDescent="0.2">
      <c r="A368" s="253">
        <v>300</v>
      </c>
      <c r="B368" s="274">
        <v>398</v>
      </c>
      <c r="C368" s="254"/>
      <c r="D368" s="254" t="s">
        <v>744</v>
      </c>
      <c r="E368" s="254" t="s">
        <v>1483</v>
      </c>
      <c r="F368" s="263">
        <v>3290</v>
      </c>
      <c r="G368" s="254" t="s">
        <v>684</v>
      </c>
      <c r="H368" s="175" t="s">
        <v>877</v>
      </c>
      <c r="I368" s="28"/>
      <c r="J368" s="28"/>
      <c r="K368" s="28"/>
      <c r="N368" s="272">
        <v>300</v>
      </c>
      <c r="O368" s="239">
        <v>1299</v>
      </c>
      <c r="P368" s="273" t="s">
        <v>520</v>
      </c>
      <c r="Q368" s="28"/>
      <c r="R368" s="28"/>
      <c r="S368" s="28"/>
      <c r="T368" s="28"/>
      <c r="U368" s="71"/>
      <c r="V368" s="71"/>
      <c r="W368" s="71"/>
      <c r="X368" s="71"/>
      <c r="Y368" s="71"/>
      <c r="Z368" s="139"/>
    </row>
    <row r="369" spans="1:26" x14ac:dyDescent="0.2">
      <c r="A369" s="253">
        <v>300</v>
      </c>
      <c r="B369" s="274">
        <v>399</v>
      </c>
      <c r="C369" s="254"/>
      <c r="D369" s="254" t="s">
        <v>1778</v>
      </c>
      <c r="E369" s="254" t="s">
        <v>1142</v>
      </c>
      <c r="F369" s="263">
        <v>3050</v>
      </c>
      <c r="G369" s="254" t="s">
        <v>471</v>
      </c>
      <c r="H369" s="175" t="s">
        <v>869</v>
      </c>
      <c r="I369" s="28"/>
      <c r="J369" s="28"/>
      <c r="K369" s="28"/>
      <c r="N369" s="272">
        <v>300</v>
      </c>
      <c r="O369" s="239">
        <v>1301</v>
      </c>
      <c r="P369" s="273" t="s">
        <v>488</v>
      </c>
      <c r="Q369" s="28"/>
      <c r="R369" s="28"/>
      <c r="S369" s="28"/>
      <c r="T369" s="28"/>
      <c r="U369" s="71"/>
      <c r="V369" s="71"/>
      <c r="W369" s="71"/>
      <c r="X369" s="71"/>
      <c r="Y369" s="71"/>
      <c r="Z369" s="139"/>
    </row>
    <row r="370" spans="1:26" x14ac:dyDescent="0.2">
      <c r="A370" s="253">
        <v>300</v>
      </c>
      <c r="B370" s="274">
        <v>401</v>
      </c>
      <c r="C370" s="254"/>
      <c r="D370" s="254" t="s">
        <v>1780</v>
      </c>
      <c r="E370" s="254" t="s">
        <v>923</v>
      </c>
      <c r="F370" s="263">
        <v>3250</v>
      </c>
      <c r="G370" s="254" t="s">
        <v>484</v>
      </c>
      <c r="H370" s="175" t="s">
        <v>877</v>
      </c>
      <c r="I370" s="28"/>
      <c r="J370" s="28"/>
      <c r="K370" s="28"/>
      <c r="N370" s="272">
        <v>300</v>
      </c>
      <c r="O370" s="239">
        <v>1303</v>
      </c>
      <c r="P370" s="273" t="s">
        <v>2523</v>
      </c>
      <c r="Q370" s="28"/>
      <c r="R370" s="28"/>
      <c r="S370" s="28"/>
      <c r="T370" s="28"/>
      <c r="U370" s="71"/>
      <c r="V370" s="71"/>
      <c r="W370" s="71"/>
      <c r="X370" s="71"/>
      <c r="Y370" s="28"/>
      <c r="Z370" s="28"/>
    </row>
    <row r="371" spans="1:26" x14ac:dyDescent="0.2">
      <c r="A371" s="253">
        <v>300</v>
      </c>
      <c r="B371" s="274">
        <v>402</v>
      </c>
      <c r="C371" s="254"/>
      <c r="D371" s="254" t="s">
        <v>1781</v>
      </c>
      <c r="E371" s="254" t="s">
        <v>860</v>
      </c>
      <c r="F371" s="263">
        <v>3090</v>
      </c>
      <c r="G371" s="254" t="s">
        <v>474</v>
      </c>
      <c r="H371" s="175" t="s">
        <v>1437</v>
      </c>
      <c r="I371" s="28"/>
      <c r="J371" s="28"/>
      <c r="K371" s="28"/>
      <c r="N371" s="272">
        <v>300</v>
      </c>
      <c r="O371" s="239">
        <v>1304</v>
      </c>
      <c r="P371" s="273" t="s">
        <v>523</v>
      </c>
    </row>
    <row r="372" spans="1:26" x14ac:dyDescent="0.2">
      <c r="A372" s="253">
        <v>300</v>
      </c>
      <c r="B372" s="274">
        <v>403</v>
      </c>
      <c r="C372" s="254"/>
      <c r="D372" s="254" t="s">
        <v>1310</v>
      </c>
      <c r="E372" s="254" t="s">
        <v>1560</v>
      </c>
      <c r="F372" s="263">
        <v>3140</v>
      </c>
      <c r="G372" s="254" t="s">
        <v>477</v>
      </c>
      <c r="H372" s="175" t="s">
        <v>858</v>
      </c>
      <c r="I372" s="28"/>
      <c r="J372" s="28"/>
      <c r="K372" s="28"/>
      <c r="N372" s="272">
        <v>300</v>
      </c>
      <c r="O372" s="239">
        <v>1306</v>
      </c>
      <c r="P372" s="273" t="s">
        <v>187</v>
      </c>
    </row>
    <row r="373" spans="1:26" x14ac:dyDescent="0.2">
      <c r="A373" s="253">
        <v>300</v>
      </c>
      <c r="B373" s="274">
        <v>404</v>
      </c>
      <c r="C373" s="254"/>
      <c r="D373" s="254" t="s">
        <v>815</v>
      </c>
      <c r="E373" s="254" t="s">
        <v>1527</v>
      </c>
      <c r="F373" s="263">
        <v>3050</v>
      </c>
      <c r="G373" s="254" t="s">
        <v>471</v>
      </c>
      <c r="H373" s="175" t="s">
        <v>869</v>
      </c>
      <c r="I373" s="28"/>
      <c r="J373" s="28"/>
      <c r="K373" s="28"/>
      <c r="N373" s="272">
        <v>300</v>
      </c>
      <c r="O373" s="239">
        <v>1308</v>
      </c>
      <c r="P373" s="273" t="s">
        <v>2524</v>
      </c>
    </row>
    <row r="374" spans="1:26" x14ac:dyDescent="0.2">
      <c r="A374" s="253">
        <v>300</v>
      </c>
      <c r="B374" s="274">
        <v>405</v>
      </c>
      <c r="C374" s="254"/>
      <c r="D374" s="254" t="s">
        <v>637</v>
      </c>
      <c r="E374" s="254" t="s">
        <v>1104</v>
      </c>
      <c r="F374" s="263">
        <v>3170</v>
      </c>
      <c r="G374" s="254" t="s">
        <v>455</v>
      </c>
      <c r="H374" s="175" t="s">
        <v>1104</v>
      </c>
      <c r="I374" s="28"/>
      <c r="N374" s="272">
        <v>300</v>
      </c>
      <c r="O374" s="239">
        <v>1309</v>
      </c>
      <c r="P374" s="273" t="s">
        <v>188</v>
      </c>
    </row>
    <row r="375" spans="1:26" x14ac:dyDescent="0.2">
      <c r="A375" s="253">
        <v>300</v>
      </c>
      <c r="B375" s="274">
        <v>406</v>
      </c>
      <c r="C375" s="254"/>
      <c r="D375" s="254" t="s">
        <v>638</v>
      </c>
      <c r="E375" s="254" t="s">
        <v>1143</v>
      </c>
      <c r="F375" s="263">
        <v>3290</v>
      </c>
      <c r="G375" s="254" t="s">
        <v>684</v>
      </c>
      <c r="H375" s="175" t="s">
        <v>877</v>
      </c>
      <c r="I375" s="28"/>
      <c r="N375" s="272">
        <v>300</v>
      </c>
      <c r="O375" s="239">
        <v>1310</v>
      </c>
      <c r="P375" s="273" t="s">
        <v>189</v>
      </c>
    </row>
    <row r="376" spans="1:26" x14ac:dyDescent="0.2">
      <c r="A376" s="253">
        <v>300</v>
      </c>
      <c r="B376" s="274">
        <v>407</v>
      </c>
      <c r="C376" s="254"/>
      <c r="D376" s="254" t="s">
        <v>639</v>
      </c>
      <c r="E376" s="254" t="s">
        <v>1554</v>
      </c>
      <c r="F376" s="263">
        <v>3030</v>
      </c>
      <c r="G376" s="254" t="s">
        <v>469</v>
      </c>
      <c r="H376" s="175" t="s">
        <v>858</v>
      </c>
      <c r="I376" s="28"/>
      <c r="N376" s="272">
        <v>300</v>
      </c>
      <c r="O376" s="239">
        <v>1311</v>
      </c>
      <c r="P376" s="273" t="s">
        <v>2020</v>
      </c>
    </row>
    <row r="377" spans="1:26" x14ac:dyDescent="0.2">
      <c r="A377" s="253">
        <v>300</v>
      </c>
      <c r="B377" s="274">
        <v>408</v>
      </c>
      <c r="C377" s="254"/>
      <c r="D377" s="254" t="s">
        <v>1942</v>
      </c>
      <c r="E377" s="254" t="s">
        <v>894</v>
      </c>
      <c r="F377" s="263">
        <v>3100</v>
      </c>
      <c r="G377" s="254" t="s">
        <v>1030</v>
      </c>
      <c r="H377" s="175" t="s">
        <v>858</v>
      </c>
      <c r="I377" s="28"/>
      <c r="N377" s="272">
        <v>300</v>
      </c>
      <c r="O377" s="239">
        <v>1312</v>
      </c>
      <c r="P377" s="273" t="s">
        <v>190</v>
      </c>
    </row>
    <row r="378" spans="1:26" x14ac:dyDescent="0.2">
      <c r="A378" s="253">
        <v>300</v>
      </c>
      <c r="B378" s="274">
        <v>410</v>
      </c>
      <c r="C378" s="254"/>
      <c r="D378" s="254" t="s">
        <v>1313</v>
      </c>
      <c r="E378" s="254" t="s">
        <v>1115</v>
      </c>
      <c r="F378" s="263">
        <v>3090</v>
      </c>
      <c r="G378" s="254" t="s">
        <v>474</v>
      </c>
      <c r="H378" s="175" t="s">
        <v>1437</v>
      </c>
      <c r="I378" s="28"/>
      <c r="N378" s="272">
        <v>300</v>
      </c>
      <c r="O378" s="239">
        <v>1314</v>
      </c>
      <c r="P378" s="273" t="s">
        <v>524</v>
      </c>
    </row>
    <row r="379" spans="1:26" x14ac:dyDescent="0.2">
      <c r="A379" s="253">
        <v>300</v>
      </c>
      <c r="B379" s="274">
        <v>412</v>
      </c>
      <c r="C379" s="254"/>
      <c r="D379" s="254" t="s">
        <v>2000</v>
      </c>
      <c r="E379" s="254" t="s">
        <v>889</v>
      </c>
      <c r="F379" s="263">
        <v>3010</v>
      </c>
      <c r="G379" s="254" t="s">
        <v>467</v>
      </c>
      <c r="H379" s="175" t="s">
        <v>869</v>
      </c>
      <c r="I379" s="28"/>
      <c r="N379" s="272">
        <v>300</v>
      </c>
      <c r="O379" s="239">
        <v>1318</v>
      </c>
      <c r="P379" s="273" t="s">
        <v>436</v>
      </c>
    </row>
    <row r="380" spans="1:26" x14ac:dyDescent="0.2">
      <c r="A380" s="253">
        <v>300</v>
      </c>
      <c r="B380" s="274">
        <v>415</v>
      </c>
      <c r="C380" s="254"/>
      <c r="D380" s="254" t="s">
        <v>298</v>
      </c>
      <c r="E380" s="254" t="s">
        <v>1073</v>
      </c>
      <c r="F380" s="263">
        <v>3280</v>
      </c>
      <c r="G380" s="254" t="s">
        <v>486</v>
      </c>
      <c r="H380" s="175" t="s">
        <v>877</v>
      </c>
      <c r="I380" s="28"/>
      <c r="N380" s="272">
        <v>300</v>
      </c>
      <c r="O380" s="239">
        <v>1320</v>
      </c>
      <c r="P380" s="273" t="s">
        <v>193</v>
      </c>
    </row>
    <row r="381" spans="1:26" x14ac:dyDescent="0.2">
      <c r="A381" s="253">
        <v>300</v>
      </c>
      <c r="B381" s="274">
        <v>416</v>
      </c>
      <c r="C381" s="254"/>
      <c r="D381" s="254" t="s">
        <v>38</v>
      </c>
      <c r="E381" s="254" t="s">
        <v>1576</v>
      </c>
      <c r="F381" s="263">
        <v>3020</v>
      </c>
      <c r="G381" s="254" t="s">
        <v>468</v>
      </c>
      <c r="H381" s="175" t="s">
        <v>875</v>
      </c>
      <c r="I381" s="28"/>
      <c r="N381" s="272">
        <v>300</v>
      </c>
      <c r="O381" s="239">
        <v>1322</v>
      </c>
      <c r="P381" s="273" t="s">
        <v>437</v>
      </c>
    </row>
    <row r="382" spans="1:26" x14ac:dyDescent="0.2">
      <c r="A382" s="253">
        <v>300</v>
      </c>
      <c r="B382" s="274">
        <v>417</v>
      </c>
      <c r="C382" s="254"/>
      <c r="D382" s="254" t="s">
        <v>1267</v>
      </c>
      <c r="E382" s="254" t="s">
        <v>1073</v>
      </c>
      <c r="F382" s="263">
        <v>3050</v>
      </c>
      <c r="G382" s="254" t="s">
        <v>471</v>
      </c>
      <c r="H382" s="175" t="s">
        <v>869</v>
      </c>
      <c r="I382" s="28"/>
      <c r="N382" s="272">
        <v>300</v>
      </c>
      <c r="O382" s="239">
        <v>1324</v>
      </c>
      <c r="P382" s="273" t="s">
        <v>999</v>
      </c>
    </row>
    <row r="383" spans="1:26" x14ac:dyDescent="0.2">
      <c r="A383" s="253">
        <v>300</v>
      </c>
      <c r="B383" s="274">
        <v>418</v>
      </c>
      <c r="C383" s="254"/>
      <c r="D383" s="254" t="s">
        <v>1268</v>
      </c>
      <c r="E383" s="254" t="s">
        <v>1073</v>
      </c>
      <c r="F383" s="263">
        <v>3070</v>
      </c>
      <c r="G383" s="254" t="s">
        <v>472</v>
      </c>
      <c r="H383" s="175" t="s">
        <v>869</v>
      </c>
      <c r="I383" s="28"/>
      <c r="N383" s="272">
        <v>300</v>
      </c>
      <c r="O383" s="239">
        <v>1326</v>
      </c>
      <c r="P383" s="273" t="s">
        <v>42</v>
      </c>
    </row>
    <row r="384" spans="1:26" x14ac:dyDescent="0.2">
      <c r="A384" s="253">
        <v>300</v>
      </c>
      <c r="B384" s="274">
        <v>420</v>
      </c>
      <c r="C384" s="254"/>
      <c r="D384" s="254" t="s">
        <v>1269</v>
      </c>
      <c r="E384" s="254" t="s">
        <v>1568</v>
      </c>
      <c r="F384" s="263">
        <v>3130</v>
      </c>
      <c r="G384" s="254" t="s">
        <v>476</v>
      </c>
      <c r="H384" s="175" t="s">
        <v>858</v>
      </c>
      <c r="I384" s="28"/>
      <c r="N384" s="272">
        <v>300</v>
      </c>
      <c r="O384" s="239">
        <v>1329</v>
      </c>
      <c r="P384" s="273" t="s">
        <v>2525</v>
      </c>
    </row>
    <row r="385" spans="1:16" x14ac:dyDescent="0.2">
      <c r="A385" s="253">
        <v>300</v>
      </c>
      <c r="B385" s="274">
        <v>422</v>
      </c>
      <c r="C385" s="254"/>
      <c r="D385" s="254" t="s">
        <v>779</v>
      </c>
      <c r="E385" s="254" t="s">
        <v>892</v>
      </c>
      <c r="F385" s="263">
        <v>3080</v>
      </c>
      <c r="G385" s="254" t="s">
        <v>473</v>
      </c>
      <c r="H385" s="175" t="s">
        <v>873</v>
      </c>
      <c r="I385" s="28"/>
      <c r="N385" s="272">
        <v>300</v>
      </c>
      <c r="O385" s="239">
        <v>1330</v>
      </c>
      <c r="P385" s="273" t="s">
        <v>449</v>
      </c>
    </row>
    <row r="386" spans="1:16" x14ac:dyDescent="0.2">
      <c r="A386" s="253">
        <v>300</v>
      </c>
      <c r="B386" s="274">
        <v>423</v>
      </c>
      <c r="C386" s="254"/>
      <c r="D386" s="254" t="s">
        <v>780</v>
      </c>
      <c r="E386" s="254" t="s">
        <v>893</v>
      </c>
      <c r="F386" s="263">
        <v>3070</v>
      </c>
      <c r="G386" s="254" t="s">
        <v>472</v>
      </c>
      <c r="H386" s="175" t="s">
        <v>869</v>
      </c>
      <c r="I386" s="28"/>
      <c r="N386" s="272">
        <v>300</v>
      </c>
      <c r="O386" s="239">
        <v>1332</v>
      </c>
      <c r="P386" s="273" t="s">
        <v>1002</v>
      </c>
    </row>
    <row r="387" spans="1:16" x14ac:dyDescent="0.2">
      <c r="A387" s="253">
        <v>300</v>
      </c>
      <c r="B387" s="274">
        <v>424</v>
      </c>
      <c r="C387" s="254"/>
      <c r="D387" s="254" t="s">
        <v>1270</v>
      </c>
      <c r="E387" s="254" t="s">
        <v>1439</v>
      </c>
      <c r="F387" s="263">
        <v>3250</v>
      </c>
      <c r="G387" s="254" t="s">
        <v>484</v>
      </c>
      <c r="H387" s="175" t="s">
        <v>877</v>
      </c>
      <c r="I387" s="28"/>
      <c r="N387" s="272">
        <v>300</v>
      </c>
      <c r="O387" s="239">
        <v>1333</v>
      </c>
      <c r="P387" s="273" t="s">
        <v>1580</v>
      </c>
    </row>
    <row r="388" spans="1:16" x14ac:dyDescent="0.2">
      <c r="A388" s="253">
        <v>300</v>
      </c>
      <c r="B388" s="274">
        <v>426</v>
      </c>
      <c r="C388" s="254"/>
      <c r="D388" s="254" t="s">
        <v>781</v>
      </c>
      <c r="E388" s="254" t="s">
        <v>915</v>
      </c>
      <c r="F388" s="263">
        <v>3080</v>
      </c>
      <c r="G388" s="254" t="s">
        <v>473</v>
      </c>
      <c r="H388" s="175" t="s">
        <v>873</v>
      </c>
      <c r="I388" s="28"/>
      <c r="N388" s="272">
        <v>300</v>
      </c>
      <c r="O388" s="239">
        <v>1334</v>
      </c>
      <c r="P388" s="273" t="s">
        <v>2526</v>
      </c>
    </row>
    <row r="389" spans="1:16" x14ac:dyDescent="0.2">
      <c r="A389" s="253">
        <v>300</v>
      </c>
      <c r="B389" s="274">
        <v>427</v>
      </c>
      <c r="C389" s="254"/>
      <c r="D389" s="254" t="s">
        <v>200</v>
      </c>
      <c r="E389" s="254" t="s">
        <v>916</v>
      </c>
      <c r="F389" s="263">
        <v>3070</v>
      </c>
      <c r="G389" s="254" t="s">
        <v>472</v>
      </c>
      <c r="H389" s="175" t="s">
        <v>869</v>
      </c>
      <c r="I389" s="28"/>
      <c r="N389" s="272">
        <v>300</v>
      </c>
      <c r="O389" s="239">
        <v>1335</v>
      </c>
      <c r="P389" s="273" t="s">
        <v>1003</v>
      </c>
    </row>
    <row r="390" spans="1:16" x14ac:dyDescent="0.2">
      <c r="A390" s="253">
        <v>300</v>
      </c>
      <c r="B390" s="274">
        <v>428</v>
      </c>
      <c r="C390" s="254"/>
      <c r="D390" s="254" t="s">
        <v>782</v>
      </c>
      <c r="E390" s="254" t="s">
        <v>871</v>
      </c>
      <c r="F390" s="263">
        <v>3070</v>
      </c>
      <c r="G390" s="254" t="s">
        <v>472</v>
      </c>
      <c r="H390" s="175" t="s">
        <v>869</v>
      </c>
      <c r="I390" s="28"/>
      <c r="N390" s="272">
        <v>300</v>
      </c>
      <c r="O390" s="239">
        <v>1336</v>
      </c>
      <c r="P390" s="273" t="s">
        <v>1004</v>
      </c>
    </row>
    <row r="391" spans="1:16" x14ac:dyDescent="0.2">
      <c r="A391" s="253">
        <v>300</v>
      </c>
      <c r="B391" s="274">
        <v>429</v>
      </c>
      <c r="C391" s="254"/>
      <c r="D391" s="254" t="s">
        <v>783</v>
      </c>
      <c r="E391" s="254" t="s">
        <v>917</v>
      </c>
      <c r="F391" s="263">
        <v>3060</v>
      </c>
      <c r="G391" s="254" t="s">
        <v>182</v>
      </c>
      <c r="H391" s="175" t="s">
        <v>1437</v>
      </c>
      <c r="I391" s="28"/>
      <c r="N391" s="272">
        <v>300</v>
      </c>
      <c r="O391" s="239">
        <v>1337</v>
      </c>
      <c r="P391" s="273" t="s">
        <v>1005</v>
      </c>
    </row>
    <row r="392" spans="1:16" x14ac:dyDescent="0.2">
      <c r="A392" s="253">
        <v>300</v>
      </c>
      <c r="B392" s="274">
        <v>430</v>
      </c>
      <c r="C392" s="254"/>
      <c r="D392" s="254" t="s">
        <v>201</v>
      </c>
      <c r="E392" s="254" t="s">
        <v>918</v>
      </c>
      <c r="F392" s="263">
        <v>3070</v>
      </c>
      <c r="G392" s="254" t="s">
        <v>472</v>
      </c>
      <c r="H392" s="175" t="s">
        <v>869</v>
      </c>
      <c r="I392" s="28"/>
      <c r="N392" s="272">
        <v>300</v>
      </c>
      <c r="O392" s="239">
        <v>1338</v>
      </c>
      <c r="P392" s="273" t="s">
        <v>41</v>
      </c>
    </row>
    <row r="393" spans="1:16" x14ac:dyDescent="0.2">
      <c r="A393" s="253">
        <v>300</v>
      </c>
      <c r="B393" s="274">
        <v>431</v>
      </c>
      <c r="C393" s="254"/>
      <c r="D393" s="254" t="s">
        <v>784</v>
      </c>
      <c r="E393" s="254" t="s">
        <v>919</v>
      </c>
      <c r="F393" s="263">
        <v>3070</v>
      </c>
      <c r="G393" s="254" t="s">
        <v>472</v>
      </c>
      <c r="H393" s="175" t="s">
        <v>869</v>
      </c>
      <c r="I393" s="28"/>
      <c r="N393" s="272">
        <v>300</v>
      </c>
      <c r="O393" s="239">
        <v>1348</v>
      </c>
      <c r="P393" s="273" t="s">
        <v>1578</v>
      </c>
    </row>
    <row r="394" spans="1:16" x14ac:dyDescent="0.2">
      <c r="A394" s="253">
        <v>300</v>
      </c>
      <c r="B394" s="274">
        <v>432</v>
      </c>
      <c r="C394" s="254"/>
      <c r="D394" s="254" t="s">
        <v>202</v>
      </c>
      <c r="E394" s="254" t="s">
        <v>920</v>
      </c>
      <c r="F394" s="263">
        <v>3061</v>
      </c>
      <c r="G394" s="254" t="s">
        <v>183</v>
      </c>
      <c r="H394" s="175" t="s">
        <v>866</v>
      </c>
      <c r="I394" s="28"/>
      <c r="N394" s="272">
        <v>300</v>
      </c>
      <c r="O394" s="239">
        <v>1361</v>
      </c>
      <c r="P394" s="273" t="s">
        <v>2527</v>
      </c>
    </row>
    <row r="395" spans="1:16" x14ac:dyDescent="0.2">
      <c r="A395" s="253">
        <v>300</v>
      </c>
      <c r="B395" s="274">
        <v>434</v>
      </c>
      <c r="C395" s="254"/>
      <c r="D395" s="254" t="s">
        <v>203</v>
      </c>
      <c r="E395" s="254" t="s">
        <v>921</v>
      </c>
      <c r="F395" s="263">
        <v>3070</v>
      </c>
      <c r="G395" s="254" t="s">
        <v>472</v>
      </c>
      <c r="H395" s="175" t="s">
        <v>869</v>
      </c>
      <c r="I395" s="28"/>
      <c r="N395" s="272">
        <v>300</v>
      </c>
      <c r="O395" s="239">
        <v>1424</v>
      </c>
      <c r="P395" s="273" t="s">
        <v>382</v>
      </c>
    </row>
    <row r="396" spans="1:16" x14ac:dyDescent="0.2">
      <c r="A396" s="253">
        <v>300</v>
      </c>
      <c r="B396" s="274">
        <v>436</v>
      </c>
      <c r="C396" s="254"/>
      <c r="D396" s="254" t="s">
        <v>204</v>
      </c>
      <c r="E396" s="254" t="s">
        <v>879</v>
      </c>
      <c r="F396" s="263">
        <v>3080</v>
      </c>
      <c r="G396" s="254" t="s">
        <v>473</v>
      </c>
      <c r="H396" s="175" t="s">
        <v>873</v>
      </c>
      <c r="I396" s="28"/>
      <c r="N396" s="272">
        <v>300</v>
      </c>
      <c r="O396" s="239">
        <v>1433</v>
      </c>
      <c r="P396" s="273" t="s">
        <v>2528</v>
      </c>
    </row>
    <row r="397" spans="1:16" x14ac:dyDescent="0.2">
      <c r="A397" s="253">
        <v>300</v>
      </c>
      <c r="B397" s="274">
        <v>437</v>
      </c>
      <c r="C397" s="254"/>
      <c r="D397" s="254" t="s">
        <v>587</v>
      </c>
      <c r="E397" s="254" t="s">
        <v>877</v>
      </c>
      <c r="F397" s="263">
        <v>3270</v>
      </c>
      <c r="G397" s="254" t="s">
        <v>1032</v>
      </c>
      <c r="H397" s="175" t="s">
        <v>877</v>
      </c>
      <c r="I397" s="28"/>
      <c r="N397" s="272">
        <v>300</v>
      </c>
      <c r="O397" s="239">
        <v>1443</v>
      </c>
      <c r="P397" s="273" t="s">
        <v>1582</v>
      </c>
    </row>
    <row r="398" spans="1:16" x14ac:dyDescent="0.2">
      <c r="A398" s="253">
        <v>300</v>
      </c>
      <c r="B398" s="274">
        <v>438</v>
      </c>
      <c r="C398" s="254"/>
      <c r="D398" s="254" t="s">
        <v>216</v>
      </c>
      <c r="E398" s="254" t="s">
        <v>935</v>
      </c>
      <c r="F398" s="263">
        <v>3090</v>
      </c>
      <c r="G398" s="254" t="s">
        <v>474</v>
      </c>
      <c r="H398" s="175" t="s">
        <v>1437</v>
      </c>
      <c r="I398" s="28"/>
      <c r="N398" s="272">
        <v>300</v>
      </c>
      <c r="O398" s="239">
        <v>1444</v>
      </c>
      <c r="P398" s="273" t="s">
        <v>43</v>
      </c>
    </row>
    <row r="399" spans="1:16" x14ac:dyDescent="0.2">
      <c r="A399" s="253">
        <v>300</v>
      </c>
      <c r="B399" s="274">
        <v>439</v>
      </c>
      <c r="C399" s="254"/>
      <c r="D399" s="254" t="s">
        <v>589</v>
      </c>
      <c r="E399" s="254" t="s">
        <v>1474</v>
      </c>
      <c r="F399" s="263">
        <v>3280</v>
      </c>
      <c r="G399" s="254" t="s">
        <v>486</v>
      </c>
      <c r="H399" s="175" t="s">
        <v>877</v>
      </c>
      <c r="I399" s="28"/>
      <c r="N399" s="272">
        <v>300</v>
      </c>
      <c r="O399" s="239">
        <v>1445</v>
      </c>
      <c r="P399" s="273" t="s">
        <v>44</v>
      </c>
    </row>
    <row r="400" spans="1:16" x14ac:dyDescent="0.2">
      <c r="A400" s="253">
        <v>300</v>
      </c>
      <c r="B400" s="274">
        <v>441</v>
      </c>
      <c r="C400" s="254"/>
      <c r="D400" s="254" t="s">
        <v>35</v>
      </c>
      <c r="E400" s="254" t="s">
        <v>1447</v>
      </c>
      <c r="F400" s="263">
        <v>3270</v>
      </c>
      <c r="G400" s="254" t="s">
        <v>1032</v>
      </c>
      <c r="H400" s="175" t="s">
        <v>877</v>
      </c>
      <c r="I400" s="28"/>
      <c r="N400" s="272">
        <v>300</v>
      </c>
      <c r="O400" s="239">
        <v>1446</v>
      </c>
      <c r="P400" s="273" t="s">
        <v>45</v>
      </c>
    </row>
    <row r="401" spans="1:16" x14ac:dyDescent="0.2">
      <c r="A401" s="253">
        <v>300</v>
      </c>
      <c r="B401" s="274">
        <v>442</v>
      </c>
      <c r="C401" s="254"/>
      <c r="D401" s="254" t="s">
        <v>353</v>
      </c>
      <c r="E401" s="254" t="s">
        <v>856</v>
      </c>
      <c r="F401" s="263">
        <v>3300</v>
      </c>
      <c r="G401" s="254" t="s">
        <v>487</v>
      </c>
      <c r="H401" s="175" t="s">
        <v>873</v>
      </c>
      <c r="I401" s="28"/>
      <c r="N401" s="272">
        <v>300</v>
      </c>
      <c r="O401" s="239">
        <v>1447</v>
      </c>
      <c r="P401" s="273" t="s">
        <v>46</v>
      </c>
    </row>
    <row r="402" spans="1:16" x14ac:dyDescent="0.2">
      <c r="A402" s="253">
        <v>300</v>
      </c>
      <c r="B402" s="274">
        <v>443</v>
      </c>
      <c r="C402" s="254"/>
      <c r="D402" s="254" t="s">
        <v>586</v>
      </c>
      <c r="E402" s="254" t="s">
        <v>957</v>
      </c>
      <c r="F402" s="263">
        <v>3310</v>
      </c>
      <c r="G402" s="254" t="s">
        <v>21</v>
      </c>
      <c r="H402" s="175" t="s">
        <v>877</v>
      </c>
      <c r="I402" s="28"/>
      <c r="N402" s="272">
        <v>300</v>
      </c>
      <c r="O402" s="239">
        <v>1452</v>
      </c>
      <c r="P402" s="273" t="s">
        <v>51</v>
      </c>
    </row>
    <row r="403" spans="1:16" x14ac:dyDescent="0.2">
      <c r="A403" s="253">
        <v>300</v>
      </c>
      <c r="B403" s="274">
        <v>444</v>
      </c>
      <c r="C403" s="254"/>
      <c r="D403" s="254" t="s">
        <v>179</v>
      </c>
      <c r="E403" s="254" t="s">
        <v>957</v>
      </c>
      <c r="F403" s="263">
        <v>3310</v>
      </c>
      <c r="G403" s="254" t="s">
        <v>21</v>
      </c>
      <c r="H403" s="175" t="s">
        <v>877</v>
      </c>
      <c r="I403" s="28"/>
      <c r="N403" s="272">
        <v>300</v>
      </c>
      <c r="O403" s="239">
        <v>1453</v>
      </c>
      <c r="P403" s="273" t="s">
        <v>2529</v>
      </c>
    </row>
    <row r="404" spans="1:16" x14ac:dyDescent="0.2">
      <c r="A404" s="253">
        <v>300</v>
      </c>
      <c r="B404" s="274">
        <v>445</v>
      </c>
      <c r="C404" s="254"/>
      <c r="D404" s="254" t="s">
        <v>707</v>
      </c>
      <c r="E404" s="254" t="s">
        <v>882</v>
      </c>
      <c r="F404" s="263">
        <v>3310</v>
      </c>
      <c r="G404" s="254" t="s">
        <v>21</v>
      </c>
      <c r="H404" s="175" t="s">
        <v>877</v>
      </c>
      <c r="I404" s="28"/>
      <c r="N404" s="272">
        <v>300</v>
      </c>
      <c r="O404" s="239">
        <v>1454</v>
      </c>
      <c r="P404" s="273" t="s">
        <v>52</v>
      </c>
    </row>
    <row r="405" spans="1:16" x14ac:dyDescent="0.2">
      <c r="A405" s="253">
        <v>300</v>
      </c>
      <c r="B405" s="274">
        <v>446</v>
      </c>
      <c r="C405" s="254"/>
      <c r="D405" s="254" t="s">
        <v>178</v>
      </c>
      <c r="E405" s="254" t="s">
        <v>875</v>
      </c>
      <c r="F405" s="263">
        <v>3020</v>
      </c>
      <c r="G405" s="254" t="s">
        <v>468</v>
      </c>
      <c r="H405" s="175" t="s">
        <v>875</v>
      </c>
      <c r="I405" s="28"/>
      <c r="N405" s="272">
        <v>300</v>
      </c>
      <c r="O405" s="239">
        <v>1455</v>
      </c>
      <c r="P405" s="273" t="s">
        <v>53</v>
      </c>
    </row>
    <row r="406" spans="1:16" x14ac:dyDescent="0.2">
      <c r="A406" s="253">
        <v>300</v>
      </c>
      <c r="B406" s="274">
        <v>447</v>
      </c>
      <c r="C406" s="254"/>
      <c r="D406" s="254" t="s">
        <v>1271</v>
      </c>
      <c r="E406" s="254" t="s">
        <v>1510</v>
      </c>
      <c r="F406" s="263">
        <v>3070</v>
      </c>
      <c r="G406" s="254" t="s">
        <v>472</v>
      </c>
      <c r="H406" s="175" t="s">
        <v>869</v>
      </c>
      <c r="I406" s="28"/>
      <c r="N406" s="272">
        <v>300</v>
      </c>
      <c r="O406" s="239">
        <v>1456</v>
      </c>
      <c r="P406" s="273" t="s">
        <v>54</v>
      </c>
    </row>
    <row r="407" spans="1:16" x14ac:dyDescent="0.2">
      <c r="A407" s="253">
        <v>300</v>
      </c>
      <c r="B407" s="274">
        <v>448</v>
      </c>
      <c r="C407" s="254"/>
      <c r="D407" s="254" t="s">
        <v>521</v>
      </c>
      <c r="E407" s="254" t="s">
        <v>879</v>
      </c>
      <c r="F407" s="263">
        <v>3080</v>
      </c>
      <c r="G407" s="254" t="s">
        <v>473</v>
      </c>
      <c r="H407" s="175" t="s">
        <v>873</v>
      </c>
      <c r="I407" s="28"/>
      <c r="N407" s="272">
        <v>300</v>
      </c>
      <c r="O407" s="239">
        <v>1458</v>
      </c>
      <c r="P407" s="273" t="s">
        <v>56</v>
      </c>
    </row>
    <row r="408" spans="1:16" x14ac:dyDescent="0.2">
      <c r="A408" s="253">
        <v>300</v>
      </c>
      <c r="B408" s="274">
        <v>449</v>
      </c>
      <c r="C408" s="254"/>
      <c r="D408" s="254" t="s">
        <v>1272</v>
      </c>
      <c r="E408" s="254" t="s">
        <v>1575</v>
      </c>
      <c r="F408" s="263">
        <v>3310</v>
      </c>
      <c r="G408" s="254" t="s">
        <v>21</v>
      </c>
      <c r="H408" s="175" t="s">
        <v>877</v>
      </c>
      <c r="I408" s="28"/>
      <c r="N408" s="272">
        <v>300</v>
      </c>
      <c r="O408" s="239">
        <v>1459</v>
      </c>
      <c r="P408" s="273" t="s">
        <v>57</v>
      </c>
    </row>
    <row r="409" spans="1:16" x14ac:dyDescent="0.2">
      <c r="A409" s="253">
        <v>300</v>
      </c>
      <c r="B409" s="274">
        <v>450</v>
      </c>
      <c r="C409" s="254"/>
      <c r="D409" s="254" t="s">
        <v>1273</v>
      </c>
      <c r="E409" s="254" t="s">
        <v>1546</v>
      </c>
      <c r="F409" s="263">
        <v>3070</v>
      </c>
      <c r="G409" s="254" t="s">
        <v>472</v>
      </c>
      <c r="H409" s="175" t="s">
        <v>869</v>
      </c>
      <c r="I409" s="28"/>
      <c r="N409" s="272">
        <v>300</v>
      </c>
      <c r="O409" s="239">
        <v>1460</v>
      </c>
      <c r="P409" s="273" t="s">
        <v>58</v>
      </c>
    </row>
    <row r="410" spans="1:16" x14ac:dyDescent="0.2">
      <c r="A410" s="253">
        <v>300</v>
      </c>
      <c r="B410" s="274">
        <v>452</v>
      </c>
      <c r="C410" s="254"/>
      <c r="D410" s="254" t="s">
        <v>1551</v>
      </c>
      <c r="E410" s="254" t="s">
        <v>913</v>
      </c>
      <c r="F410" s="263">
        <v>3250</v>
      </c>
      <c r="G410" s="254" t="s">
        <v>484</v>
      </c>
      <c r="H410" s="175" t="s">
        <v>877</v>
      </c>
      <c r="I410" s="28"/>
      <c r="N410" s="272">
        <v>300</v>
      </c>
      <c r="O410" s="239">
        <v>1461</v>
      </c>
      <c r="P410" s="273" t="s">
        <v>59</v>
      </c>
    </row>
    <row r="411" spans="1:16" x14ac:dyDescent="0.2">
      <c r="A411" s="253">
        <v>300</v>
      </c>
      <c r="B411" s="274">
        <v>453</v>
      </c>
      <c r="C411" s="254"/>
      <c r="D411" s="254" t="s">
        <v>1274</v>
      </c>
      <c r="E411" s="254" t="s">
        <v>1572</v>
      </c>
      <c r="F411" s="263">
        <v>3280</v>
      </c>
      <c r="G411" s="254" t="s">
        <v>486</v>
      </c>
      <c r="H411" s="175" t="s">
        <v>877</v>
      </c>
      <c r="I411" s="28"/>
      <c r="N411" s="272">
        <v>300</v>
      </c>
      <c r="O411" s="239">
        <v>1462</v>
      </c>
      <c r="P411" s="273" t="s">
        <v>60</v>
      </c>
    </row>
    <row r="412" spans="1:16" x14ac:dyDescent="0.2">
      <c r="A412" s="253">
        <v>300</v>
      </c>
      <c r="B412" s="274">
        <v>454</v>
      </c>
      <c r="C412" s="254"/>
      <c r="D412" s="254" t="s">
        <v>525</v>
      </c>
      <c r="E412" s="254" t="s">
        <v>858</v>
      </c>
      <c r="F412" s="263">
        <v>3070</v>
      </c>
      <c r="G412" s="254" t="s">
        <v>472</v>
      </c>
      <c r="H412" s="175" t="s">
        <v>869</v>
      </c>
      <c r="I412" s="28"/>
      <c r="N412" s="272">
        <v>300</v>
      </c>
      <c r="O412" s="239">
        <v>1463</v>
      </c>
      <c r="P412" s="273" t="s">
        <v>61</v>
      </c>
    </row>
    <row r="413" spans="1:16" x14ac:dyDescent="0.2">
      <c r="A413" s="253">
        <v>300</v>
      </c>
      <c r="B413" s="274">
        <v>455</v>
      </c>
      <c r="C413" s="254"/>
      <c r="D413" s="254" t="s">
        <v>1275</v>
      </c>
      <c r="E413" s="254" t="s">
        <v>875</v>
      </c>
      <c r="F413" s="263">
        <v>3020</v>
      </c>
      <c r="G413" s="254" t="s">
        <v>468</v>
      </c>
      <c r="H413" s="175" t="s">
        <v>875</v>
      </c>
      <c r="I413" s="28"/>
      <c r="N413" s="272">
        <v>300</v>
      </c>
      <c r="O413" s="239">
        <v>1464</v>
      </c>
      <c r="P413" s="273" t="s">
        <v>62</v>
      </c>
    </row>
    <row r="414" spans="1:16" x14ac:dyDescent="0.2">
      <c r="A414" s="253">
        <v>300</v>
      </c>
      <c r="B414" s="274">
        <v>457</v>
      </c>
      <c r="C414" s="254"/>
      <c r="D414" s="254" t="s">
        <v>1276</v>
      </c>
      <c r="E414" s="254" t="s">
        <v>1528</v>
      </c>
      <c r="F414" s="263">
        <v>3170</v>
      </c>
      <c r="G414" s="254" t="s">
        <v>455</v>
      </c>
      <c r="H414" s="175" t="s">
        <v>1104</v>
      </c>
      <c r="I414" s="28"/>
      <c r="N414" s="272">
        <v>300</v>
      </c>
      <c r="O414" s="239">
        <v>1466</v>
      </c>
      <c r="P414" s="273" t="s">
        <v>63</v>
      </c>
    </row>
    <row r="415" spans="1:16" x14ac:dyDescent="0.2">
      <c r="A415" s="253">
        <v>300</v>
      </c>
      <c r="B415" s="274">
        <v>458</v>
      </c>
      <c r="C415" s="254"/>
      <c r="D415" s="254" t="s">
        <v>2002</v>
      </c>
      <c r="E415" s="254" t="s">
        <v>1577</v>
      </c>
      <c r="F415" s="263">
        <v>3210</v>
      </c>
      <c r="G415" s="254" t="s">
        <v>482</v>
      </c>
      <c r="H415" s="175" t="s">
        <v>858</v>
      </c>
      <c r="I415" s="28"/>
      <c r="N415" s="272">
        <v>300</v>
      </c>
      <c r="O415" s="239">
        <v>1467</v>
      </c>
      <c r="P415" s="273" t="s">
        <v>64</v>
      </c>
    </row>
    <row r="416" spans="1:16" x14ac:dyDescent="0.2">
      <c r="A416" s="253">
        <v>300</v>
      </c>
      <c r="B416" s="274">
        <v>459</v>
      </c>
      <c r="C416" s="254"/>
      <c r="D416" s="254" t="s">
        <v>1333</v>
      </c>
      <c r="E416" s="254" t="s">
        <v>1435</v>
      </c>
      <c r="F416" s="263">
        <v>3210</v>
      </c>
      <c r="G416" s="254" t="s">
        <v>482</v>
      </c>
      <c r="H416" s="175" t="s">
        <v>858</v>
      </c>
      <c r="I416" s="28"/>
      <c r="N416" s="272">
        <v>300</v>
      </c>
      <c r="O416" s="239">
        <v>1468</v>
      </c>
      <c r="P416" s="273" t="s">
        <v>65</v>
      </c>
    </row>
    <row r="417" spans="1:16" x14ac:dyDescent="0.2">
      <c r="A417" s="253">
        <v>300</v>
      </c>
      <c r="B417" s="274">
        <v>460</v>
      </c>
      <c r="C417" s="254"/>
      <c r="D417" s="254" t="s">
        <v>384</v>
      </c>
      <c r="E417" s="254" t="s">
        <v>1433</v>
      </c>
      <c r="F417" s="263">
        <v>3090</v>
      </c>
      <c r="G417" s="254" t="s">
        <v>474</v>
      </c>
      <c r="H417" s="175" t="s">
        <v>1437</v>
      </c>
      <c r="I417" s="28"/>
      <c r="N417" s="272">
        <v>300</v>
      </c>
      <c r="O417" s="239">
        <v>1469</v>
      </c>
      <c r="P417" s="273" t="s">
        <v>66</v>
      </c>
    </row>
    <row r="418" spans="1:16" x14ac:dyDescent="0.2">
      <c r="A418" s="253">
        <v>300</v>
      </c>
      <c r="B418" s="274">
        <v>461</v>
      </c>
      <c r="C418" s="254"/>
      <c r="D418" s="254" t="s">
        <v>1277</v>
      </c>
      <c r="E418" s="254" t="s">
        <v>1089</v>
      </c>
      <c r="F418" s="263">
        <v>3210</v>
      </c>
      <c r="G418" s="254" t="s">
        <v>482</v>
      </c>
      <c r="H418" s="175" t="s">
        <v>858</v>
      </c>
      <c r="I418" s="28"/>
      <c r="N418" s="272">
        <v>300</v>
      </c>
      <c r="O418" s="239">
        <v>1470</v>
      </c>
      <c r="P418" s="273" t="s">
        <v>67</v>
      </c>
    </row>
    <row r="419" spans="1:16" x14ac:dyDescent="0.2">
      <c r="A419" s="253">
        <v>300</v>
      </c>
      <c r="B419" s="274">
        <v>463</v>
      </c>
      <c r="C419" s="254"/>
      <c r="D419" s="254" t="s">
        <v>12</v>
      </c>
      <c r="E419" s="254" t="s">
        <v>1118</v>
      </c>
      <c r="F419" s="263">
        <v>3020</v>
      </c>
      <c r="G419" s="254" t="s">
        <v>468</v>
      </c>
      <c r="H419" s="175" t="s">
        <v>875</v>
      </c>
      <c r="I419" s="28"/>
      <c r="N419" s="272">
        <v>300</v>
      </c>
      <c r="O419" s="239">
        <v>1471</v>
      </c>
      <c r="P419" s="273" t="s">
        <v>68</v>
      </c>
    </row>
    <row r="420" spans="1:16" x14ac:dyDescent="0.2">
      <c r="A420" s="253">
        <v>300</v>
      </c>
      <c r="B420" s="274">
        <v>464</v>
      </c>
      <c r="C420" s="254"/>
      <c r="D420" s="254" t="s">
        <v>26</v>
      </c>
      <c r="E420" s="254" t="s">
        <v>937</v>
      </c>
      <c r="F420" s="263">
        <v>3030</v>
      </c>
      <c r="G420" s="254" t="s">
        <v>469</v>
      </c>
      <c r="H420" s="175" t="s">
        <v>858</v>
      </c>
      <c r="I420" s="28"/>
      <c r="N420" s="272">
        <v>300</v>
      </c>
      <c r="O420" s="239">
        <v>1473</v>
      </c>
      <c r="P420" s="273" t="s">
        <v>2530</v>
      </c>
    </row>
    <row r="421" spans="1:16" x14ac:dyDescent="0.2">
      <c r="A421" s="253">
        <v>300</v>
      </c>
      <c r="B421" s="274">
        <v>465</v>
      </c>
      <c r="C421" s="254"/>
      <c r="D421" s="254" t="s">
        <v>27</v>
      </c>
      <c r="E421" s="254" t="s">
        <v>938</v>
      </c>
      <c r="F421" s="263">
        <v>3160</v>
      </c>
      <c r="G421" s="254" t="s">
        <v>184</v>
      </c>
      <c r="H421" s="175" t="s">
        <v>1104</v>
      </c>
      <c r="I421" s="28"/>
      <c r="N421" s="272">
        <v>300</v>
      </c>
      <c r="O421" s="239">
        <v>1474</v>
      </c>
      <c r="P421" s="273" t="s">
        <v>69</v>
      </c>
    </row>
    <row r="422" spans="1:16" x14ac:dyDescent="0.2">
      <c r="A422" s="253">
        <v>300</v>
      </c>
      <c r="B422" s="274">
        <v>467</v>
      </c>
      <c r="C422" s="254"/>
      <c r="D422" s="254" t="s">
        <v>1011</v>
      </c>
      <c r="E422" s="254" t="s">
        <v>941</v>
      </c>
      <c r="F422" s="263">
        <v>3230</v>
      </c>
      <c r="G422" s="254" t="s">
        <v>483</v>
      </c>
      <c r="H422" s="175" t="s">
        <v>877</v>
      </c>
      <c r="I422" s="28"/>
      <c r="N422" s="272">
        <v>300</v>
      </c>
      <c r="O422" s="239">
        <v>1475</v>
      </c>
      <c r="P422" s="273" t="s">
        <v>70</v>
      </c>
    </row>
    <row r="423" spans="1:16" x14ac:dyDescent="0.2">
      <c r="A423" s="253">
        <v>300</v>
      </c>
      <c r="B423" s="274">
        <v>468</v>
      </c>
      <c r="C423" s="254"/>
      <c r="D423" s="254" t="s">
        <v>1012</v>
      </c>
      <c r="E423" s="254" t="s">
        <v>1448</v>
      </c>
      <c r="F423" s="263">
        <v>3080</v>
      </c>
      <c r="G423" s="254" t="s">
        <v>473</v>
      </c>
      <c r="H423" s="175" t="s">
        <v>873</v>
      </c>
      <c r="I423" s="28"/>
      <c r="N423" s="272">
        <v>300</v>
      </c>
      <c r="O423" s="239">
        <v>1476</v>
      </c>
      <c r="P423" s="273" t="s">
        <v>2027</v>
      </c>
    </row>
    <row r="424" spans="1:16" x14ac:dyDescent="0.2">
      <c r="A424" s="253">
        <v>300</v>
      </c>
      <c r="B424" s="274">
        <v>469</v>
      </c>
      <c r="C424" s="254"/>
      <c r="D424" s="254" t="s">
        <v>1013</v>
      </c>
      <c r="E424" s="254" t="s">
        <v>945</v>
      </c>
      <c r="F424" s="263">
        <v>3280</v>
      </c>
      <c r="G424" s="254" t="s">
        <v>486</v>
      </c>
      <c r="H424" s="175" t="s">
        <v>877</v>
      </c>
      <c r="I424" s="28"/>
      <c r="N424" s="272">
        <v>300</v>
      </c>
      <c r="O424" s="239">
        <v>1477</v>
      </c>
      <c r="P424" s="273" t="s">
        <v>825</v>
      </c>
    </row>
    <row r="425" spans="1:16" x14ac:dyDescent="0.2">
      <c r="A425" s="253">
        <v>300</v>
      </c>
      <c r="B425" s="274">
        <v>470</v>
      </c>
      <c r="C425" s="254"/>
      <c r="D425" s="254" t="s">
        <v>1014</v>
      </c>
      <c r="E425" s="254" t="s">
        <v>927</v>
      </c>
      <c r="F425" s="263">
        <v>3140</v>
      </c>
      <c r="G425" s="254" t="s">
        <v>477</v>
      </c>
      <c r="H425" s="175" t="s">
        <v>858</v>
      </c>
      <c r="I425" s="28"/>
      <c r="N425" s="272">
        <v>300</v>
      </c>
      <c r="O425" s="239">
        <v>1478</v>
      </c>
      <c r="P425" s="273" t="s">
        <v>826</v>
      </c>
    </row>
    <row r="426" spans="1:16" x14ac:dyDescent="0.2">
      <c r="A426" s="253">
        <v>300</v>
      </c>
      <c r="B426" s="274">
        <v>472</v>
      </c>
      <c r="C426" s="254"/>
      <c r="D426" s="254" t="s">
        <v>2003</v>
      </c>
      <c r="E426" s="254" t="s">
        <v>1428</v>
      </c>
      <c r="F426" s="263">
        <v>3180</v>
      </c>
      <c r="G426" s="254" t="s">
        <v>479</v>
      </c>
      <c r="H426" s="175" t="s">
        <v>877</v>
      </c>
      <c r="I426" s="28"/>
      <c r="N426" s="272">
        <v>300</v>
      </c>
      <c r="O426" s="239">
        <v>1479</v>
      </c>
      <c r="P426" s="273" t="s">
        <v>827</v>
      </c>
    </row>
    <row r="427" spans="1:16" x14ac:dyDescent="0.2">
      <c r="A427" s="253">
        <v>300</v>
      </c>
      <c r="B427" s="274">
        <v>473</v>
      </c>
      <c r="C427" s="254"/>
      <c r="D427" s="254" t="s">
        <v>1015</v>
      </c>
      <c r="E427" s="254" t="s">
        <v>1450</v>
      </c>
      <c r="F427" s="263">
        <v>3070</v>
      </c>
      <c r="G427" s="254" t="s">
        <v>472</v>
      </c>
      <c r="H427" s="175" t="s">
        <v>869</v>
      </c>
      <c r="I427" s="28"/>
      <c r="N427" s="272">
        <v>300</v>
      </c>
      <c r="O427" s="239">
        <v>1481</v>
      </c>
      <c r="P427" s="273" t="s">
        <v>828</v>
      </c>
    </row>
    <row r="428" spans="1:16" x14ac:dyDescent="0.2">
      <c r="A428" s="253">
        <v>300</v>
      </c>
      <c r="B428" s="274">
        <v>474</v>
      </c>
      <c r="C428" s="254"/>
      <c r="D428" s="254" t="s">
        <v>1016</v>
      </c>
      <c r="E428" s="254" t="s">
        <v>974</v>
      </c>
      <c r="F428" s="263">
        <v>3010</v>
      </c>
      <c r="G428" s="254" t="s">
        <v>467</v>
      </c>
      <c r="H428" s="175" t="s">
        <v>869</v>
      </c>
      <c r="I428" s="28"/>
      <c r="N428" s="272">
        <v>300</v>
      </c>
      <c r="O428" s="239">
        <v>1482</v>
      </c>
      <c r="P428" s="273" t="s">
        <v>2531</v>
      </c>
    </row>
    <row r="429" spans="1:16" x14ac:dyDescent="0.2">
      <c r="A429" s="253">
        <v>300</v>
      </c>
      <c r="B429" s="274">
        <v>475</v>
      </c>
      <c r="C429" s="254"/>
      <c r="D429" s="254" t="s">
        <v>1017</v>
      </c>
      <c r="E429" s="254" t="s">
        <v>899</v>
      </c>
      <c r="F429" s="263">
        <v>3060</v>
      </c>
      <c r="G429" s="254" t="s">
        <v>182</v>
      </c>
      <c r="H429" s="175" t="s">
        <v>1437</v>
      </c>
      <c r="I429" s="28"/>
      <c r="N429" s="272">
        <v>300</v>
      </c>
      <c r="O429" s="239">
        <v>1483</v>
      </c>
      <c r="P429" s="273" t="s">
        <v>2532</v>
      </c>
    </row>
    <row r="430" spans="1:16" x14ac:dyDescent="0.2">
      <c r="A430" s="253">
        <v>300</v>
      </c>
      <c r="B430" s="274">
        <v>476</v>
      </c>
      <c r="C430" s="254"/>
      <c r="D430" s="254" t="s">
        <v>311</v>
      </c>
      <c r="E430" s="254" t="s">
        <v>920</v>
      </c>
      <c r="F430" s="263">
        <v>3061</v>
      </c>
      <c r="G430" s="254" t="s">
        <v>183</v>
      </c>
      <c r="H430" s="175" t="s">
        <v>866</v>
      </c>
      <c r="I430" s="28"/>
      <c r="N430" s="272">
        <v>300</v>
      </c>
      <c r="O430" s="239">
        <v>1484</v>
      </c>
      <c r="P430" s="273" t="s">
        <v>829</v>
      </c>
    </row>
    <row r="431" spans="1:16" x14ac:dyDescent="0.2">
      <c r="A431" s="253">
        <v>300</v>
      </c>
      <c r="B431" s="274">
        <v>477</v>
      </c>
      <c r="C431" s="254"/>
      <c r="D431" s="254" t="s">
        <v>1018</v>
      </c>
      <c r="E431" s="254" t="s">
        <v>1155</v>
      </c>
      <c r="F431" s="263">
        <v>3290</v>
      </c>
      <c r="G431" s="254" t="s">
        <v>684</v>
      </c>
      <c r="H431" s="175" t="s">
        <v>877</v>
      </c>
      <c r="I431" s="28"/>
      <c r="N431" s="272">
        <v>300</v>
      </c>
      <c r="O431" s="239">
        <v>1486</v>
      </c>
      <c r="P431" s="273" t="s">
        <v>1589</v>
      </c>
    </row>
    <row r="432" spans="1:16" x14ac:dyDescent="0.2">
      <c r="A432" s="253">
        <v>300</v>
      </c>
      <c r="B432" s="274">
        <v>478</v>
      </c>
      <c r="C432" s="254"/>
      <c r="D432" s="254" t="s">
        <v>1019</v>
      </c>
      <c r="E432" s="254" t="s">
        <v>1451</v>
      </c>
      <c r="F432" s="263">
        <v>3030</v>
      </c>
      <c r="G432" s="254" t="s">
        <v>469</v>
      </c>
      <c r="H432" s="175" t="s">
        <v>858</v>
      </c>
      <c r="I432" s="28"/>
      <c r="N432" s="272">
        <v>300</v>
      </c>
      <c r="O432" s="239">
        <v>1487</v>
      </c>
      <c r="P432" s="273" t="s">
        <v>2533</v>
      </c>
    </row>
    <row r="433" spans="1:16" x14ac:dyDescent="0.2">
      <c r="A433" s="253">
        <v>300</v>
      </c>
      <c r="B433" s="274">
        <v>480</v>
      </c>
      <c r="C433" s="254"/>
      <c r="D433" s="254" t="s">
        <v>1806</v>
      </c>
      <c r="E433" s="254" t="s">
        <v>1428</v>
      </c>
      <c r="F433" s="263">
        <v>3180</v>
      </c>
      <c r="G433" s="254" t="s">
        <v>479</v>
      </c>
      <c r="H433" s="175" t="s">
        <v>877</v>
      </c>
      <c r="I433" s="28"/>
      <c r="N433" s="272">
        <v>300</v>
      </c>
      <c r="O433" s="239">
        <v>1488</v>
      </c>
      <c r="P433" s="273" t="s">
        <v>831</v>
      </c>
    </row>
    <row r="434" spans="1:16" x14ac:dyDescent="0.2">
      <c r="A434" s="253">
        <v>300</v>
      </c>
      <c r="B434" s="274">
        <v>481</v>
      </c>
      <c r="C434" s="254"/>
      <c r="D434" s="254" t="s">
        <v>1807</v>
      </c>
      <c r="E434" s="254" t="s">
        <v>1459</v>
      </c>
      <c r="F434" s="263">
        <v>3260</v>
      </c>
      <c r="G434" s="254" t="s">
        <v>485</v>
      </c>
      <c r="H434" s="175" t="s">
        <v>877</v>
      </c>
      <c r="I434" s="28"/>
      <c r="N434" s="272">
        <v>300</v>
      </c>
      <c r="O434" s="239">
        <v>1490</v>
      </c>
      <c r="P434" s="273" t="s">
        <v>2534</v>
      </c>
    </row>
    <row r="435" spans="1:16" x14ac:dyDescent="0.2">
      <c r="A435" s="253">
        <v>300</v>
      </c>
      <c r="B435" s="274">
        <v>482</v>
      </c>
      <c r="C435" s="254"/>
      <c r="D435" s="254" t="s">
        <v>1808</v>
      </c>
      <c r="E435" s="254" t="s">
        <v>923</v>
      </c>
      <c r="F435" s="263">
        <v>3250</v>
      </c>
      <c r="G435" s="254" t="s">
        <v>484</v>
      </c>
      <c r="H435" s="175" t="s">
        <v>877</v>
      </c>
      <c r="I435" s="28"/>
      <c r="N435" s="272">
        <v>300</v>
      </c>
      <c r="O435" s="239">
        <v>1491</v>
      </c>
      <c r="P435" s="273" t="s">
        <v>832</v>
      </c>
    </row>
    <row r="436" spans="1:16" x14ac:dyDescent="0.2">
      <c r="A436" s="253">
        <v>300</v>
      </c>
      <c r="B436" s="274">
        <v>483</v>
      </c>
      <c r="C436" s="254"/>
      <c r="D436" s="254" t="s">
        <v>1809</v>
      </c>
      <c r="E436" s="254" t="s">
        <v>1427</v>
      </c>
      <c r="F436" s="263">
        <v>3120</v>
      </c>
      <c r="G436" s="254" t="s">
        <v>475</v>
      </c>
      <c r="H436" s="175" t="s">
        <v>861</v>
      </c>
      <c r="I436" s="28"/>
      <c r="N436" s="272">
        <v>300</v>
      </c>
      <c r="O436" s="239">
        <v>1492</v>
      </c>
      <c r="P436" s="273" t="s">
        <v>833</v>
      </c>
    </row>
    <row r="437" spans="1:16" x14ac:dyDescent="0.2">
      <c r="A437" s="253">
        <v>300</v>
      </c>
      <c r="B437" s="274">
        <v>485</v>
      </c>
      <c r="C437" s="254"/>
      <c r="D437" s="254" t="s">
        <v>319</v>
      </c>
      <c r="E437" s="254" t="s">
        <v>899</v>
      </c>
      <c r="F437" s="263">
        <v>3060</v>
      </c>
      <c r="G437" s="254" t="s">
        <v>182</v>
      </c>
      <c r="H437" s="175" t="s">
        <v>1437</v>
      </c>
      <c r="I437" s="28"/>
      <c r="N437" s="272">
        <v>300</v>
      </c>
      <c r="O437" s="239">
        <v>1493</v>
      </c>
      <c r="P437" s="273" t="s">
        <v>834</v>
      </c>
    </row>
    <row r="438" spans="1:16" x14ac:dyDescent="0.2">
      <c r="A438" s="253">
        <v>300</v>
      </c>
      <c r="B438" s="274">
        <v>486</v>
      </c>
      <c r="C438" s="254"/>
      <c r="D438" s="254" t="s">
        <v>1810</v>
      </c>
      <c r="E438" s="254" t="s">
        <v>1460</v>
      </c>
      <c r="F438" s="263">
        <v>3120</v>
      </c>
      <c r="G438" s="254" t="s">
        <v>475</v>
      </c>
      <c r="H438" s="175" t="s">
        <v>861</v>
      </c>
      <c r="I438" s="28"/>
      <c r="N438" s="272">
        <v>300</v>
      </c>
      <c r="O438" s="239">
        <v>1495</v>
      </c>
      <c r="P438" s="273" t="s">
        <v>836</v>
      </c>
    </row>
    <row r="439" spans="1:16" x14ac:dyDescent="0.2">
      <c r="A439" s="253">
        <v>300</v>
      </c>
      <c r="B439" s="274">
        <v>487</v>
      </c>
      <c r="C439" s="254"/>
      <c r="D439" s="254" t="s">
        <v>1811</v>
      </c>
      <c r="E439" s="254" t="s">
        <v>1461</v>
      </c>
      <c r="F439" s="263">
        <v>3070</v>
      </c>
      <c r="G439" s="254" t="s">
        <v>472</v>
      </c>
      <c r="H439" s="175" t="s">
        <v>869</v>
      </c>
      <c r="I439" s="28"/>
      <c r="N439" s="272">
        <v>300</v>
      </c>
      <c r="O439" s="239">
        <v>1499</v>
      </c>
      <c r="P439" s="273" t="s">
        <v>839</v>
      </c>
    </row>
    <row r="440" spans="1:16" x14ac:dyDescent="0.2">
      <c r="A440" s="253">
        <v>300</v>
      </c>
      <c r="B440" s="274">
        <v>488</v>
      </c>
      <c r="C440" s="254"/>
      <c r="D440" s="254" t="s">
        <v>1812</v>
      </c>
      <c r="E440" s="254" t="s">
        <v>1100</v>
      </c>
      <c r="F440" s="263">
        <v>3010</v>
      </c>
      <c r="G440" s="254" t="s">
        <v>467</v>
      </c>
      <c r="H440" s="175" t="s">
        <v>869</v>
      </c>
      <c r="I440" s="28"/>
      <c r="N440" s="272">
        <v>300</v>
      </c>
      <c r="O440" s="239">
        <v>1501</v>
      </c>
      <c r="P440" s="273" t="s">
        <v>841</v>
      </c>
    </row>
    <row r="441" spans="1:16" x14ac:dyDescent="0.2">
      <c r="A441" s="253">
        <v>300</v>
      </c>
      <c r="B441" s="274">
        <v>489</v>
      </c>
      <c r="C441" s="254"/>
      <c r="D441" s="254" t="s">
        <v>2004</v>
      </c>
      <c r="E441" s="254" t="s">
        <v>894</v>
      </c>
      <c r="F441" s="263">
        <v>3100</v>
      </c>
      <c r="G441" s="254" t="s">
        <v>1030</v>
      </c>
      <c r="H441" s="175" t="s">
        <v>858</v>
      </c>
      <c r="I441" s="28"/>
      <c r="N441" s="272">
        <v>300</v>
      </c>
      <c r="O441" s="239">
        <v>1502</v>
      </c>
      <c r="P441" s="273" t="s">
        <v>842</v>
      </c>
    </row>
    <row r="442" spans="1:16" x14ac:dyDescent="0.2">
      <c r="A442" s="253">
        <v>300</v>
      </c>
      <c r="B442" s="274">
        <v>490</v>
      </c>
      <c r="C442" s="254"/>
      <c r="D442" s="254" t="s">
        <v>1813</v>
      </c>
      <c r="E442" s="254" t="s">
        <v>1466</v>
      </c>
      <c r="F442" s="263">
        <v>3230</v>
      </c>
      <c r="G442" s="254" t="s">
        <v>483</v>
      </c>
      <c r="H442" s="175" t="s">
        <v>877</v>
      </c>
      <c r="I442" s="28"/>
      <c r="N442" s="272">
        <v>300</v>
      </c>
      <c r="O442" s="239">
        <v>1503</v>
      </c>
      <c r="P442" s="273" t="s">
        <v>843</v>
      </c>
    </row>
    <row r="443" spans="1:16" x14ac:dyDescent="0.2">
      <c r="A443" s="253">
        <v>300</v>
      </c>
      <c r="B443" s="274">
        <v>491</v>
      </c>
      <c r="C443" s="254"/>
      <c r="D443" s="254" t="s">
        <v>1814</v>
      </c>
      <c r="E443" s="254" t="s">
        <v>1467</v>
      </c>
      <c r="F443" s="263">
        <v>3070</v>
      </c>
      <c r="G443" s="254" t="s">
        <v>472</v>
      </c>
      <c r="H443" s="175" t="s">
        <v>869</v>
      </c>
      <c r="I443" s="28"/>
      <c r="N443" s="272">
        <v>300</v>
      </c>
      <c r="O443" s="239">
        <v>1504</v>
      </c>
      <c r="P443" s="273" t="s">
        <v>844</v>
      </c>
    </row>
    <row r="444" spans="1:16" x14ac:dyDescent="0.2">
      <c r="A444" s="253">
        <v>300</v>
      </c>
      <c r="B444" s="274">
        <v>492</v>
      </c>
      <c r="C444" s="254"/>
      <c r="D444" s="254" t="s">
        <v>326</v>
      </c>
      <c r="E444" s="254" t="s">
        <v>1468</v>
      </c>
      <c r="F444" s="263">
        <v>3120</v>
      </c>
      <c r="G444" s="254" t="s">
        <v>475</v>
      </c>
      <c r="H444" s="175" t="s">
        <v>861</v>
      </c>
      <c r="I444" s="28"/>
      <c r="N444" s="272">
        <v>300</v>
      </c>
      <c r="O444" s="239">
        <v>1508</v>
      </c>
      <c r="P444" s="273" t="s">
        <v>848</v>
      </c>
    </row>
    <row r="445" spans="1:16" x14ac:dyDescent="0.2">
      <c r="A445" s="253">
        <v>300</v>
      </c>
      <c r="B445" s="274">
        <v>496</v>
      </c>
      <c r="C445" s="254"/>
      <c r="D445" s="254" t="s">
        <v>2005</v>
      </c>
      <c r="E445" s="254" t="s">
        <v>877</v>
      </c>
      <c r="F445" s="263">
        <v>3270</v>
      </c>
      <c r="G445" s="254" t="s">
        <v>1032</v>
      </c>
      <c r="H445" s="175" t="s">
        <v>877</v>
      </c>
      <c r="I445" s="28"/>
      <c r="N445" s="272">
        <v>300</v>
      </c>
      <c r="O445" s="239">
        <v>1509</v>
      </c>
      <c r="P445" s="273" t="s">
        <v>849</v>
      </c>
    </row>
    <row r="446" spans="1:16" x14ac:dyDescent="0.2">
      <c r="A446" s="253">
        <v>300</v>
      </c>
      <c r="B446" s="274">
        <v>499</v>
      </c>
      <c r="C446" s="254"/>
      <c r="D446" s="254" t="s">
        <v>652</v>
      </c>
      <c r="E446" s="254" t="s">
        <v>861</v>
      </c>
      <c r="F446" s="263">
        <v>3120</v>
      </c>
      <c r="G446" s="254" t="s">
        <v>475</v>
      </c>
      <c r="H446" s="175" t="s">
        <v>861</v>
      </c>
      <c r="I446" s="28"/>
      <c r="N446" s="272">
        <v>300</v>
      </c>
      <c r="O446" s="239">
        <v>1510</v>
      </c>
      <c r="P446" s="273" t="s">
        <v>851</v>
      </c>
    </row>
    <row r="447" spans="1:16" x14ac:dyDescent="0.2">
      <c r="A447" s="253">
        <v>300</v>
      </c>
      <c r="B447" s="274">
        <v>501</v>
      </c>
      <c r="C447" s="254"/>
      <c r="D447" s="254" t="s">
        <v>2480</v>
      </c>
      <c r="E447" s="254" t="s">
        <v>872</v>
      </c>
      <c r="F447" s="263">
        <v>3090</v>
      </c>
      <c r="G447" s="254" t="s">
        <v>474</v>
      </c>
      <c r="H447" s="175" t="s">
        <v>1437</v>
      </c>
      <c r="I447" s="28"/>
      <c r="N447" s="272">
        <v>300</v>
      </c>
      <c r="O447" s="239">
        <v>1512</v>
      </c>
      <c r="P447" s="273" t="s">
        <v>853</v>
      </c>
    </row>
    <row r="448" spans="1:16" x14ac:dyDescent="0.2">
      <c r="A448" s="253">
        <v>300</v>
      </c>
      <c r="B448" s="274">
        <v>503</v>
      </c>
      <c r="C448" s="254"/>
      <c r="D448" s="254" t="s">
        <v>653</v>
      </c>
      <c r="E448" s="254" t="s">
        <v>1485</v>
      </c>
      <c r="F448" s="263">
        <v>3050</v>
      </c>
      <c r="G448" s="254" t="s">
        <v>471</v>
      </c>
      <c r="H448" s="175" t="s">
        <v>869</v>
      </c>
      <c r="I448" s="28"/>
      <c r="N448" s="272">
        <v>300</v>
      </c>
      <c r="O448" s="239">
        <v>1514</v>
      </c>
      <c r="P448" s="273" t="s">
        <v>1190</v>
      </c>
    </row>
    <row r="449" spans="1:16" x14ac:dyDescent="0.2">
      <c r="A449" s="253">
        <v>300</v>
      </c>
      <c r="B449" s="274">
        <v>504</v>
      </c>
      <c r="C449" s="254"/>
      <c r="D449" s="254" t="s">
        <v>654</v>
      </c>
      <c r="E449" s="254" t="s">
        <v>885</v>
      </c>
      <c r="F449" s="263">
        <v>3150</v>
      </c>
      <c r="G449" s="254" t="s">
        <v>478</v>
      </c>
      <c r="H449" s="175" t="s">
        <v>1437</v>
      </c>
      <c r="I449" s="28"/>
      <c r="N449" s="272">
        <v>300</v>
      </c>
      <c r="O449" s="239">
        <v>1515</v>
      </c>
      <c r="P449" s="273" t="s">
        <v>1191</v>
      </c>
    </row>
    <row r="450" spans="1:16" x14ac:dyDescent="0.2">
      <c r="A450" s="253">
        <v>300</v>
      </c>
      <c r="B450" s="274">
        <v>505</v>
      </c>
      <c r="C450" s="254"/>
      <c r="D450" s="254" t="s">
        <v>137</v>
      </c>
      <c r="E450" s="254" t="s">
        <v>885</v>
      </c>
      <c r="F450" s="263">
        <v>3150</v>
      </c>
      <c r="G450" s="254" t="s">
        <v>478</v>
      </c>
      <c r="H450" s="175" t="s">
        <v>1437</v>
      </c>
      <c r="I450" s="28"/>
      <c r="N450" s="272">
        <v>300</v>
      </c>
      <c r="O450" s="239">
        <v>1516</v>
      </c>
      <c r="P450" s="273" t="s">
        <v>1192</v>
      </c>
    </row>
    <row r="451" spans="1:16" x14ac:dyDescent="0.2">
      <c r="A451" s="253">
        <v>300</v>
      </c>
      <c r="B451" s="274">
        <v>507</v>
      </c>
      <c r="C451" s="254"/>
      <c r="D451" s="254" t="s">
        <v>1829</v>
      </c>
      <c r="E451" s="254" t="s">
        <v>1148</v>
      </c>
      <c r="F451" s="263">
        <v>3020</v>
      </c>
      <c r="G451" s="254" t="s">
        <v>468</v>
      </c>
      <c r="H451" s="175" t="s">
        <v>875</v>
      </c>
      <c r="I451" s="28"/>
      <c r="N451" s="272">
        <v>300</v>
      </c>
      <c r="O451" s="239">
        <v>1517</v>
      </c>
      <c r="P451" s="273" t="s">
        <v>2028</v>
      </c>
    </row>
    <row r="452" spans="1:16" x14ac:dyDescent="0.2">
      <c r="A452" s="253">
        <v>300</v>
      </c>
      <c r="B452" s="274">
        <v>508</v>
      </c>
      <c r="C452" s="254"/>
      <c r="D452" s="254" t="s">
        <v>1830</v>
      </c>
      <c r="E452" s="254" t="s">
        <v>875</v>
      </c>
      <c r="F452" s="263">
        <v>3020</v>
      </c>
      <c r="G452" s="254" t="s">
        <v>468</v>
      </c>
      <c r="H452" s="175" t="s">
        <v>875</v>
      </c>
      <c r="I452" s="28"/>
      <c r="N452" s="272">
        <v>300</v>
      </c>
      <c r="O452" s="239">
        <v>1519</v>
      </c>
      <c r="P452" s="273" t="s">
        <v>1193</v>
      </c>
    </row>
    <row r="453" spans="1:16" x14ac:dyDescent="0.2">
      <c r="A453" s="253">
        <v>300</v>
      </c>
      <c r="B453" s="274">
        <v>509</v>
      </c>
      <c r="C453" s="254"/>
      <c r="D453" s="254" t="s">
        <v>1278</v>
      </c>
      <c r="E453" s="254" t="s">
        <v>937</v>
      </c>
      <c r="F453" s="263">
        <v>3030</v>
      </c>
      <c r="G453" s="254" t="s">
        <v>469</v>
      </c>
      <c r="H453" s="175" t="s">
        <v>858</v>
      </c>
      <c r="I453" s="28"/>
      <c r="N453" s="272">
        <v>300</v>
      </c>
      <c r="O453" s="239">
        <v>1520</v>
      </c>
      <c r="P453" s="273" t="s">
        <v>2535</v>
      </c>
    </row>
    <row r="454" spans="1:16" x14ac:dyDescent="0.2">
      <c r="A454" s="253">
        <v>300</v>
      </c>
      <c r="B454" s="274">
        <v>512</v>
      </c>
      <c r="C454" s="254"/>
      <c r="D454" s="254" t="s">
        <v>121</v>
      </c>
      <c r="E454" s="254" t="s">
        <v>861</v>
      </c>
      <c r="F454" s="263">
        <v>3120</v>
      </c>
      <c r="G454" s="254" t="s">
        <v>475</v>
      </c>
      <c r="H454" s="175" t="s">
        <v>861</v>
      </c>
      <c r="I454" s="28"/>
      <c r="N454" s="272">
        <v>300</v>
      </c>
      <c r="O454" s="239">
        <v>1521</v>
      </c>
      <c r="P454" s="273" t="s">
        <v>1194</v>
      </c>
    </row>
    <row r="455" spans="1:16" x14ac:dyDescent="0.2">
      <c r="A455" s="253">
        <v>300</v>
      </c>
      <c r="B455" s="274">
        <v>513</v>
      </c>
      <c r="C455" s="254"/>
      <c r="D455" s="254" t="s">
        <v>127</v>
      </c>
      <c r="E455" s="254" t="s">
        <v>1101</v>
      </c>
      <c r="F455" s="263">
        <v>3220</v>
      </c>
      <c r="G455" s="254" t="s">
        <v>1376</v>
      </c>
      <c r="H455" s="175" t="s">
        <v>1101</v>
      </c>
      <c r="I455" s="28"/>
      <c r="N455" s="272">
        <v>300</v>
      </c>
      <c r="O455" s="239">
        <v>1523</v>
      </c>
      <c r="P455" s="273" t="s">
        <v>1196</v>
      </c>
    </row>
    <row r="456" spans="1:16" x14ac:dyDescent="0.2">
      <c r="A456" s="253">
        <v>300</v>
      </c>
      <c r="B456" s="274">
        <v>514</v>
      </c>
      <c r="C456" s="254"/>
      <c r="D456" s="254" t="s">
        <v>128</v>
      </c>
      <c r="E456" s="254" t="s">
        <v>1156</v>
      </c>
      <c r="F456" s="263">
        <v>3280</v>
      </c>
      <c r="G456" s="254" t="s">
        <v>486</v>
      </c>
      <c r="H456" s="175" t="s">
        <v>877</v>
      </c>
      <c r="I456" s="28"/>
      <c r="N456" s="272">
        <v>300</v>
      </c>
      <c r="O456" s="239">
        <v>1524</v>
      </c>
      <c r="P456" s="273" t="s">
        <v>1197</v>
      </c>
    </row>
    <row r="457" spans="1:16" x14ac:dyDescent="0.2">
      <c r="A457" s="253">
        <v>300</v>
      </c>
      <c r="B457" s="274">
        <v>515</v>
      </c>
      <c r="C457" s="254"/>
      <c r="D457" s="254" t="s">
        <v>130</v>
      </c>
      <c r="E457" s="254" t="s">
        <v>854</v>
      </c>
      <c r="F457" s="263">
        <v>3260</v>
      </c>
      <c r="G457" s="254" t="s">
        <v>485</v>
      </c>
      <c r="H457" s="175" t="s">
        <v>877</v>
      </c>
      <c r="I457" s="28"/>
      <c r="N457" s="272">
        <v>300</v>
      </c>
      <c r="O457" s="239">
        <v>1525</v>
      </c>
      <c r="P457" s="273" t="s">
        <v>2536</v>
      </c>
    </row>
    <row r="458" spans="1:16" x14ac:dyDescent="0.2">
      <c r="A458" s="253">
        <v>300</v>
      </c>
      <c r="B458" s="274">
        <v>516</v>
      </c>
      <c r="C458" s="254"/>
      <c r="D458" s="254" t="s">
        <v>2007</v>
      </c>
      <c r="E458" s="254" t="s">
        <v>963</v>
      </c>
      <c r="F458" s="263">
        <v>3260</v>
      </c>
      <c r="G458" s="254" t="s">
        <v>485</v>
      </c>
      <c r="H458" s="175" t="s">
        <v>877</v>
      </c>
      <c r="I458" s="28"/>
      <c r="N458" s="272">
        <v>300</v>
      </c>
      <c r="O458" s="239">
        <v>1526</v>
      </c>
      <c r="P458" s="273" t="s">
        <v>2537</v>
      </c>
    </row>
    <row r="459" spans="1:16" x14ac:dyDescent="0.2">
      <c r="A459" s="253">
        <v>300</v>
      </c>
      <c r="B459" s="274">
        <v>517</v>
      </c>
      <c r="C459" s="254"/>
      <c r="D459" s="254" t="s">
        <v>1494</v>
      </c>
      <c r="E459" s="254" t="s">
        <v>906</v>
      </c>
      <c r="F459" s="263">
        <v>3070</v>
      </c>
      <c r="G459" s="254" t="s">
        <v>472</v>
      </c>
      <c r="H459" s="175" t="s">
        <v>869</v>
      </c>
      <c r="I459" s="28"/>
      <c r="N459" s="272">
        <v>300</v>
      </c>
      <c r="O459" s="239">
        <v>1527</v>
      </c>
      <c r="P459" s="273" t="s">
        <v>2538</v>
      </c>
    </row>
    <row r="460" spans="1:16" x14ac:dyDescent="0.2">
      <c r="A460" s="253">
        <v>300</v>
      </c>
      <c r="B460" s="274">
        <v>518</v>
      </c>
      <c r="C460" s="254"/>
      <c r="D460" s="254" t="s">
        <v>1883</v>
      </c>
      <c r="E460" s="254" t="s">
        <v>885</v>
      </c>
      <c r="F460" s="263">
        <v>3150</v>
      </c>
      <c r="G460" s="254" t="s">
        <v>478</v>
      </c>
      <c r="H460" s="175" t="s">
        <v>1437</v>
      </c>
      <c r="I460" s="28"/>
      <c r="N460" s="272">
        <v>300</v>
      </c>
      <c r="O460" s="239">
        <v>1528</v>
      </c>
      <c r="P460" s="273" t="s">
        <v>1198</v>
      </c>
    </row>
    <row r="461" spans="1:16" x14ac:dyDescent="0.2">
      <c r="A461" s="253">
        <v>300</v>
      </c>
      <c r="B461" s="274">
        <v>519</v>
      </c>
      <c r="C461" s="254"/>
      <c r="D461" s="254" t="s">
        <v>1885</v>
      </c>
      <c r="E461" s="254" t="s">
        <v>1103</v>
      </c>
      <c r="F461" s="263">
        <v>3240</v>
      </c>
      <c r="G461" s="254" t="s">
        <v>1031</v>
      </c>
      <c r="H461" s="175" t="s">
        <v>1095</v>
      </c>
      <c r="I461" s="28"/>
      <c r="N461" s="272">
        <v>300</v>
      </c>
      <c r="O461" s="239">
        <v>1529</v>
      </c>
      <c r="P461" s="273" t="s">
        <v>1199</v>
      </c>
    </row>
    <row r="462" spans="1:16" x14ac:dyDescent="0.2">
      <c r="A462" s="253">
        <v>300</v>
      </c>
      <c r="B462" s="274">
        <v>520</v>
      </c>
      <c r="C462" s="254"/>
      <c r="D462" s="254" t="s">
        <v>1886</v>
      </c>
      <c r="E462" s="254" t="s">
        <v>1166</v>
      </c>
      <c r="F462" s="263">
        <v>3230</v>
      </c>
      <c r="G462" s="254" t="s">
        <v>483</v>
      </c>
      <c r="H462" s="175" t="s">
        <v>877</v>
      </c>
      <c r="I462" s="28"/>
      <c r="N462" s="272">
        <v>300</v>
      </c>
      <c r="O462" s="239">
        <v>1530</v>
      </c>
      <c r="P462" s="273" t="s">
        <v>1200</v>
      </c>
    </row>
    <row r="463" spans="1:16" x14ac:dyDescent="0.2">
      <c r="A463" s="253">
        <v>300</v>
      </c>
      <c r="B463" s="274">
        <v>522</v>
      </c>
      <c r="C463" s="254"/>
      <c r="D463" s="254" t="s">
        <v>1887</v>
      </c>
      <c r="E463" s="254" t="s">
        <v>2008</v>
      </c>
      <c r="F463" s="263">
        <v>3300</v>
      </c>
      <c r="G463" s="254" t="s">
        <v>487</v>
      </c>
      <c r="H463" s="175" t="s">
        <v>873</v>
      </c>
      <c r="I463" s="28"/>
      <c r="N463" s="272">
        <v>300</v>
      </c>
      <c r="O463" s="239">
        <v>1531</v>
      </c>
      <c r="P463" s="273" t="s">
        <v>1201</v>
      </c>
    </row>
    <row r="464" spans="1:16" x14ac:dyDescent="0.2">
      <c r="A464" s="253">
        <v>300</v>
      </c>
      <c r="B464" s="274">
        <v>523</v>
      </c>
      <c r="C464" s="254"/>
      <c r="D464" s="254" t="s">
        <v>1888</v>
      </c>
      <c r="E464" s="254" t="s">
        <v>1498</v>
      </c>
      <c r="F464" s="263">
        <v>3170</v>
      </c>
      <c r="G464" s="254" t="s">
        <v>455</v>
      </c>
      <c r="H464" s="175" t="s">
        <v>1104</v>
      </c>
      <c r="I464" s="28"/>
      <c r="N464" s="272">
        <v>300</v>
      </c>
      <c r="O464" s="239">
        <v>1532</v>
      </c>
      <c r="P464" s="273" t="s">
        <v>1202</v>
      </c>
    </row>
    <row r="465" spans="1:16" x14ac:dyDescent="0.2">
      <c r="A465" s="253">
        <v>300</v>
      </c>
      <c r="B465" s="274">
        <v>524</v>
      </c>
      <c r="C465" s="254"/>
      <c r="D465" s="254" t="s">
        <v>1889</v>
      </c>
      <c r="E465" s="254" t="s">
        <v>1499</v>
      </c>
      <c r="F465" s="263">
        <v>3060</v>
      </c>
      <c r="G465" s="254" t="s">
        <v>182</v>
      </c>
      <c r="H465" s="175" t="s">
        <v>1437</v>
      </c>
      <c r="I465" s="28"/>
      <c r="N465" s="272">
        <v>300</v>
      </c>
      <c r="O465" s="239">
        <v>1533</v>
      </c>
      <c r="P465" s="273" t="s">
        <v>2029</v>
      </c>
    </row>
    <row r="466" spans="1:16" x14ac:dyDescent="0.2">
      <c r="A466" s="253">
        <v>300</v>
      </c>
      <c r="B466" s="274">
        <v>525</v>
      </c>
      <c r="C466" s="254"/>
      <c r="D466" s="254" t="s">
        <v>1945</v>
      </c>
      <c r="E466" s="254" t="s">
        <v>885</v>
      </c>
      <c r="F466" s="263">
        <v>3150</v>
      </c>
      <c r="G466" s="254" t="s">
        <v>478</v>
      </c>
      <c r="H466" s="175" t="s">
        <v>1437</v>
      </c>
      <c r="I466" s="28"/>
      <c r="N466" s="272">
        <v>300</v>
      </c>
      <c r="O466" s="239">
        <v>1534</v>
      </c>
      <c r="P466" s="273" t="s">
        <v>1593</v>
      </c>
    </row>
    <row r="467" spans="1:16" x14ac:dyDescent="0.2">
      <c r="A467" s="253">
        <v>300</v>
      </c>
      <c r="B467" s="274">
        <v>526</v>
      </c>
      <c r="C467" s="254"/>
      <c r="D467" s="254" t="s">
        <v>1946</v>
      </c>
      <c r="E467" s="254" t="s">
        <v>1428</v>
      </c>
      <c r="F467" s="263">
        <v>3180</v>
      </c>
      <c r="G467" s="254" t="s">
        <v>479</v>
      </c>
      <c r="H467" s="175" t="s">
        <v>877</v>
      </c>
      <c r="I467" s="28"/>
      <c r="N467" s="272">
        <v>300</v>
      </c>
      <c r="O467" s="239">
        <v>1535</v>
      </c>
      <c r="P467" s="273" t="s">
        <v>2539</v>
      </c>
    </row>
    <row r="468" spans="1:16" x14ac:dyDescent="0.2">
      <c r="A468" s="253">
        <v>300</v>
      </c>
      <c r="B468" s="274">
        <v>527</v>
      </c>
      <c r="C468" s="254"/>
      <c r="D468" s="254" t="s">
        <v>1947</v>
      </c>
      <c r="E468" s="254" t="s">
        <v>1433</v>
      </c>
      <c r="F468" s="263">
        <v>3090</v>
      </c>
      <c r="G468" s="254" t="s">
        <v>474</v>
      </c>
      <c r="H468" s="175" t="s">
        <v>1437</v>
      </c>
      <c r="I468" s="28"/>
      <c r="N468" s="272">
        <v>300</v>
      </c>
      <c r="O468" s="239">
        <v>1536</v>
      </c>
      <c r="P468" s="273" t="s">
        <v>1203</v>
      </c>
    </row>
    <row r="469" spans="1:16" x14ac:dyDescent="0.2">
      <c r="A469" s="253">
        <v>300</v>
      </c>
      <c r="B469" s="274">
        <v>529</v>
      </c>
      <c r="C469" s="254"/>
      <c r="D469" s="254" t="s">
        <v>733</v>
      </c>
      <c r="E469" s="254" t="s">
        <v>1435</v>
      </c>
      <c r="F469" s="263">
        <v>3210</v>
      </c>
      <c r="G469" s="254" t="s">
        <v>482</v>
      </c>
      <c r="H469" s="175" t="s">
        <v>858</v>
      </c>
      <c r="I469" s="28"/>
      <c r="N469" s="272">
        <v>300</v>
      </c>
      <c r="O469" s="239">
        <v>1537</v>
      </c>
      <c r="P469" s="273" t="s">
        <v>2540</v>
      </c>
    </row>
    <row r="470" spans="1:16" x14ac:dyDescent="0.2">
      <c r="A470" s="253">
        <v>300</v>
      </c>
      <c r="B470" s="274">
        <v>530</v>
      </c>
      <c r="C470" s="254"/>
      <c r="D470" s="254" t="s">
        <v>734</v>
      </c>
      <c r="E470" s="254" t="s">
        <v>906</v>
      </c>
      <c r="F470" s="263">
        <v>3070</v>
      </c>
      <c r="G470" s="254" t="s">
        <v>472</v>
      </c>
      <c r="H470" s="175" t="s">
        <v>869</v>
      </c>
      <c r="I470" s="28"/>
      <c r="N470" s="272">
        <v>300</v>
      </c>
      <c r="O470" s="239">
        <v>1539</v>
      </c>
      <c r="P470" s="273" t="s">
        <v>1594</v>
      </c>
    </row>
    <row r="471" spans="1:16" x14ac:dyDescent="0.2">
      <c r="A471" s="253">
        <v>300</v>
      </c>
      <c r="B471" s="274">
        <v>531</v>
      </c>
      <c r="C471" s="254"/>
      <c r="D471" s="254" t="s">
        <v>735</v>
      </c>
      <c r="E471" s="254" t="s">
        <v>1115</v>
      </c>
      <c r="F471" s="263">
        <v>3090</v>
      </c>
      <c r="G471" s="254" t="s">
        <v>474</v>
      </c>
      <c r="H471" s="175" t="s">
        <v>1437</v>
      </c>
      <c r="I471" s="28"/>
      <c r="N471" s="272">
        <v>300</v>
      </c>
      <c r="O471" s="239">
        <v>1540</v>
      </c>
      <c r="P471" s="273" t="s">
        <v>1205</v>
      </c>
    </row>
    <row r="472" spans="1:16" x14ac:dyDescent="0.2">
      <c r="A472" s="253">
        <v>300</v>
      </c>
      <c r="B472" s="274">
        <v>532</v>
      </c>
      <c r="C472" s="254"/>
      <c r="D472" s="254" t="s">
        <v>1950</v>
      </c>
      <c r="E472" s="254" t="s">
        <v>1474</v>
      </c>
      <c r="F472" s="263">
        <v>3280</v>
      </c>
      <c r="G472" s="254" t="s">
        <v>486</v>
      </c>
      <c r="H472" s="175" t="s">
        <v>877</v>
      </c>
      <c r="I472" s="28"/>
      <c r="N472" s="272">
        <v>300</v>
      </c>
      <c r="O472" s="239">
        <v>1541</v>
      </c>
      <c r="P472" s="273" t="s">
        <v>2030</v>
      </c>
    </row>
    <row r="473" spans="1:16" x14ac:dyDescent="0.2">
      <c r="A473" s="253">
        <v>300</v>
      </c>
      <c r="B473" s="274">
        <v>533</v>
      </c>
      <c r="C473" s="254"/>
      <c r="D473" s="254" t="s">
        <v>1951</v>
      </c>
      <c r="E473" s="254" t="s">
        <v>885</v>
      </c>
      <c r="F473" s="263">
        <v>3150</v>
      </c>
      <c r="G473" s="254" t="s">
        <v>478</v>
      </c>
      <c r="H473" s="175" t="s">
        <v>1437</v>
      </c>
      <c r="I473" s="28"/>
      <c r="N473" s="272">
        <v>300</v>
      </c>
      <c r="O473" s="239">
        <v>1542</v>
      </c>
      <c r="P473" s="273" t="s">
        <v>2541</v>
      </c>
    </row>
    <row r="474" spans="1:16" x14ac:dyDescent="0.2">
      <c r="A474" s="253">
        <v>300</v>
      </c>
      <c r="B474" s="274">
        <v>535</v>
      </c>
      <c r="C474" s="254"/>
      <c r="D474" s="254" t="s">
        <v>1952</v>
      </c>
      <c r="E474" s="254" t="s">
        <v>975</v>
      </c>
      <c r="F474" s="263">
        <v>3010</v>
      </c>
      <c r="G474" s="254" t="s">
        <v>467</v>
      </c>
      <c r="H474" s="175" t="s">
        <v>869</v>
      </c>
      <c r="I474" s="28"/>
      <c r="N474" s="272">
        <v>300</v>
      </c>
      <c r="O474" s="239">
        <v>1543</v>
      </c>
      <c r="P474" s="273" t="s">
        <v>2542</v>
      </c>
    </row>
    <row r="475" spans="1:16" x14ac:dyDescent="0.2">
      <c r="A475" s="253">
        <v>300</v>
      </c>
      <c r="B475" s="274">
        <v>537</v>
      </c>
      <c r="C475" s="254"/>
      <c r="D475" s="254" t="s">
        <v>229</v>
      </c>
      <c r="E475" s="254" t="s">
        <v>865</v>
      </c>
      <c r="F475" s="263">
        <v>3010</v>
      </c>
      <c r="G475" s="254" t="s">
        <v>467</v>
      </c>
      <c r="H475" s="175" t="s">
        <v>869</v>
      </c>
      <c r="I475" s="28"/>
      <c r="N475" s="272">
        <v>300</v>
      </c>
      <c r="O475" s="239">
        <v>1544</v>
      </c>
      <c r="P475" s="273" t="s">
        <v>2543</v>
      </c>
    </row>
    <row r="476" spans="1:16" x14ac:dyDescent="0.2">
      <c r="A476" s="253">
        <v>300</v>
      </c>
      <c r="B476" s="274">
        <v>538</v>
      </c>
      <c r="C476" s="254"/>
      <c r="D476" s="254" t="s">
        <v>230</v>
      </c>
      <c r="E476" s="254" t="s">
        <v>865</v>
      </c>
      <c r="F476" s="263">
        <v>3010</v>
      </c>
      <c r="G476" s="254" t="s">
        <v>467</v>
      </c>
      <c r="H476" s="175" t="s">
        <v>869</v>
      </c>
      <c r="I476" s="28"/>
      <c r="N476" s="272">
        <v>300</v>
      </c>
      <c r="O476" s="239">
        <v>1545</v>
      </c>
      <c r="P476" s="273" t="s">
        <v>511</v>
      </c>
    </row>
    <row r="477" spans="1:16" x14ac:dyDescent="0.2">
      <c r="A477" s="253">
        <v>300</v>
      </c>
      <c r="B477" s="274">
        <v>539</v>
      </c>
      <c r="C477" s="254"/>
      <c r="D477" s="254" t="s">
        <v>235</v>
      </c>
      <c r="E477" s="254" t="s">
        <v>1442</v>
      </c>
      <c r="F477" s="263">
        <v>3110</v>
      </c>
      <c r="G477" s="254" t="s">
        <v>982</v>
      </c>
      <c r="H477" s="175" t="s">
        <v>1437</v>
      </c>
      <c r="I477" s="28"/>
      <c r="N477" s="272">
        <v>300</v>
      </c>
      <c r="O477" s="239">
        <v>1546</v>
      </c>
      <c r="P477" s="273" t="s">
        <v>512</v>
      </c>
    </row>
    <row r="478" spans="1:16" x14ac:dyDescent="0.2">
      <c r="A478" s="253">
        <v>300</v>
      </c>
      <c r="B478" s="274">
        <v>540</v>
      </c>
      <c r="C478" s="254"/>
      <c r="D478" s="254" t="s">
        <v>2009</v>
      </c>
      <c r="E478" s="254" t="s">
        <v>927</v>
      </c>
      <c r="F478" s="263">
        <v>3140</v>
      </c>
      <c r="G478" s="254" t="s">
        <v>477</v>
      </c>
      <c r="H478" s="175" t="s">
        <v>858</v>
      </c>
      <c r="I478" s="28"/>
      <c r="N478" s="272">
        <v>300</v>
      </c>
      <c r="O478" s="239">
        <v>1550</v>
      </c>
      <c r="P478" s="273" t="s">
        <v>515</v>
      </c>
    </row>
    <row r="479" spans="1:16" x14ac:dyDescent="0.2">
      <c r="A479" s="253">
        <v>300</v>
      </c>
      <c r="B479" s="274">
        <v>542</v>
      </c>
      <c r="C479" s="254"/>
      <c r="D479" s="254" t="s">
        <v>1327</v>
      </c>
      <c r="E479" s="254" t="s">
        <v>1434</v>
      </c>
      <c r="F479" s="263">
        <v>3160</v>
      </c>
      <c r="G479" s="254" t="s">
        <v>184</v>
      </c>
      <c r="H479" s="175" t="s">
        <v>1104</v>
      </c>
      <c r="I479" s="28"/>
      <c r="N479" s="272">
        <v>300</v>
      </c>
      <c r="O479" s="239">
        <v>1553</v>
      </c>
      <c r="P479" s="273" t="s">
        <v>2031</v>
      </c>
    </row>
    <row r="480" spans="1:16" x14ac:dyDescent="0.2">
      <c r="A480" s="253">
        <v>300</v>
      </c>
      <c r="B480" s="274">
        <v>543</v>
      </c>
      <c r="C480" s="254"/>
      <c r="D480" s="254" t="s">
        <v>1505</v>
      </c>
      <c r="E480" s="254" t="s">
        <v>1476</v>
      </c>
      <c r="F480" s="263">
        <v>3310</v>
      </c>
      <c r="G480" s="254" t="s">
        <v>21</v>
      </c>
      <c r="H480" s="175" t="s">
        <v>877</v>
      </c>
      <c r="I480" s="28"/>
      <c r="N480" s="272">
        <v>300</v>
      </c>
      <c r="O480" s="239">
        <v>1555</v>
      </c>
      <c r="P480" s="273" t="s">
        <v>532</v>
      </c>
    </row>
    <row r="481" spans="1:16" x14ac:dyDescent="0.2">
      <c r="A481" s="253">
        <v>300</v>
      </c>
      <c r="B481" s="274">
        <v>544</v>
      </c>
      <c r="C481" s="254"/>
      <c r="D481" s="254" t="s">
        <v>1401</v>
      </c>
      <c r="E481" s="254" t="s">
        <v>1460</v>
      </c>
      <c r="F481" s="263">
        <v>3120</v>
      </c>
      <c r="G481" s="254" t="s">
        <v>475</v>
      </c>
      <c r="H481" s="175" t="s">
        <v>861</v>
      </c>
      <c r="I481" s="28"/>
      <c r="N481" s="272">
        <v>300</v>
      </c>
      <c r="O481" s="239">
        <v>1556</v>
      </c>
      <c r="P481" s="273" t="s">
        <v>533</v>
      </c>
    </row>
    <row r="482" spans="1:16" x14ac:dyDescent="0.2">
      <c r="A482" s="253">
        <v>300</v>
      </c>
      <c r="B482" s="274">
        <v>545</v>
      </c>
      <c r="C482" s="254"/>
      <c r="D482" s="254" t="s">
        <v>1402</v>
      </c>
      <c r="E482" s="254" t="s">
        <v>873</v>
      </c>
      <c r="F482" s="263">
        <v>3290</v>
      </c>
      <c r="G482" s="254" t="s">
        <v>684</v>
      </c>
      <c r="H482" s="175" t="s">
        <v>877</v>
      </c>
      <c r="I482" s="28"/>
      <c r="N482" s="272">
        <v>300</v>
      </c>
      <c r="O482" s="239">
        <v>1557</v>
      </c>
      <c r="P482" s="273" t="s">
        <v>534</v>
      </c>
    </row>
    <row r="483" spans="1:16" x14ac:dyDescent="0.2">
      <c r="A483" s="253">
        <v>300</v>
      </c>
      <c r="B483" s="274">
        <v>547</v>
      </c>
      <c r="C483" s="254"/>
      <c r="D483" s="254" t="s">
        <v>394</v>
      </c>
      <c r="E483" s="254" t="s">
        <v>864</v>
      </c>
      <c r="F483" s="263">
        <v>3280</v>
      </c>
      <c r="G483" s="254" t="s">
        <v>486</v>
      </c>
      <c r="H483" s="175" t="s">
        <v>877</v>
      </c>
      <c r="I483" s="28"/>
      <c r="N483" s="272">
        <v>300</v>
      </c>
      <c r="O483" s="239">
        <v>1558</v>
      </c>
      <c r="P483" s="273" t="s">
        <v>535</v>
      </c>
    </row>
    <row r="484" spans="1:16" x14ac:dyDescent="0.2">
      <c r="A484" s="253">
        <v>300</v>
      </c>
      <c r="B484" s="274">
        <v>548</v>
      </c>
      <c r="C484" s="254"/>
      <c r="D484" s="254" t="s">
        <v>395</v>
      </c>
      <c r="E484" s="254" t="s">
        <v>1510</v>
      </c>
      <c r="F484" s="263">
        <v>3070</v>
      </c>
      <c r="G484" s="254" t="s">
        <v>472</v>
      </c>
      <c r="H484" s="175" t="s">
        <v>869</v>
      </c>
      <c r="I484" s="28"/>
      <c r="N484" s="272">
        <v>300</v>
      </c>
      <c r="O484" s="239">
        <v>1560</v>
      </c>
      <c r="P484" s="273" t="s">
        <v>537</v>
      </c>
    </row>
    <row r="485" spans="1:16" x14ac:dyDescent="0.2">
      <c r="A485" s="253">
        <v>300</v>
      </c>
      <c r="B485" s="274">
        <v>549</v>
      </c>
      <c r="C485" s="254"/>
      <c r="D485" s="254" t="s">
        <v>397</v>
      </c>
      <c r="E485" s="254" t="s">
        <v>854</v>
      </c>
      <c r="F485" s="263">
        <v>3260</v>
      </c>
      <c r="G485" s="254" t="s">
        <v>485</v>
      </c>
      <c r="H485" s="175" t="s">
        <v>877</v>
      </c>
      <c r="I485" s="28"/>
      <c r="N485" s="272">
        <v>300</v>
      </c>
      <c r="O485" s="239">
        <v>1561</v>
      </c>
      <c r="P485" s="273" t="s">
        <v>2032</v>
      </c>
    </row>
    <row r="486" spans="1:16" x14ac:dyDescent="0.2">
      <c r="A486" s="253">
        <v>300</v>
      </c>
      <c r="B486" s="274">
        <v>550</v>
      </c>
      <c r="C486" s="254"/>
      <c r="D486" s="254" t="s">
        <v>398</v>
      </c>
      <c r="E486" s="254" t="s">
        <v>1174</v>
      </c>
      <c r="F486" s="263">
        <v>3170</v>
      </c>
      <c r="G486" s="254" t="s">
        <v>455</v>
      </c>
      <c r="H486" s="175" t="s">
        <v>1104</v>
      </c>
      <c r="I486" s="28"/>
      <c r="N486" s="272">
        <v>300</v>
      </c>
      <c r="O486" s="239">
        <v>1562</v>
      </c>
      <c r="P486" s="273" t="s">
        <v>2544</v>
      </c>
    </row>
    <row r="487" spans="1:16" x14ac:dyDescent="0.2">
      <c r="A487" s="253">
        <v>300</v>
      </c>
      <c r="B487" s="274">
        <v>551</v>
      </c>
      <c r="C487" s="254"/>
      <c r="D487" s="254" t="s">
        <v>1033</v>
      </c>
      <c r="E487" s="254" t="s">
        <v>872</v>
      </c>
      <c r="F487" s="263">
        <v>3090</v>
      </c>
      <c r="G487" s="254" t="s">
        <v>474</v>
      </c>
      <c r="H487" s="175" t="s">
        <v>1437</v>
      </c>
      <c r="I487" s="28"/>
      <c r="N487" s="272">
        <v>300</v>
      </c>
      <c r="O487" s="239">
        <v>1563</v>
      </c>
      <c r="P487" s="273" t="s">
        <v>538</v>
      </c>
    </row>
    <row r="488" spans="1:16" x14ac:dyDescent="0.2">
      <c r="A488" s="253">
        <v>300</v>
      </c>
      <c r="B488" s="274">
        <v>552</v>
      </c>
      <c r="C488" s="254"/>
      <c r="D488" s="254" t="s">
        <v>399</v>
      </c>
      <c r="E488" s="254" t="s">
        <v>1511</v>
      </c>
      <c r="F488" s="263">
        <v>3120</v>
      </c>
      <c r="G488" s="254" t="s">
        <v>475</v>
      </c>
      <c r="H488" s="175" t="s">
        <v>861</v>
      </c>
      <c r="I488" s="28"/>
      <c r="N488" s="272">
        <v>300</v>
      </c>
      <c r="O488" s="239">
        <v>1566</v>
      </c>
      <c r="P488" s="273" t="s">
        <v>1596</v>
      </c>
    </row>
    <row r="489" spans="1:16" x14ac:dyDescent="0.2">
      <c r="A489" s="253">
        <v>300</v>
      </c>
      <c r="B489" s="274">
        <v>553</v>
      </c>
      <c r="C489" s="254"/>
      <c r="D489" s="254" t="s">
        <v>22</v>
      </c>
      <c r="E489" s="254" t="s">
        <v>1095</v>
      </c>
      <c r="F489" s="263">
        <v>3240</v>
      </c>
      <c r="G489" s="254" t="s">
        <v>1031</v>
      </c>
      <c r="H489" s="175" t="s">
        <v>1095</v>
      </c>
      <c r="I489" s="28"/>
      <c r="N489" s="272">
        <v>300</v>
      </c>
      <c r="O489" s="239">
        <v>1567</v>
      </c>
      <c r="P489" s="273" t="s">
        <v>1597</v>
      </c>
    </row>
    <row r="490" spans="1:16" x14ac:dyDescent="0.2">
      <c r="A490" s="253">
        <v>300</v>
      </c>
      <c r="B490" s="274">
        <v>554</v>
      </c>
      <c r="C490" s="254"/>
      <c r="D490" s="254" t="s">
        <v>23</v>
      </c>
      <c r="E490" s="254" t="s">
        <v>882</v>
      </c>
      <c r="F490" s="263">
        <v>3310</v>
      </c>
      <c r="G490" s="254" t="s">
        <v>21</v>
      </c>
      <c r="H490" s="175" t="s">
        <v>877</v>
      </c>
      <c r="I490" s="28"/>
      <c r="N490" s="272">
        <v>300</v>
      </c>
      <c r="O490" s="239">
        <v>1568</v>
      </c>
      <c r="P490" s="273" t="s">
        <v>1598</v>
      </c>
    </row>
    <row r="491" spans="1:16" x14ac:dyDescent="0.2">
      <c r="A491" s="253">
        <v>300</v>
      </c>
      <c r="B491" s="274">
        <v>555</v>
      </c>
      <c r="C491" s="254"/>
      <c r="D491" s="254" t="s">
        <v>273</v>
      </c>
      <c r="E491" s="254" t="s">
        <v>1516</v>
      </c>
      <c r="F491" s="263">
        <v>3060</v>
      </c>
      <c r="G491" s="254" t="s">
        <v>182</v>
      </c>
      <c r="H491" s="175" t="s">
        <v>1437</v>
      </c>
      <c r="I491" s="28"/>
      <c r="N491" s="272">
        <v>300</v>
      </c>
      <c r="O491" s="239">
        <v>1569</v>
      </c>
      <c r="P491" s="273" t="s">
        <v>1599</v>
      </c>
    </row>
    <row r="492" spans="1:16" x14ac:dyDescent="0.2">
      <c r="A492" s="253">
        <v>300</v>
      </c>
      <c r="B492" s="274">
        <v>558</v>
      </c>
      <c r="C492" s="254"/>
      <c r="D492" s="254" t="s">
        <v>275</v>
      </c>
      <c r="E492" s="254" t="s">
        <v>861</v>
      </c>
      <c r="F492" s="263">
        <v>3120</v>
      </c>
      <c r="G492" s="254" t="s">
        <v>475</v>
      </c>
      <c r="H492" s="175" t="s">
        <v>861</v>
      </c>
      <c r="I492" s="28"/>
      <c r="N492" s="272">
        <v>300</v>
      </c>
      <c r="O492" s="239">
        <v>1570</v>
      </c>
      <c r="P492" s="273" t="s">
        <v>1600</v>
      </c>
    </row>
    <row r="493" spans="1:16" x14ac:dyDescent="0.2">
      <c r="A493" s="253">
        <v>300</v>
      </c>
      <c r="B493" s="274">
        <v>559</v>
      </c>
      <c r="C493" s="254"/>
      <c r="D493" s="254" t="s">
        <v>1139</v>
      </c>
      <c r="E493" s="254" t="s">
        <v>877</v>
      </c>
      <c r="F493" s="263">
        <v>3270</v>
      </c>
      <c r="G493" s="254" t="s">
        <v>1032</v>
      </c>
      <c r="H493" s="175" t="s">
        <v>877</v>
      </c>
      <c r="I493" s="28"/>
      <c r="N493" s="272">
        <v>300</v>
      </c>
      <c r="O493" s="239">
        <v>1571</v>
      </c>
      <c r="P493" s="273" t="s">
        <v>1601</v>
      </c>
    </row>
    <row r="494" spans="1:16" x14ac:dyDescent="0.2">
      <c r="A494" s="253">
        <v>300</v>
      </c>
      <c r="B494" s="274">
        <v>561</v>
      </c>
      <c r="C494" s="254"/>
      <c r="D494" s="254" t="s">
        <v>276</v>
      </c>
      <c r="E494" s="254" t="s">
        <v>1095</v>
      </c>
      <c r="F494" s="263">
        <v>3240</v>
      </c>
      <c r="G494" s="254" t="s">
        <v>1031</v>
      </c>
      <c r="H494" s="175" t="s">
        <v>1095</v>
      </c>
      <c r="I494" s="28"/>
      <c r="N494" s="272">
        <v>300</v>
      </c>
      <c r="O494" s="239">
        <v>1576</v>
      </c>
      <c r="P494" s="273" t="s">
        <v>2545</v>
      </c>
    </row>
    <row r="495" spans="1:16" x14ac:dyDescent="0.2">
      <c r="A495" s="253">
        <v>300</v>
      </c>
      <c r="B495" s="274">
        <v>562</v>
      </c>
      <c r="C495" s="254"/>
      <c r="D495" s="254" t="s">
        <v>1329</v>
      </c>
      <c r="E495" s="254" t="s">
        <v>927</v>
      </c>
      <c r="F495" s="263">
        <v>3140</v>
      </c>
      <c r="G495" s="254" t="s">
        <v>477</v>
      </c>
      <c r="H495" s="175" t="s">
        <v>858</v>
      </c>
      <c r="I495" s="28"/>
      <c r="N495" s="272">
        <v>300</v>
      </c>
      <c r="O495" s="239">
        <v>1577</v>
      </c>
      <c r="P495" s="273" t="s">
        <v>1035</v>
      </c>
    </row>
    <row r="496" spans="1:16" x14ac:dyDescent="0.2">
      <c r="A496" s="253">
        <v>300</v>
      </c>
      <c r="B496" s="274">
        <v>564</v>
      </c>
      <c r="C496" s="254"/>
      <c r="D496" s="254" t="s">
        <v>1332</v>
      </c>
      <c r="E496" s="254" t="s">
        <v>1436</v>
      </c>
      <c r="F496" s="263">
        <v>3300</v>
      </c>
      <c r="G496" s="254" t="s">
        <v>487</v>
      </c>
      <c r="H496" s="175" t="s">
        <v>873</v>
      </c>
      <c r="I496" s="28"/>
      <c r="N496" s="272">
        <v>300</v>
      </c>
      <c r="O496" s="239">
        <v>1578</v>
      </c>
      <c r="P496" s="273" t="s">
        <v>1036</v>
      </c>
    </row>
    <row r="497" spans="1:16" x14ac:dyDescent="0.2">
      <c r="A497" s="253">
        <v>300</v>
      </c>
      <c r="B497" s="274">
        <v>567</v>
      </c>
      <c r="C497" s="254"/>
      <c r="D497" s="254" t="s">
        <v>934</v>
      </c>
      <c r="E497" s="254" t="s">
        <v>858</v>
      </c>
      <c r="F497" s="263">
        <v>3040</v>
      </c>
      <c r="G497" s="254" t="s">
        <v>470</v>
      </c>
      <c r="H497" s="175" t="s">
        <v>858</v>
      </c>
      <c r="I497" s="28"/>
      <c r="N497" s="272">
        <v>300</v>
      </c>
      <c r="O497" s="239">
        <v>1581</v>
      </c>
      <c r="P497" s="273" t="s">
        <v>1039</v>
      </c>
    </row>
    <row r="498" spans="1:16" x14ac:dyDescent="0.2">
      <c r="A498" s="253">
        <v>300</v>
      </c>
      <c r="B498" s="274">
        <v>568</v>
      </c>
      <c r="C498" s="254"/>
      <c r="D498" s="254" t="s">
        <v>1334</v>
      </c>
      <c r="E498" s="254" t="s">
        <v>1435</v>
      </c>
      <c r="F498" s="263">
        <v>3210</v>
      </c>
      <c r="G498" s="254" t="s">
        <v>482</v>
      </c>
      <c r="H498" s="175" t="s">
        <v>858</v>
      </c>
      <c r="I498" s="28"/>
      <c r="N498" s="272">
        <v>300</v>
      </c>
      <c r="O498" s="239">
        <v>1584</v>
      </c>
      <c r="P498" s="273" t="s">
        <v>1041</v>
      </c>
    </row>
    <row r="499" spans="1:16" x14ac:dyDescent="0.2">
      <c r="A499" s="253">
        <v>300</v>
      </c>
      <c r="B499" s="274">
        <v>569</v>
      </c>
      <c r="C499" s="254"/>
      <c r="D499" s="254" t="s">
        <v>1281</v>
      </c>
      <c r="E499" s="254" t="s">
        <v>929</v>
      </c>
      <c r="F499" s="263">
        <v>3070</v>
      </c>
      <c r="G499" s="254" t="s">
        <v>472</v>
      </c>
      <c r="H499" s="175" t="s">
        <v>869</v>
      </c>
      <c r="I499" s="28"/>
      <c r="N499" s="272">
        <v>300</v>
      </c>
      <c r="O499" s="239">
        <v>1585</v>
      </c>
      <c r="P499" s="273" t="s">
        <v>1042</v>
      </c>
    </row>
    <row r="500" spans="1:16" x14ac:dyDescent="0.2">
      <c r="A500" s="253">
        <v>300</v>
      </c>
      <c r="B500" s="274">
        <v>571</v>
      </c>
      <c r="C500" s="254"/>
      <c r="D500" s="254" t="s">
        <v>101</v>
      </c>
      <c r="E500" s="254" t="s">
        <v>929</v>
      </c>
      <c r="F500" s="263">
        <v>3061</v>
      </c>
      <c r="G500" s="254" t="s">
        <v>183</v>
      </c>
      <c r="H500" s="175" t="s">
        <v>866</v>
      </c>
      <c r="I500" s="28"/>
      <c r="N500" s="272">
        <v>300</v>
      </c>
      <c r="O500" s="239">
        <v>1586</v>
      </c>
      <c r="P500" s="273" t="s">
        <v>1043</v>
      </c>
    </row>
    <row r="501" spans="1:16" x14ac:dyDescent="0.2">
      <c r="A501" s="253">
        <v>300</v>
      </c>
      <c r="B501" s="274">
        <v>572</v>
      </c>
      <c r="C501" s="254"/>
      <c r="D501" s="254" t="s">
        <v>1938</v>
      </c>
      <c r="E501" s="254" t="s">
        <v>929</v>
      </c>
      <c r="F501" s="263">
        <v>3080</v>
      </c>
      <c r="G501" s="254" t="s">
        <v>473</v>
      </c>
      <c r="H501" s="175" t="s">
        <v>873</v>
      </c>
      <c r="I501" s="28"/>
      <c r="N501" s="272">
        <v>300</v>
      </c>
      <c r="O501" s="239">
        <v>1587</v>
      </c>
      <c r="P501" s="273" t="s">
        <v>1044</v>
      </c>
    </row>
    <row r="502" spans="1:16" x14ac:dyDescent="0.2">
      <c r="A502" s="253">
        <v>300</v>
      </c>
      <c r="B502" s="274">
        <v>574</v>
      </c>
      <c r="C502" s="254"/>
      <c r="D502" s="254" t="s">
        <v>2648</v>
      </c>
      <c r="E502" s="254" t="s">
        <v>884</v>
      </c>
      <c r="F502" s="263">
        <v>3090</v>
      </c>
      <c r="G502" s="254" t="s">
        <v>474</v>
      </c>
      <c r="H502" s="175" t="s">
        <v>1437</v>
      </c>
      <c r="I502" s="28"/>
      <c r="N502" s="272">
        <v>300</v>
      </c>
      <c r="O502" s="239">
        <v>1588</v>
      </c>
      <c r="P502" s="273" t="s">
        <v>2033</v>
      </c>
    </row>
    <row r="503" spans="1:16" x14ac:dyDescent="0.2">
      <c r="A503" s="253">
        <v>300</v>
      </c>
      <c r="B503" s="274">
        <v>575</v>
      </c>
      <c r="C503" s="254"/>
      <c r="D503" s="254" t="s">
        <v>2649</v>
      </c>
      <c r="E503" s="254" t="s">
        <v>854</v>
      </c>
      <c r="F503" s="263">
        <v>3260</v>
      </c>
      <c r="G503" s="254" t="s">
        <v>485</v>
      </c>
      <c r="H503" s="175" t="s">
        <v>877</v>
      </c>
      <c r="I503" s="28"/>
      <c r="N503" s="272">
        <v>300</v>
      </c>
      <c r="O503" s="239">
        <v>1589</v>
      </c>
      <c r="P503" s="273" t="s">
        <v>2546</v>
      </c>
    </row>
    <row r="504" spans="1:16" x14ac:dyDescent="0.2">
      <c r="A504" s="253">
        <v>300</v>
      </c>
      <c r="B504" s="274">
        <v>577</v>
      </c>
      <c r="C504" s="254"/>
      <c r="D504" s="254" t="s">
        <v>2650</v>
      </c>
      <c r="E504" s="254" t="s">
        <v>884</v>
      </c>
      <c r="F504" s="263">
        <v>3180</v>
      </c>
      <c r="G504" s="254" t="s">
        <v>479</v>
      </c>
      <c r="H504" s="175" t="s">
        <v>877</v>
      </c>
      <c r="I504" s="28"/>
      <c r="N504" s="272">
        <v>300</v>
      </c>
      <c r="O504" s="239">
        <v>1590</v>
      </c>
      <c r="P504" s="273" t="s">
        <v>1233</v>
      </c>
    </row>
    <row r="505" spans="1:16" x14ac:dyDescent="0.2">
      <c r="A505" s="253">
        <v>300</v>
      </c>
      <c r="B505" s="274">
        <v>579</v>
      </c>
      <c r="C505" s="254"/>
      <c r="D505" s="254" t="s">
        <v>371</v>
      </c>
      <c r="E505" s="254" t="s">
        <v>1427</v>
      </c>
      <c r="F505" s="263">
        <v>3120</v>
      </c>
      <c r="G505" s="254" t="s">
        <v>475</v>
      </c>
      <c r="H505" s="175" t="s">
        <v>861</v>
      </c>
      <c r="I505" s="28"/>
      <c r="N505" s="272">
        <v>300</v>
      </c>
      <c r="O505" s="239">
        <v>1591</v>
      </c>
      <c r="P505" s="273" t="s">
        <v>2547</v>
      </c>
    </row>
    <row r="506" spans="1:16" x14ac:dyDescent="0.2">
      <c r="A506" s="253">
        <v>300</v>
      </c>
      <c r="B506" s="274">
        <v>580</v>
      </c>
      <c r="C506" s="254"/>
      <c r="D506" s="254" t="s">
        <v>259</v>
      </c>
      <c r="E506" s="254" t="s">
        <v>1427</v>
      </c>
      <c r="F506" s="263">
        <v>3130</v>
      </c>
      <c r="G506" s="254" t="s">
        <v>476</v>
      </c>
      <c r="H506" s="175" t="s">
        <v>858</v>
      </c>
      <c r="I506" s="28"/>
      <c r="N506" s="272">
        <v>300</v>
      </c>
      <c r="O506" s="239">
        <v>1592</v>
      </c>
      <c r="P506" s="273" t="s">
        <v>1234</v>
      </c>
    </row>
    <row r="507" spans="1:16" x14ac:dyDescent="0.2">
      <c r="A507" s="253">
        <v>300</v>
      </c>
      <c r="B507" s="274">
        <v>584</v>
      </c>
      <c r="C507" s="254"/>
      <c r="D507" s="254" t="s">
        <v>338</v>
      </c>
      <c r="E507" s="254" t="s">
        <v>2010</v>
      </c>
      <c r="F507" s="263">
        <v>3120</v>
      </c>
      <c r="G507" s="254" t="s">
        <v>475</v>
      </c>
      <c r="H507" s="175" t="s">
        <v>861</v>
      </c>
      <c r="I507" s="28"/>
      <c r="N507" s="272">
        <v>300</v>
      </c>
      <c r="O507" s="239">
        <v>1593</v>
      </c>
      <c r="P507" s="273" t="s">
        <v>2034</v>
      </c>
    </row>
    <row r="508" spans="1:16" x14ac:dyDescent="0.2">
      <c r="A508" s="253">
        <v>300</v>
      </c>
      <c r="B508" s="274">
        <v>585</v>
      </c>
      <c r="C508" s="254"/>
      <c r="D508" s="254" t="s">
        <v>339</v>
      </c>
      <c r="E508" s="254" t="s">
        <v>2010</v>
      </c>
      <c r="F508" s="263">
        <v>3160</v>
      </c>
      <c r="G508" s="254" t="s">
        <v>184</v>
      </c>
      <c r="H508" s="175" t="s">
        <v>1104</v>
      </c>
      <c r="I508" s="28"/>
      <c r="N508" s="272">
        <v>300</v>
      </c>
      <c r="O508" s="239">
        <v>1595</v>
      </c>
      <c r="P508" s="273" t="s">
        <v>1236</v>
      </c>
    </row>
    <row r="509" spans="1:16" x14ac:dyDescent="0.2">
      <c r="A509" s="253">
        <v>300</v>
      </c>
      <c r="B509" s="274">
        <v>590</v>
      </c>
      <c r="C509" s="254"/>
      <c r="D509" s="254" t="s">
        <v>1284</v>
      </c>
      <c r="E509" s="254" t="s">
        <v>1431</v>
      </c>
      <c r="F509" s="263">
        <v>3240</v>
      </c>
      <c r="G509" s="254" t="s">
        <v>1031</v>
      </c>
      <c r="H509" s="175" t="s">
        <v>1095</v>
      </c>
      <c r="I509" s="28"/>
      <c r="N509" s="272">
        <v>300</v>
      </c>
      <c r="O509" s="239">
        <v>1598</v>
      </c>
      <c r="P509" s="273" t="s">
        <v>2548</v>
      </c>
    </row>
    <row r="510" spans="1:16" x14ac:dyDescent="0.2">
      <c r="A510" s="253">
        <v>300</v>
      </c>
      <c r="B510" s="274">
        <v>591</v>
      </c>
      <c r="C510" s="254"/>
      <c r="D510" s="254" t="s">
        <v>1285</v>
      </c>
      <c r="E510" s="254" t="s">
        <v>1428</v>
      </c>
      <c r="F510" s="263">
        <v>3180</v>
      </c>
      <c r="G510" s="254" t="s">
        <v>479</v>
      </c>
      <c r="H510" s="175" t="s">
        <v>877</v>
      </c>
      <c r="I510" s="28"/>
      <c r="N510" s="272">
        <v>300</v>
      </c>
      <c r="O510" s="239">
        <v>1599</v>
      </c>
      <c r="P510" s="273" t="s">
        <v>2549</v>
      </c>
    </row>
    <row r="511" spans="1:16" x14ac:dyDescent="0.2">
      <c r="A511" s="253">
        <v>300</v>
      </c>
      <c r="B511" s="274">
        <v>592</v>
      </c>
      <c r="C511" s="254"/>
      <c r="D511" s="254" t="s">
        <v>360</v>
      </c>
      <c r="E511" s="254" t="s">
        <v>1437</v>
      </c>
      <c r="F511" s="263">
        <v>3090</v>
      </c>
      <c r="G511" s="254" t="s">
        <v>474</v>
      </c>
      <c r="H511" s="175" t="s">
        <v>1437</v>
      </c>
      <c r="I511" s="28"/>
      <c r="N511" s="272">
        <v>300</v>
      </c>
      <c r="O511" s="239">
        <v>1600</v>
      </c>
      <c r="P511" s="273" t="s">
        <v>1240</v>
      </c>
    </row>
    <row r="512" spans="1:16" x14ac:dyDescent="0.2">
      <c r="A512" s="253">
        <v>300</v>
      </c>
      <c r="B512" s="274">
        <v>593</v>
      </c>
      <c r="C512" s="254"/>
      <c r="D512" s="254" t="s">
        <v>1939</v>
      </c>
      <c r="E512" s="254" t="s">
        <v>1160</v>
      </c>
      <c r="F512" s="263">
        <v>3110</v>
      </c>
      <c r="G512" s="254" t="s">
        <v>982</v>
      </c>
      <c r="H512" s="175" t="s">
        <v>1437</v>
      </c>
      <c r="I512" s="28"/>
      <c r="N512" s="272">
        <v>300</v>
      </c>
      <c r="O512" s="239">
        <v>1601</v>
      </c>
      <c r="P512" s="273" t="s">
        <v>1242</v>
      </c>
    </row>
    <row r="513" spans="1:16" x14ac:dyDescent="0.2">
      <c r="A513" s="253">
        <v>300</v>
      </c>
      <c r="B513" s="274">
        <v>594</v>
      </c>
      <c r="C513" s="254"/>
      <c r="D513" s="254" t="s">
        <v>546</v>
      </c>
      <c r="E513" s="254" t="s">
        <v>1088</v>
      </c>
      <c r="F513" s="263">
        <v>3160</v>
      </c>
      <c r="G513" s="254" t="s">
        <v>184</v>
      </c>
      <c r="H513" s="175" t="s">
        <v>1104</v>
      </c>
      <c r="I513" s="28"/>
      <c r="N513" s="272">
        <v>300</v>
      </c>
      <c r="O513" s="239">
        <v>1602</v>
      </c>
      <c r="P513" s="273" t="s">
        <v>1602</v>
      </c>
    </row>
    <row r="514" spans="1:16" x14ac:dyDescent="0.2">
      <c r="A514" s="253">
        <v>300</v>
      </c>
      <c r="B514" s="274">
        <v>595</v>
      </c>
      <c r="C514" s="254"/>
      <c r="D514" s="254" t="s">
        <v>547</v>
      </c>
      <c r="E514" s="254" t="s">
        <v>1087</v>
      </c>
      <c r="F514" s="263">
        <v>3120</v>
      </c>
      <c r="G514" s="254" t="s">
        <v>475</v>
      </c>
      <c r="H514" s="175" t="s">
        <v>861</v>
      </c>
      <c r="I514" s="28"/>
      <c r="N514" s="272">
        <v>300</v>
      </c>
      <c r="O514" s="239">
        <v>1603</v>
      </c>
      <c r="P514" s="273" t="s">
        <v>1243</v>
      </c>
    </row>
    <row r="515" spans="1:16" x14ac:dyDescent="0.2">
      <c r="A515" s="253">
        <v>300</v>
      </c>
      <c r="B515" s="274">
        <v>596</v>
      </c>
      <c r="C515" s="254"/>
      <c r="D515" s="254" t="s">
        <v>1396</v>
      </c>
      <c r="E515" s="254" t="s">
        <v>1508</v>
      </c>
      <c r="F515" s="263">
        <v>3130</v>
      </c>
      <c r="G515" s="254" t="s">
        <v>476</v>
      </c>
      <c r="H515" s="175" t="s">
        <v>858</v>
      </c>
      <c r="I515" s="28"/>
      <c r="N515" s="272">
        <v>300</v>
      </c>
      <c r="O515" s="239">
        <v>1604</v>
      </c>
      <c r="P515" s="273" t="s">
        <v>1247</v>
      </c>
    </row>
    <row r="516" spans="1:16" x14ac:dyDescent="0.2">
      <c r="A516" s="253">
        <v>300</v>
      </c>
      <c r="B516" s="274">
        <v>597</v>
      </c>
      <c r="C516" s="254"/>
      <c r="D516" s="254" t="s">
        <v>768</v>
      </c>
      <c r="E516" s="254" t="s">
        <v>948</v>
      </c>
      <c r="F516" s="263">
        <v>3180</v>
      </c>
      <c r="G516" s="254" t="s">
        <v>479</v>
      </c>
      <c r="H516" s="175" t="s">
        <v>877</v>
      </c>
      <c r="I516" s="28"/>
      <c r="N516" s="272">
        <v>300</v>
      </c>
      <c r="O516" s="239">
        <v>1605</v>
      </c>
      <c r="P516" s="273" t="s">
        <v>2550</v>
      </c>
    </row>
    <row r="517" spans="1:16" x14ac:dyDescent="0.2">
      <c r="A517" s="253">
        <v>300</v>
      </c>
      <c r="B517" s="274">
        <v>598</v>
      </c>
      <c r="C517" s="254"/>
      <c r="D517" s="254" t="s">
        <v>417</v>
      </c>
      <c r="E517" s="254" t="s">
        <v>1105</v>
      </c>
      <c r="F517" s="263">
        <v>3300</v>
      </c>
      <c r="G517" s="254" t="s">
        <v>487</v>
      </c>
      <c r="H517" s="175" t="s">
        <v>873</v>
      </c>
      <c r="I517" s="28"/>
      <c r="N517" s="272">
        <v>300</v>
      </c>
      <c r="O517" s="239">
        <v>1606</v>
      </c>
      <c r="P517" s="273" t="s">
        <v>1244</v>
      </c>
    </row>
    <row r="518" spans="1:16" x14ac:dyDescent="0.2">
      <c r="A518" s="253">
        <v>300</v>
      </c>
      <c r="B518" s="274">
        <v>599</v>
      </c>
      <c r="C518" s="254"/>
      <c r="D518" s="254" t="s">
        <v>420</v>
      </c>
      <c r="E518" s="254" t="s">
        <v>1105</v>
      </c>
      <c r="F518" s="263">
        <v>3310</v>
      </c>
      <c r="G518" s="254" t="s">
        <v>21</v>
      </c>
      <c r="H518" s="175" t="s">
        <v>877</v>
      </c>
      <c r="I518" s="28"/>
      <c r="N518" s="272">
        <v>300</v>
      </c>
      <c r="O518" s="239">
        <v>1607</v>
      </c>
      <c r="P518" s="273" t="s">
        <v>1245</v>
      </c>
    </row>
    <row r="519" spans="1:16" x14ac:dyDescent="0.2">
      <c r="A519" s="253">
        <v>300</v>
      </c>
      <c r="B519" s="274">
        <v>600</v>
      </c>
      <c r="C519" s="254"/>
      <c r="D519" s="254" t="s">
        <v>1287</v>
      </c>
      <c r="E519" s="254" t="s">
        <v>1435</v>
      </c>
      <c r="F519" s="263">
        <v>3210</v>
      </c>
      <c r="G519" s="254" t="s">
        <v>482</v>
      </c>
      <c r="H519" s="175" t="s">
        <v>858</v>
      </c>
      <c r="I519" s="28"/>
      <c r="N519" s="272">
        <v>300</v>
      </c>
      <c r="O519" s="239">
        <v>1608</v>
      </c>
      <c r="P519" s="273" t="s">
        <v>1246</v>
      </c>
    </row>
    <row r="520" spans="1:16" x14ac:dyDescent="0.2">
      <c r="A520" s="253">
        <v>300</v>
      </c>
      <c r="B520" s="274">
        <v>601</v>
      </c>
      <c r="C520" s="254"/>
      <c r="D520" s="254" t="s">
        <v>1022</v>
      </c>
      <c r="E520" s="254" t="s">
        <v>1123</v>
      </c>
      <c r="F520" s="263">
        <v>3250</v>
      </c>
      <c r="G520" s="254" t="s">
        <v>484</v>
      </c>
      <c r="H520" s="175" t="s">
        <v>877</v>
      </c>
      <c r="I520" s="28"/>
      <c r="N520" s="272">
        <v>300</v>
      </c>
      <c r="O520" s="239">
        <v>1611</v>
      </c>
      <c r="P520" s="273" t="s">
        <v>2551</v>
      </c>
    </row>
    <row r="521" spans="1:16" x14ac:dyDescent="0.2">
      <c r="A521" s="253">
        <v>300</v>
      </c>
      <c r="B521" s="274">
        <v>602</v>
      </c>
      <c r="C521" s="254"/>
      <c r="D521" s="254" t="s">
        <v>104</v>
      </c>
      <c r="E521" s="254" t="s">
        <v>969</v>
      </c>
      <c r="F521" s="263">
        <v>3010</v>
      </c>
      <c r="G521" s="254" t="s">
        <v>467</v>
      </c>
      <c r="H521" s="175" t="s">
        <v>869</v>
      </c>
      <c r="I521" s="28"/>
      <c r="N521" s="272">
        <v>300</v>
      </c>
      <c r="O521" s="239">
        <v>1612</v>
      </c>
      <c r="P521" s="273" t="s">
        <v>1249</v>
      </c>
    </row>
    <row r="522" spans="1:16" x14ac:dyDescent="0.2">
      <c r="A522" s="253">
        <v>300</v>
      </c>
      <c r="B522" s="274">
        <v>603</v>
      </c>
      <c r="C522" s="254"/>
      <c r="D522" s="254" t="s">
        <v>105</v>
      </c>
      <c r="E522" s="254" t="s">
        <v>1137</v>
      </c>
      <c r="F522" s="263">
        <v>3020</v>
      </c>
      <c r="G522" s="254" t="s">
        <v>468</v>
      </c>
      <c r="H522" s="175" t="s">
        <v>875</v>
      </c>
      <c r="I522" s="28"/>
      <c r="N522" s="272">
        <v>300</v>
      </c>
      <c r="O522" s="239">
        <v>1613</v>
      </c>
      <c r="P522" s="273" t="s">
        <v>1250</v>
      </c>
    </row>
    <row r="523" spans="1:16" x14ac:dyDescent="0.2">
      <c r="A523" s="253">
        <v>300</v>
      </c>
      <c r="B523" s="274">
        <v>604</v>
      </c>
      <c r="C523" s="254"/>
      <c r="D523" s="254" t="s">
        <v>754</v>
      </c>
      <c r="E523" s="254" t="s">
        <v>1071</v>
      </c>
      <c r="F523" s="263">
        <v>3080</v>
      </c>
      <c r="G523" s="254" t="s">
        <v>473</v>
      </c>
      <c r="H523" s="175" t="s">
        <v>873</v>
      </c>
      <c r="I523" s="28"/>
      <c r="N523" s="272">
        <v>300</v>
      </c>
      <c r="O523" s="239">
        <v>1614</v>
      </c>
      <c r="P523" s="273" t="s">
        <v>2552</v>
      </c>
    </row>
    <row r="524" spans="1:16" x14ac:dyDescent="0.2">
      <c r="A524" s="253">
        <v>300</v>
      </c>
      <c r="B524" s="274">
        <v>605</v>
      </c>
      <c r="C524" s="254"/>
      <c r="D524" s="254" t="s">
        <v>755</v>
      </c>
      <c r="E524" s="254" t="s">
        <v>1071</v>
      </c>
      <c r="F524" s="263">
        <v>3250</v>
      </c>
      <c r="G524" s="254" t="s">
        <v>484</v>
      </c>
      <c r="H524" s="175" t="s">
        <v>877</v>
      </c>
      <c r="I524" s="28"/>
      <c r="N524" s="272">
        <v>300</v>
      </c>
      <c r="O524" s="239">
        <v>1616</v>
      </c>
      <c r="P524" s="273" t="s">
        <v>1252</v>
      </c>
    </row>
    <row r="525" spans="1:16" x14ac:dyDescent="0.2">
      <c r="A525" s="253">
        <v>300</v>
      </c>
      <c r="B525" s="274">
        <v>608</v>
      </c>
      <c r="C525" s="254"/>
      <c r="D525" s="254" t="s">
        <v>549</v>
      </c>
      <c r="E525" s="254" t="s">
        <v>854</v>
      </c>
      <c r="F525" s="263">
        <v>3260</v>
      </c>
      <c r="G525" s="254" t="s">
        <v>485</v>
      </c>
      <c r="H525" s="175" t="s">
        <v>877</v>
      </c>
      <c r="I525" s="28"/>
      <c r="N525" s="272">
        <v>300</v>
      </c>
      <c r="O525" s="239">
        <v>1617</v>
      </c>
      <c r="P525" s="273" t="s">
        <v>2553</v>
      </c>
    </row>
    <row r="526" spans="1:16" x14ac:dyDescent="0.2">
      <c r="A526" s="253">
        <v>300</v>
      </c>
      <c r="B526" s="274">
        <v>609</v>
      </c>
      <c r="C526" s="254"/>
      <c r="D526" s="254" t="s">
        <v>550</v>
      </c>
      <c r="E526" s="254" t="s">
        <v>1512</v>
      </c>
      <c r="F526" s="263">
        <v>3150</v>
      </c>
      <c r="G526" s="254" t="s">
        <v>478</v>
      </c>
      <c r="H526" s="175" t="s">
        <v>1437</v>
      </c>
      <c r="I526" s="28"/>
      <c r="N526" s="272">
        <v>300</v>
      </c>
      <c r="O526" s="239">
        <v>1618</v>
      </c>
      <c r="P526" s="273" t="s">
        <v>1606</v>
      </c>
    </row>
    <row r="527" spans="1:16" x14ac:dyDescent="0.2">
      <c r="A527" s="253">
        <v>300</v>
      </c>
      <c r="B527" s="274">
        <v>611</v>
      </c>
      <c r="C527" s="254"/>
      <c r="D527" s="254" t="s">
        <v>762</v>
      </c>
      <c r="E527" s="254" t="s">
        <v>1057</v>
      </c>
      <c r="F527" s="263">
        <v>3050</v>
      </c>
      <c r="G527" s="254" t="s">
        <v>471</v>
      </c>
      <c r="H527" s="175" t="s">
        <v>869</v>
      </c>
      <c r="I527" s="28"/>
      <c r="N527" s="272">
        <v>300</v>
      </c>
      <c r="O527" s="239">
        <v>1619</v>
      </c>
      <c r="P527" s="273" t="s">
        <v>2554</v>
      </c>
    </row>
    <row r="528" spans="1:16" x14ac:dyDescent="0.2">
      <c r="A528" s="253">
        <v>300</v>
      </c>
      <c r="B528" s="274">
        <v>614</v>
      </c>
      <c r="C528" s="254"/>
      <c r="D528" s="254" t="s">
        <v>305</v>
      </c>
      <c r="E528" s="254" t="s">
        <v>871</v>
      </c>
      <c r="F528" s="263">
        <v>3070</v>
      </c>
      <c r="G528" s="254" t="s">
        <v>472</v>
      </c>
      <c r="H528" s="175" t="s">
        <v>869</v>
      </c>
      <c r="I528" s="28"/>
      <c r="N528" s="272">
        <v>300</v>
      </c>
      <c r="O528" s="239">
        <v>1621</v>
      </c>
      <c r="P528" s="273" t="s">
        <v>2555</v>
      </c>
    </row>
    <row r="529" spans="1:16" x14ac:dyDescent="0.2">
      <c r="A529" s="253">
        <v>300</v>
      </c>
      <c r="B529" s="274">
        <v>616</v>
      </c>
      <c r="C529" s="254"/>
      <c r="D529" s="254" t="s">
        <v>1350</v>
      </c>
      <c r="E529" s="254" t="s">
        <v>921</v>
      </c>
      <c r="F529" s="263">
        <v>3070</v>
      </c>
      <c r="G529" s="254" t="s">
        <v>472</v>
      </c>
      <c r="H529" s="175" t="s">
        <v>869</v>
      </c>
      <c r="I529" s="28"/>
      <c r="N529" s="272">
        <v>300</v>
      </c>
      <c r="O529" s="239">
        <v>1622</v>
      </c>
      <c r="P529" s="273" t="s">
        <v>262</v>
      </c>
    </row>
    <row r="530" spans="1:16" x14ac:dyDescent="0.2">
      <c r="A530" s="253">
        <v>300</v>
      </c>
      <c r="B530" s="274">
        <v>617</v>
      </c>
      <c r="C530" s="254"/>
      <c r="D530" s="254" t="s">
        <v>505</v>
      </c>
      <c r="E530" s="254" t="s">
        <v>869</v>
      </c>
      <c r="F530" s="263">
        <v>3050</v>
      </c>
      <c r="G530" s="254" t="s">
        <v>471</v>
      </c>
      <c r="H530" s="175" t="s">
        <v>869</v>
      </c>
      <c r="I530" s="28"/>
      <c r="N530" s="272">
        <v>300</v>
      </c>
      <c r="O530" s="239">
        <v>1623</v>
      </c>
      <c r="P530" s="273" t="s">
        <v>263</v>
      </c>
    </row>
    <row r="531" spans="1:16" x14ac:dyDescent="0.2">
      <c r="A531" s="253">
        <v>300</v>
      </c>
      <c r="B531" s="274">
        <v>618</v>
      </c>
      <c r="C531" s="254"/>
      <c r="D531" s="254" t="s">
        <v>340</v>
      </c>
      <c r="E531" s="254" t="s">
        <v>1163</v>
      </c>
      <c r="F531" s="263">
        <v>3230</v>
      </c>
      <c r="G531" s="254" t="s">
        <v>483</v>
      </c>
      <c r="H531" s="175" t="s">
        <v>877</v>
      </c>
      <c r="I531" s="28"/>
      <c r="N531" s="272">
        <v>300</v>
      </c>
      <c r="O531" s="239">
        <v>1624</v>
      </c>
      <c r="P531" s="273" t="s">
        <v>1607</v>
      </c>
    </row>
    <row r="532" spans="1:16" x14ac:dyDescent="0.2">
      <c r="A532" s="253">
        <v>300</v>
      </c>
      <c r="B532" s="274">
        <v>620</v>
      </c>
      <c r="C532" s="254"/>
      <c r="D532" s="254" t="s">
        <v>1342</v>
      </c>
      <c r="E532" s="254" t="s">
        <v>865</v>
      </c>
      <c r="F532" s="263">
        <v>3010</v>
      </c>
      <c r="G532" s="254" t="s">
        <v>467</v>
      </c>
      <c r="H532" s="175" t="s">
        <v>869</v>
      </c>
      <c r="I532" s="28"/>
      <c r="N532" s="272">
        <v>300</v>
      </c>
      <c r="O532" s="239">
        <v>1625</v>
      </c>
      <c r="P532" s="273" t="s">
        <v>264</v>
      </c>
    </row>
    <row r="533" spans="1:16" x14ac:dyDescent="0.2">
      <c r="A533" s="253">
        <v>300</v>
      </c>
      <c r="B533" s="274">
        <v>623</v>
      </c>
      <c r="C533" s="254"/>
      <c r="D533" s="254" t="s">
        <v>1873</v>
      </c>
      <c r="E533" s="254" t="s">
        <v>1525</v>
      </c>
      <c r="F533" s="263">
        <v>3290</v>
      </c>
      <c r="G533" s="254" t="s">
        <v>684</v>
      </c>
      <c r="H533" s="175" t="s">
        <v>877</v>
      </c>
      <c r="I533" s="28"/>
      <c r="N533" s="272">
        <v>300</v>
      </c>
      <c r="O533" s="239">
        <v>1626</v>
      </c>
      <c r="P533" s="273" t="s">
        <v>265</v>
      </c>
    </row>
    <row r="534" spans="1:16" x14ac:dyDescent="0.2">
      <c r="A534" s="253">
        <v>300</v>
      </c>
      <c r="B534" s="274">
        <v>626</v>
      </c>
      <c r="C534" s="254"/>
      <c r="D534" s="254" t="s">
        <v>506</v>
      </c>
      <c r="E534" s="254" t="s">
        <v>967</v>
      </c>
      <c r="F534" s="263">
        <v>3230</v>
      </c>
      <c r="G534" s="254" t="s">
        <v>483</v>
      </c>
      <c r="H534" s="175" t="s">
        <v>877</v>
      </c>
      <c r="I534" s="28"/>
      <c r="N534" s="272">
        <v>300</v>
      </c>
      <c r="O534" s="239">
        <v>1628</v>
      </c>
      <c r="P534" s="273" t="s">
        <v>267</v>
      </c>
    </row>
    <row r="535" spans="1:16" x14ac:dyDescent="0.2">
      <c r="A535" s="253">
        <v>300</v>
      </c>
      <c r="B535" s="274">
        <v>627</v>
      </c>
      <c r="C535" s="254"/>
      <c r="D535" s="254" t="s">
        <v>1384</v>
      </c>
      <c r="E535" s="254" t="s">
        <v>1435</v>
      </c>
      <c r="F535" s="263">
        <v>3210</v>
      </c>
      <c r="G535" s="254" t="s">
        <v>482</v>
      </c>
      <c r="H535" s="175" t="s">
        <v>858</v>
      </c>
      <c r="I535" s="28"/>
      <c r="N535" s="272">
        <v>300</v>
      </c>
      <c r="O535" s="239">
        <v>1629</v>
      </c>
      <c r="P535" s="273" t="s">
        <v>1403</v>
      </c>
    </row>
    <row r="536" spans="1:16" x14ac:dyDescent="0.2">
      <c r="A536" s="253">
        <v>300</v>
      </c>
      <c r="B536" s="274">
        <v>628</v>
      </c>
      <c r="C536" s="254"/>
      <c r="D536" s="254" t="s">
        <v>1338</v>
      </c>
      <c r="E536" s="254" t="s">
        <v>1456</v>
      </c>
      <c r="F536" s="263">
        <v>3230</v>
      </c>
      <c r="G536" s="254" t="s">
        <v>483</v>
      </c>
      <c r="H536" s="175" t="s">
        <v>877</v>
      </c>
      <c r="I536" s="28"/>
      <c r="N536" s="272">
        <v>300</v>
      </c>
      <c r="O536" s="239">
        <v>1631</v>
      </c>
      <c r="P536" s="273" t="s">
        <v>1608</v>
      </c>
    </row>
    <row r="537" spans="1:16" x14ac:dyDescent="0.2">
      <c r="A537" s="253">
        <v>300</v>
      </c>
      <c r="B537" s="274">
        <v>629</v>
      </c>
      <c r="C537" s="254"/>
      <c r="D537" s="254" t="s">
        <v>107</v>
      </c>
      <c r="E537" s="254" t="s">
        <v>875</v>
      </c>
      <c r="F537" s="263">
        <v>3020</v>
      </c>
      <c r="G537" s="254" t="s">
        <v>468</v>
      </c>
      <c r="H537" s="175" t="s">
        <v>875</v>
      </c>
      <c r="I537" s="28"/>
      <c r="N537" s="272">
        <v>300</v>
      </c>
      <c r="O537" s="239">
        <v>1632</v>
      </c>
      <c r="P537" s="273" t="s">
        <v>2556</v>
      </c>
    </row>
    <row r="538" spans="1:16" x14ac:dyDescent="0.2">
      <c r="A538" s="253">
        <v>300</v>
      </c>
      <c r="B538" s="274">
        <v>630</v>
      </c>
      <c r="C538" s="254"/>
      <c r="D538" s="254" t="s">
        <v>412</v>
      </c>
      <c r="E538" s="254" t="s">
        <v>1098</v>
      </c>
      <c r="F538" s="263">
        <v>3200</v>
      </c>
      <c r="G538" s="254" t="s">
        <v>481</v>
      </c>
      <c r="H538" s="175" t="s">
        <v>1095</v>
      </c>
      <c r="I538" s="28"/>
      <c r="N538" s="272">
        <v>300</v>
      </c>
      <c r="O538" s="239">
        <v>1633</v>
      </c>
      <c r="P538" s="273" t="s">
        <v>1405</v>
      </c>
    </row>
    <row r="539" spans="1:16" x14ac:dyDescent="0.2">
      <c r="A539" s="253">
        <v>300</v>
      </c>
      <c r="B539" s="274">
        <v>631</v>
      </c>
      <c r="C539" s="254"/>
      <c r="D539" s="254" t="s">
        <v>327</v>
      </c>
      <c r="E539" s="254" t="s">
        <v>1094</v>
      </c>
      <c r="F539" s="263">
        <v>3210</v>
      </c>
      <c r="G539" s="254" t="s">
        <v>482</v>
      </c>
      <c r="H539" s="175" t="s">
        <v>858</v>
      </c>
      <c r="I539" s="28"/>
      <c r="N539" s="272">
        <v>300</v>
      </c>
      <c r="O539" s="239">
        <v>1634</v>
      </c>
      <c r="P539" s="273" t="s">
        <v>1406</v>
      </c>
    </row>
    <row r="540" spans="1:16" x14ac:dyDescent="0.2">
      <c r="A540" s="253">
        <v>300</v>
      </c>
      <c r="B540" s="274">
        <v>632</v>
      </c>
      <c r="C540" s="254"/>
      <c r="D540" s="254" t="s">
        <v>1049</v>
      </c>
      <c r="E540" s="254" t="s">
        <v>1050</v>
      </c>
      <c r="F540" s="263">
        <v>3020</v>
      </c>
      <c r="G540" s="254" t="s">
        <v>468</v>
      </c>
      <c r="H540" s="175" t="s">
        <v>875</v>
      </c>
      <c r="I540" s="28"/>
      <c r="N540" s="272">
        <v>300</v>
      </c>
      <c r="O540" s="239">
        <v>1636</v>
      </c>
      <c r="P540" s="273" t="s">
        <v>1407</v>
      </c>
    </row>
    <row r="541" spans="1:16" x14ac:dyDescent="0.2">
      <c r="A541" s="253">
        <v>300</v>
      </c>
      <c r="B541" s="274">
        <v>636</v>
      </c>
      <c r="C541" s="254"/>
      <c r="D541" s="254" t="s">
        <v>274</v>
      </c>
      <c r="E541" s="254" t="s">
        <v>1424</v>
      </c>
      <c r="F541" s="263">
        <v>3130</v>
      </c>
      <c r="G541" s="254" t="s">
        <v>476</v>
      </c>
      <c r="H541" s="175" t="s">
        <v>858</v>
      </c>
      <c r="I541" s="28"/>
      <c r="N541" s="272">
        <v>300</v>
      </c>
      <c r="O541" s="239">
        <v>1640</v>
      </c>
      <c r="P541" s="273" t="s">
        <v>2557</v>
      </c>
    </row>
    <row r="542" spans="1:16" x14ac:dyDescent="0.2">
      <c r="A542" s="253">
        <v>300</v>
      </c>
      <c r="B542" s="274">
        <v>637</v>
      </c>
      <c r="C542" s="254"/>
      <c r="D542" s="254" t="s">
        <v>386</v>
      </c>
      <c r="E542" s="254" t="s">
        <v>885</v>
      </c>
      <c r="F542" s="263">
        <v>3150</v>
      </c>
      <c r="G542" s="254" t="s">
        <v>478</v>
      </c>
      <c r="H542" s="175" t="s">
        <v>1437</v>
      </c>
      <c r="I542" s="28"/>
      <c r="N542" s="272">
        <v>300</v>
      </c>
      <c r="O542" s="239">
        <v>1679</v>
      </c>
      <c r="P542" s="273" t="s">
        <v>1625</v>
      </c>
    </row>
    <row r="543" spans="1:16" x14ac:dyDescent="0.2">
      <c r="A543" s="253">
        <v>300</v>
      </c>
      <c r="B543" s="274">
        <v>638</v>
      </c>
      <c r="C543" s="254"/>
      <c r="D543" s="254" t="s">
        <v>725</v>
      </c>
      <c r="E543" s="254" t="s">
        <v>932</v>
      </c>
      <c r="F543" s="263">
        <v>3200</v>
      </c>
      <c r="G543" s="254" t="s">
        <v>481</v>
      </c>
      <c r="H543" s="175" t="s">
        <v>1095</v>
      </c>
      <c r="I543" s="28"/>
      <c r="N543" s="272">
        <v>300</v>
      </c>
      <c r="O543" s="239">
        <v>1680</v>
      </c>
      <c r="P543" s="273" t="s">
        <v>1626</v>
      </c>
    </row>
    <row r="544" spans="1:16" x14ac:dyDescent="0.2">
      <c r="A544" s="253">
        <v>300</v>
      </c>
      <c r="B544" s="274">
        <v>640</v>
      </c>
      <c r="C544" s="254"/>
      <c r="D544" s="254" t="s">
        <v>678</v>
      </c>
      <c r="E544" s="254" t="s">
        <v>1434</v>
      </c>
      <c r="F544" s="263">
        <v>3160</v>
      </c>
      <c r="G544" s="254" t="s">
        <v>184</v>
      </c>
      <c r="H544" s="175" t="s">
        <v>1104</v>
      </c>
      <c r="I544" s="28"/>
      <c r="N544" s="272">
        <v>300</v>
      </c>
      <c r="O544" s="239">
        <v>1681</v>
      </c>
      <c r="P544" s="273" t="s">
        <v>1627</v>
      </c>
    </row>
    <row r="545" spans="1:16" x14ac:dyDescent="0.2">
      <c r="A545" s="253">
        <v>300</v>
      </c>
      <c r="B545" s="274">
        <v>641</v>
      </c>
      <c r="C545" s="254"/>
      <c r="D545" s="254" t="s">
        <v>364</v>
      </c>
      <c r="E545" s="254" t="s">
        <v>1153</v>
      </c>
      <c r="F545" s="263">
        <v>3290</v>
      </c>
      <c r="G545" s="254" t="s">
        <v>684</v>
      </c>
      <c r="H545" s="175" t="s">
        <v>877</v>
      </c>
      <c r="I545" s="28"/>
      <c r="N545" s="272">
        <v>300</v>
      </c>
      <c r="O545" s="239">
        <v>1682</v>
      </c>
      <c r="P545" s="273" t="s">
        <v>1628</v>
      </c>
    </row>
    <row r="546" spans="1:16" x14ac:dyDescent="0.2">
      <c r="A546" s="253">
        <v>300</v>
      </c>
      <c r="B546" s="274">
        <v>642</v>
      </c>
      <c r="C546" s="254"/>
      <c r="D546" s="254" t="s">
        <v>1818</v>
      </c>
      <c r="E546" s="254" t="s">
        <v>879</v>
      </c>
      <c r="F546" s="263">
        <v>3080</v>
      </c>
      <c r="G546" s="254" t="s">
        <v>473</v>
      </c>
      <c r="H546" s="175" t="s">
        <v>873</v>
      </c>
      <c r="I546" s="28"/>
      <c r="N546" s="272">
        <v>300</v>
      </c>
      <c r="O546" s="239">
        <v>1683</v>
      </c>
      <c r="P546" s="273" t="s">
        <v>2558</v>
      </c>
    </row>
    <row r="547" spans="1:16" x14ac:dyDescent="0.2">
      <c r="A547" s="253">
        <v>300</v>
      </c>
      <c r="B547" s="274">
        <v>643</v>
      </c>
      <c r="C547" s="254"/>
      <c r="D547" s="254" t="s">
        <v>217</v>
      </c>
      <c r="E547" s="254" t="s">
        <v>928</v>
      </c>
      <c r="F547" s="263">
        <v>3300</v>
      </c>
      <c r="G547" s="254" t="s">
        <v>487</v>
      </c>
      <c r="H547" s="175" t="s">
        <v>873</v>
      </c>
      <c r="I547" s="28"/>
      <c r="N547" s="272">
        <v>300</v>
      </c>
      <c r="O547" s="239">
        <v>1684</v>
      </c>
      <c r="P547" s="273" t="s">
        <v>2035</v>
      </c>
    </row>
    <row r="548" spans="1:16" x14ac:dyDescent="0.2">
      <c r="A548" s="253">
        <v>300</v>
      </c>
      <c r="B548" s="274">
        <v>644</v>
      </c>
      <c r="C548" s="254"/>
      <c r="D548" s="254" t="s">
        <v>1842</v>
      </c>
      <c r="E548" s="254" t="s">
        <v>928</v>
      </c>
      <c r="F548" s="263">
        <v>3310</v>
      </c>
      <c r="G548" s="254" t="s">
        <v>21</v>
      </c>
      <c r="H548" s="175" t="s">
        <v>877</v>
      </c>
      <c r="I548" s="28"/>
      <c r="N548" s="272">
        <v>300</v>
      </c>
      <c r="O548" s="239">
        <v>1685</v>
      </c>
      <c r="P548" s="273" t="s">
        <v>1629</v>
      </c>
    </row>
    <row r="549" spans="1:16" x14ac:dyDescent="0.2">
      <c r="A549" s="253">
        <v>300</v>
      </c>
      <c r="B549" s="274">
        <v>645</v>
      </c>
      <c r="C549" s="254"/>
      <c r="D549" s="254" t="s">
        <v>1361</v>
      </c>
      <c r="E549" s="254" t="s">
        <v>928</v>
      </c>
      <c r="F549" s="263">
        <v>3310</v>
      </c>
      <c r="G549" s="254" t="s">
        <v>21</v>
      </c>
      <c r="H549" s="175" t="s">
        <v>877</v>
      </c>
      <c r="I549" s="28"/>
      <c r="N549" s="272">
        <v>300</v>
      </c>
      <c r="O549" s="239">
        <v>1686</v>
      </c>
      <c r="P549" s="273" t="s">
        <v>1643</v>
      </c>
    </row>
    <row r="550" spans="1:16" x14ac:dyDescent="0.2">
      <c r="A550" s="253">
        <v>300</v>
      </c>
      <c r="B550" s="274">
        <v>646</v>
      </c>
      <c r="C550" s="254"/>
      <c r="D550" s="254" t="s">
        <v>507</v>
      </c>
      <c r="E550" s="254" t="s">
        <v>957</v>
      </c>
      <c r="F550" s="263">
        <v>3310</v>
      </c>
      <c r="G550" s="254" t="s">
        <v>21</v>
      </c>
      <c r="H550" s="175" t="s">
        <v>877</v>
      </c>
      <c r="I550" s="28"/>
      <c r="N550" s="272">
        <v>300</v>
      </c>
      <c r="O550" s="239">
        <v>1687</v>
      </c>
      <c r="P550" s="273" t="s">
        <v>1630</v>
      </c>
    </row>
    <row r="551" spans="1:16" x14ac:dyDescent="0.2">
      <c r="A551" s="253">
        <v>300</v>
      </c>
      <c r="B551" s="274">
        <v>647</v>
      </c>
      <c r="C551" s="254"/>
      <c r="D551" s="254" t="s">
        <v>2651</v>
      </c>
      <c r="E551" s="254" t="s">
        <v>1168</v>
      </c>
      <c r="F551" s="263">
        <v>3030</v>
      </c>
      <c r="G551" s="254" t="s">
        <v>469</v>
      </c>
      <c r="H551" s="175" t="s">
        <v>858</v>
      </c>
      <c r="I551" s="28"/>
      <c r="N551" s="272">
        <v>300</v>
      </c>
      <c r="O551" s="239">
        <v>1688</v>
      </c>
      <c r="P551" s="273" t="s">
        <v>1635</v>
      </c>
    </row>
    <row r="552" spans="1:16" x14ac:dyDescent="0.2">
      <c r="A552" s="253">
        <v>300</v>
      </c>
      <c r="B552" s="274">
        <v>648</v>
      </c>
      <c r="C552" s="254"/>
      <c r="D552" s="254" t="s">
        <v>2652</v>
      </c>
      <c r="E552" s="254" t="s">
        <v>1168</v>
      </c>
      <c r="F552" s="263">
        <v>3020</v>
      </c>
      <c r="G552" s="254" t="s">
        <v>468</v>
      </c>
      <c r="H552" s="175" t="s">
        <v>875</v>
      </c>
      <c r="I552" s="28"/>
      <c r="N552" s="272">
        <v>300</v>
      </c>
      <c r="O552" s="239">
        <v>1689</v>
      </c>
      <c r="P552" s="273" t="s">
        <v>1631</v>
      </c>
    </row>
    <row r="553" spans="1:16" x14ac:dyDescent="0.2">
      <c r="A553" s="253">
        <v>300</v>
      </c>
      <c r="B553" s="274">
        <v>649</v>
      </c>
      <c r="C553" s="254"/>
      <c r="D553" s="254" t="s">
        <v>2653</v>
      </c>
      <c r="E553" s="254" t="s">
        <v>1168</v>
      </c>
      <c r="F553" s="263">
        <v>3010</v>
      </c>
      <c r="G553" s="254" t="s">
        <v>467</v>
      </c>
      <c r="H553" s="175" t="s">
        <v>869</v>
      </c>
      <c r="I553" s="28"/>
      <c r="N553" s="272">
        <v>300</v>
      </c>
      <c r="O553" s="239">
        <v>1690</v>
      </c>
      <c r="P553" s="273" t="s">
        <v>1632</v>
      </c>
    </row>
    <row r="554" spans="1:16" x14ac:dyDescent="0.2">
      <c r="A554" s="253">
        <v>300</v>
      </c>
      <c r="B554" s="274">
        <v>651</v>
      </c>
      <c r="C554" s="254"/>
      <c r="D554" s="254" t="s">
        <v>1340</v>
      </c>
      <c r="E554" s="254" t="s">
        <v>1103</v>
      </c>
      <c r="F554" s="263">
        <v>3240</v>
      </c>
      <c r="G554" s="254" t="s">
        <v>1031</v>
      </c>
      <c r="H554" s="175" t="s">
        <v>1095</v>
      </c>
      <c r="I554" s="28"/>
      <c r="N554" s="272">
        <v>300</v>
      </c>
      <c r="O554" s="239">
        <v>1691</v>
      </c>
      <c r="P554" s="273" t="s">
        <v>1634</v>
      </c>
    </row>
    <row r="555" spans="1:16" x14ac:dyDescent="0.2">
      <c r="A555" s="253">
        <v>300</v>
      </c>
      <c r="B555" s="274">
        <v>653</v>
      </c>
      <c r="C555" s="254"/>
      <c r="D555" s="254" t="s">
        <v>647</v>
      </c>
      <c r="E555" s="254" t="s">
        <v>1094</v>
      </c>
      <c r="F555" s="263">
        <v>3250</v>
      </c>
      <c r="G555" s="254" t="s">
        <v>484</v>
      </c>
      <c r="H555" s="175" t="s">
        <v>877</v>
      </c>
      <c r="I555" s="28"/>
      <c r="N555" s="272">
        <v>300</v>
      </c>
      <c r="O555" s="239">
        <v>1692</v>
      </c>
      <c r="P555" s="273" t="s">
        <v>1636</v>
      </c>
    </row>
    <row r="556" spans="1:16" x14ac:dyDescent="0.2">
      <c r="A556" s="253">
        <v>300</v>
      </c>
      <c r="B556" s="274">
        <v>654</v>
      </c>
      <c r="C556" s="254"/>
      <c r="D556" s="254" t="s">
        <v>645</v>
      </c>
      <c r="E556" s="254" t="s">
        <v>876</v>
      </c>
      <c r="F556" s="263">
        <v>3070</v>
      </c>
      <c r="G556" s="254" t="s">
        <v>472</v>
      </c>
      <c r="H556" s="175" t="s">
        <v>869</v>
      </c>
      <c r="I556" s="28"/>
      <c r="N556" s="272">
        <v>300</v>
      </c>
      <c r="O556" s="239">
        <v>1693</v>
      </c>
      <c r="P556" s="273" t="s">
        <v>1637</v>
      </c>
    </row>
    <row r="557" spans="1:16" x14ac:dyDescent="0.2">
      <c r="A557" s="253">
        <v>300</v>
      </c>
      <c r="B557" s="274">
        <v>659</v>
      </c>
      <c r="C557" s="254"/>
      <c r="D557" s="254" t="s">
        <v>138</v>
      </c>
      <c r="E557" s="254" t="s">
        <v>1487</v>
      </c>
      <c r="F557" s="263">
        <v>3050</v>
      </c>
      <c r="G557" s="254" t="s">
        <v>471</v>
      </c>
      <c r="H557" s="175" t="s">
        <v>869</v>
      </c>
      <c r="I557" s="28"/>
      <c r="N557" s="272">
        <v>300</v>
      </c>
      <c r="O557" s="239">
        <v>1694</v>
      </c>
      <c r="P557" s="273" t="s">
        <v>1639</v>
      </c>
    </row>
    <row r="558" spans="1:16" x14ac:dyDescent="0.2">
      <c r="A558" s="253">
        <v>300</v>
      </c>
      <c r="B558" s="274">
        <v>660</v>
      </c>
      <c r="C558" s="254"/>
      <c r="D558" s="254" t="s">
        <v>1343</v>
      </c>
      <c r="E558" s="254" t="s">
        <v>1475</v>
      </c>
      <c r="F558" s="263">
        <v>3040</v>
      </c>
      <c r="G558" s="254" t="s">
        <v>470</v>
      </c>
      <c r="H558" s="175" t="s">
        <v>858</v>
      </c>
      <c r="I558" s="28"/>
      <c r="N558" s="272">
        <v>300</v>
      </c>
      <c r="O558" s="239">
        <v>1696</v>
      </c>
      <c r="P558" s="273" t="s">
        <v>1641</v>
      </c>
    </row>
    <row r="559" spans="1:16" x14ac:dyDescent="0.2">
      <c r="A559" s="253">
        <v>300</v>
      </c>
      <c r="B559" s="274">
        <v>661</v>
      </c>
      <c r="C559" s="254"/>
      <c r="D559" s="254" t="s">
        <v>1211</v>
      </c>
      <c r="E559" s="254" t="s">
        <v>871</v>
      </c>
      <c r="F559" s="263">
        <v>3070</v>
      </c>
      <c r="G559" s="254" t="s">
        <v>472</v>
      </c>
      <c r="H559" s="175" t="s">
        <v>869</v>
      </c>
      <c r="I559" s="28"/>
      <c r="N559" s="272">
        <v>300</v>
      </c>
      <c r="O559" s="239">
        <v>1697</v>
      </c>
      <c r="P559" s="273" t="s">
        <v>1642</v>
      </c>
    </row>
    <row r="560" spans="1:16" x14ac:dyDescent="0.2">
      <c r="A560" s="253">
        <v>300</v>
      </c>
      <c r="B560" s="274">
        <v>662</v>
      </c>
      <c r="C560" s="254"/>
      <c r="D560" s="254" t="s">
        <v>233</v>
      </c>
      <c r="E560" s="254" t="s">
        <v>879</v>
      </c>
      <c r="F560" s="263">
        <v>3080</v>
      </c>
      <c r="G560" s="254" t="s">
        <v>473</v>
      </c>
      <c r="H560" s="175" t="s">
        <v>873</v>
      </c>
      <c r="I560" s="28"/>
      <c r="N560" s="272">
        <v>300</v>
      </c>
      <c r="O560" s="239">
        <v>1698</v>
      </c>
      <c r="P560" s="273" t="s">
        <v>2559</v>
      </c>
    </row>
    <row r="561" spans="1:16" x14ac:dyDescent="0.2">
      <c r="A561" s="253">
        <v>300</v>
      </c>
      <c r="B561" s="274">
        <v>663</v>
      </c>
      <c r="C561" s="254"/>
      <c r="D561" s="254" t="s">
        <v>302</v>
      </c>
      <c r="E561" s="254" t="s">
        <v>1181</v>
      </c>
      <c r="F561" s="263">
        <v>3060</v>
      </c>
      <c r="G561" s="254" t="s">
        <v>182</v>
      </c>
      <c r="H561" s="175" t="s">
        <v>1437</v>
      </c>
      <c r="I561" s="28"/>
      <c r="N561" s="272">
        <v>300</v>
      </c>
      <c r="O561" s="239">
        <v>1699</v>
      </c>
      <c r="P561" s="273" t="s">
        <v>1644</v>
      </c>
    </row>
    <row r="562" spans="1:16" x14ac:dyDescent="0.2">
      <c r="A562" s="253">
        <v>300</v>
      </c>
      <c r="B562" s="274">
        <v>664</v>
      </c>
      <c r="C562" s="254"/>
      <c r="D562" s="254" t="s">
        <v>301</v>
      </c>
      <c r="E562" s="254" t="s">
        <v>866</v>
      </c>
      <c r="F562" s="263">
        <v>3061</v>
      </c>
      <c r="G562" s="254" t="s">
        <v>183</v>
      </c>
      <c r="H562" s="175" t="s">
        <v>866</v>
      </c>
      <c r="I562" s="28"/>
      <c r="N562" s="272">
        <v>300</v>
      </c>
      <c r="O562" s="239">
        <v>1700</v>
      </c>
      <c r="P562" s="273" t="s">
        <v>1645</v>
      </c>
    </row>
    <row r="563" spans="1:16" x14ac:dyDescent="0.2">
      <c r="A563" s="253">
        <v>300</v>
      </c>
      <c r="B563" s="274">
        <v>665</v>
      </c>
      <c r="C563" s="254"/>
      <c r="D563" s="254" t="s">
        <v>640</v>
      </c>
      <c r="E563" s="254" t="s">
        <v>871</v>
      </c>
      <c r="F563" s="263">
        <v>3100</v>
      </c>
      <c r="G563" s="254" t="s">
        <v>1030</v>
      </c>
      <c r="H563" s="175" t="s">
        <v>858</v>
      </c>
      <c r="I563" s="28"/>
      <c r="N563" s="272">
        <v>300</v>
      </c>
      <c r="O563" s="239">
        <v>1701</v>
      </c>
      <c r="P563" s="273" t="s">
        <v>1646</v>
      </c>
    </row>
    <row r="564" spans="1:16" x14ac:dyDescent="0.2">
      <c r="A564" s="253">
        <v>300</v>
      </c>
      <c r="B564" s="274">
        <v>666</v>
      </c>
      <c r="C564" s="254"/>
      <c r="D564" s="254" t="s">
        <v>236</v>
      </c>
      <c r="E564" s="254" t="s">
        <v>865</v>
      </c>
      <c r="F564" s="263">
        <v>3010</v>
      </c>
      <c r="G564" s="254" t="s">
        <v>467</v>
      </c>
      <c r="H564" s="175" t="s">
        <v>869</v>
      </c>
      <c r="I564" s="28"/>
      <c r="N564" s="272">
        <v>300</v>
      </c>
      <c r="O564" s="239">
        <v>1702</v>
      </c>
      <c r="P564" s="273" t="s">
        <v>1648</v>
      </c>
    </row>
    <row r="565" spans="1:16" x14ac:dyDescent="0.2">
      <c r="A565" s="253">
        <v>300</v>
      </c>
      <c r="B565" s="274">
        <v>667</v>
      </c>
      <c r="C565" s="254"/>
      <c r="D565" s="254" t="s">
        <v>1865</v>
      </c>
      <c r="E565" s="254" t="s">
        <v>865</v>
      </c>
      <c r="F565" s="263">
        <v>3020</v>
      </c>
      <c r="G565" s="254" t="s">
        <v>468</v>
      </c>
      <c r="H565" s="175" t="s">
        <v>875</v>
      </c>
      <c r="I565" s="28"/>
      <c r="N565" s="272">
        <v>300</v>
      </c>
      <c r="O565" s="239">
        <v>1703</v>
      </c>
      <c r="P565" s="273" t="s">
        <v>1675</v>
      </c>
    </row>
    <row r="566" spans="1:16" x14ac:dyDescent="0.2">
      <c r="A566" s="253">
        <v>300</v>
      </c>
      <c r="B566" s="274">
        <v>670</v>
      </c>
      <c r="C566" s="254"/>
      <c r="D566" s="254" t="s">
        <v>135</v>
      </c>
      <c r="E566" s="254" t="s">
        <v>1496</v>
      </c>
      <c r="F566" s="263">
        <v>3240</v>
      </c>
      <c r="G566" s="254" t="s">
        <v>1031</v>
      </c>
      <c r="H566" s="175" t="s">
        <v>1095</v>
      </c>
      <c r="I566" s="28"/>
      <c r="N566" s="272">
        <v>300</v>
      </c>
      <c r="O566" s="239">
        <v>1704</v>
      </c>
      <c r="P566" s="273" t="s">
        <v>1649</v>
      </c>
    </row>
    <row r="567" spans="1:16" x14ac:dyDescent="0.2">
      <c r="A567" s="253">
        <v>300</v>
      </c>
      <c r="B567" s="274">
        <v>671</v>
      </c>
      <c r="C567" s="254"/>
      <c r="D567" s="254" t="s">
        <v>996</v>
      </c>
      <c r="E567" s="254" t="s">
        <v>1178</v>
      </c>
      <c r="F567" s="263">
        <v>3020</v>
      </c>
      <c r="G567" s="254" t="s">
        <v>468</v>
      </c>
      <c r="H567" s="175" t="s">
        <v>875</v>
      </c>
      <c r="I567" s="28"/>
      <c r="N567" s="272">
        <v>300</v>
      </c>
      <c r="O567" s="239">
        <v>1705</v>
      </c>
      <c r="P567" s="273" t="s">
        <v>1651</v>
      </c>
    </row>
    <row r="568" spans="1:16" x14ac:dyDescent="0.2">
      <c r="A568" s="253">
        <v>300</v>
      </c>
      <c r="B568" s="274">
        <v>672</v>
      </c>
      <c r="C568" s="254"/>
      <c r="D568" s="254" t="s">
        <v>324</v>
      </c>
      <c r="E568" s="254" t="s">
        <v>878</v>
      </c>
      <c r="F568" s="263">
        <v>3170</v>
      </c>
      <c r="G568" s="254" t="s">
        <v>455</v>
      </c>
      <c r="H568" s="175" t="s">
        <v>1104</v>
      </c>
      <c r="I568" s="28"/>
      <c r="N568" s="272">
        <v>300</v>
      </c>
      <c r="O568" s="239">
        <v>1706</v>
      </c>
      <c r="P568" s="273" t="s">
        <v>1652</v>
      </c>
    </row>
    <row r="569" spans="1:16" x14ac:dyDescent="0.2">
      <c r="A569" s="253">
        <v>300</v>
      </c>
      <c r="B569" s="274">
        <v>674</v>
      </c>
      <c r="C569" s="254"/>
      <c r="D569" s="254" t="s">
        <v>997</v>
      </c>
      <c r="E569" s="254" t="s">
        <v>1533</v>
      </c>
      <c r="F569" s="263">
        <v>3070</v>
      </c>
      <c r="G569" s="254" t="s">
        <v>472</v>
      </c>
      <c r="H569" s="175" t="s">
        <v>869</v>
      </c>
      <c r="I569" s="28"/>
      <c r="N569" s="272">
        <v>300</v>
      </c>
      <c r="O569" s="239">
        <v>1708</v>
      </c>
      <c r="P569" s="273" t="s">
        <v>1654</v>
      </c>
    </row>
    <row r="570" spans="1:16" x14ac:dyDescent="0.2">
      <c r="A570" s="253">
        <v>300</v>
      </c>
      <c r="B570" s="274">
        <v>675</v>
      </c>
      <c r="C570" s="254"/>
      <c r="D570" s="254" t="s">
        <v>998</v>
      </c>
      <c r="E570" s="254" t="s">
        <v>1484</v>
      </c>
      <c r="F570" s="263">
        <v>3010</v>
      </c>
      <c r="G570" s="254" t="s">
        <v>467</v>
      </c>
      <c r="H570" s="175" t="s">
        <v>869</v>
      </c>
      <c r="I570" s="28"/>
      <c r="N570" s="272">
        <v>300</v>
      </c>
      <c r="O570" s="239">
        <v>1710</v>
      </c>
      <c r="P570" s="273" t="s">
        <v>1656</v>
      </c>
    </row>
    <row r="571" spans="1:16" x14ac:dyDescent="0.2">
      <c r="A571" s="253">
        <v>300</v>
      </c>
      <c r="B571" s="274">
        <v>676</v>
      </c>
      <c r="C571" s="254"/>
      <c r="D571" s="254" t="s">
        <v>649</v>
      </c>
      <c r="E571" s="254" t="s">
        <v>1484</v>
      </c>
      <c r="F571" s="263">
        <v>3050</v>
      </c>
      <c r="G571" s="254" t="s">
        <v>471</v>
      </c>
      <c r="H571" s="175" t="s">
        <v>869</v>
      </c>
      <c r="I571" s="28"/>
      <c r="N571" s="272">
        <v>300</v>
      </c>
      <c r="O571" s="239">
        <v>1712</v>
      </c>
      <c r="P571" s="273" t="s">
        <v>1659</v>
      </c>
    </row>
    <row r="572" spans="1:16" x14ac:dyDescent="0.2">
      <c r="A572" s="253">
        <v>300</v>
      </c>
      <c r="B572" s="274">
        <v>678</v>
      </c>
      <c r="C572" s="254"/>
      <c r="D572" s="254" t="s">
        <v>1238</v>
      </c>
      <c r="E572" s="254" t="s">
        <v>1435</v>
      </c>
      <c r="F572" s="263">
        <v>3240</v>
      </c>
      <c r="G572" s="254" t="s">
        <v>1031</v>
      </c>
      <c r="H572" s="175" t="s">
        <v>1095</v>
      </c>
      <c r="I572" s="28"/>
      <c r="N572" s="272">
        <v>300</v>
      </c>
      <c r="O572" s="239">
        <v>1713</v>
      </c>
      <c r="P572" s="273" t="s">
        <v>2560</v>
      </c>
    </row>
    <row r="573" spans="1:16" x14ac:dyDescent="0.2">
      <c r="A573" s="253">
        <v>300</v>
      </c>
      <c r="B573" s="274">
        <v>679</v>
      </c>
      <c r="C573" s="254"/>
      <c r="D573" s="254" t="s">
        <v>320</v>
      </c>
      <c r="E573" s="254" t="s">
        <v>1435</v>
      </c>
      <c r="F573" s="263">
        <v>3230</v>
      </c>
      <c r="G573" s="254" t="s">
        <v>483</v>
      </c>
      <c r="H573" s="175" t="s">
        <v>877</v>
      </c>
      <c r="I573" s="28"/>
      <c r="N573" s="272">
        <v>300</v>
      </c>
      <c r="O573" s="239">
        <v>1714</v>
      </c>
      <c r="P573" s="273" t="s">
        <v>1661</v>
      </c>
    </row>
    <row r="574" spans="1:16" x14ac:dyDescent="0.2">
      <c r="A574" s="253">
        <v>300</v>
      </c>
      <c r="B574" s="274">
        <v>680</v>
      </c>
      <c r="C574" s="254"/>
      <c r="D574" s="254" t="s">
        <v>329</v>
      </c>
      <c r="E574" s="254" t="s">
        <v>1435</v>
      </c>
      <c r="F574" s="263">
        <v>3210</v>
      </c>
      <c r="G574" s="254" t="s">
        <v>482</v>
      </c>
      <c r="H574" s="175" t="s">
        <v>858</v>
      </c>
      <c r="I574" s="28"/>
      <c r="N574" s="272">
        <v>300</v>
      </c>
      <c r="O574" s="239">
        <v>1715</v>
      </c>
      <c r="P574" s="273" t="s">
        <v>1662</v>
      </c>
    </row>
    <row r="575" spans="1:16" x14ac:dyDescent="0.2">
      <c r="A575" s="253">
        <v>300</v>
      </c>
      <c r="B575" s="274">
        <v>686</v>
      </c>
      <c r="C575" s="254"/>
      <c r="D575" s="254" t="s">
        <v>29</v>
      </c>
      <c r="E575" s="254" t="s">
        <v>1435</v>
      </c>
      <c r="F575" s="263">
        <v>3210</v>
      </c>
      <c r="G575" s="254" t="s">
        <v>482</v>
      </c>
      <c r="H575" s="175" t="s">
        <v>858</v>
      </c>
      <c r="I575" s="28"/>
      <c r="N575" s="272">
        <v>300</v>
      </c>
      <c r="O575" s="239">
        <v>1717</v>
      </c>
      <c r="P575" s="273" t="s">
        <v>1664</v>
      </c>
    </row>
    <row r="576" spans="1:16" x14ac:dyDescent="0.2">
      <c r="A576" s="253">
        <v>300</v>
      </c>
      <c r="B576" s="274">
        <v>687</v>
      </c>
      <c r="C576" s="254"/>
      <c r="D576" s="254" t="s">
        <v>979</v>
      </c>
      <c r="E576" s="254" t="s">
        <v>1435</v>
      </c>
      <c r="F576" s="263">
        <v>3220</v>
      </c>
      <c r="G576" s="254" t="s">
        <v>1376</v>
      </c>
      <c r="H576" s="175" t="s">
        <v>1101</v>
      </c>
      <c r="I576" s="28"/>
      <c r="N576" s="272">
        <v>300</v>
      </c>
      <c r="O576" s="239">
        <v>1718</v>
      </c>
      <c r="P576" s="273" t="s">
        <v>2037</v>
      </c>
    </row>
    <row r="577" spans="1:16" x14ac:dyDescent="0.2">
      <c r="A577" s="253">
        <v>300</v>
      </c>
      <c r="B577" s="274">
        <v>688</v>
      </c>
      <c r="C577" s="254"/>
      <c r="D577" s="254" t="s">
        <v>608</v>
      </c>
      <c r="E577" s="254" t="s">
        <v>1454</v>
      </c>
      <c r="F577" s="263">
        <v>3170</v>
      </c>
      <c r="G577" s="254" t="s">
        <v>455</v>
      </c>
      <c r="H577" s="175" t="s">
        <v>1104</v>
      </c>
      <c r="I577" s="28"/>
      <c r="N577" s="272">
        <v>300</v>
      </c>
      <c r="O577" s="239">
        <v>1719</v>
      </c>
      <c r="P577" s="273" t="s">
        <v>1665</v>
      </c>
    </row>
    <row r="578" spans="1:16" x14ac:dyDescent="0.2">
      <c r="A578" s="253">
        <v>300</v>
      </c>
      <c r="B578" s="274">
        <v>689</v>
      </c>
      <c r="C578" s="254"/>
      <c r="D578" s="254" t="s">
        <v>2489</v>
      </c>
      <c r="E578" s="254" t="s">
        <v>1057</v>
      </c>
      <c r="F578" s="263">
        <v>3050</v>
      </c>
      <c r="G578" s="254" t="s">
        <v>471</v>
      </c>
      <c r="H578" s="175" t="s">
        <v>869</v>
      </c>
      <c r="I578" s="28"/>
      <c r="N578" s="272">
        <v>300</v>
      </c>
      <c r="O578" s="239">
        <v>1721</v>
      </c>
      <c r="P578" s="273" t="s">
        <v>1667</v>
      </c>
    </row>
    <row r="579" spans="1:16" x14ac:dyDescent="0.2">
      <c r="A579" s="253">
        <v>300</v>
      </c>
      <c r="B579" s="274">
        <v>691</v>
      </c>
      <c r="C579" s="254"/>
      <c r="D579" s="254" t="s">
        <v>1359</v>
      </c>
      <c r="E579" s="254" t="s">
        <v>1448</v>
      </c>
      <c r="F579" s="263">
        <v>3080</v>
      </c>
      <c r="G579" s="254" t="s">
        <v>473</v>
      </c>
      <c r="H579" s="175" t="s">
        <v>873</v>
      </c>
      <c r="I579" s="28"/>
      <c r="N579" s="272">
        <v>300</v>
      </c>
      <c r="O579" s="239">
        <v>1724</v>
      </c>
      <c r="P579" s="273" t="s">
        <v>2561</v>
      </c>
    </row>
    <row r="580" spans="1:16" x14ac:dyDescent="0.2">
      <c r="A580" s="253">
        <v>300</v>
      </c>
      <c r="B580" s="274">
        <v>692</v>
      </c>
      <c r="C580" s="254"/>
      <c r="D580" s="254" t="s">
        <v>140</v>
      </c>
      <c r="E580" s="254" t="s">
        <v>854</v>
      </c>
      <c r="F580" s="263">
        <v>3260</v>
      </c>
      <c r="G580" s="254" t="s">
        <v>485</v>
      </c>
      <c r="H580" s="175" t="s">
        <v>877</v>
      </c>
      <c r="I580" s="28"/>
      <c r="N580" s="272">
        <v>300</v>
      </c>
      <c r="O580" s="239">
        <v>1726</v>
      </c>
      <c r="P580" s="273" t="s">
        <v>2562</v>
      </c>
    </row>
    <row r="581" spans="1:16" x14ac:dyDescent="0.2">
      <c r="A581" s="253">
        <v>300</v>
      </c>
      <c r="B581" s="274">
        <v>694</v>
      </c>
      <c r="C581" s="254"/>
      <c r="D581" s="254" t="s">
        <v>813</v>
      </c>
      <c r="E581" s="254" t="s">
        <v>866</v>
      </c>
      <c r="F581" s="263">
        <v>3061</v>
      </c>
      <c r="G581" s="254" t="s">
        <v>183</v>
      </c>
      <c r="H581" s="175" t="s">
        <v>866</v>
      </c>
      <c r="I581" s="28"/>
      <c r="N581" s="272">
        <v>300</v>
      </c>
      <c r="O581" s="239">
        <v>1727</v>
      </c>
      <c r="P581" s="273" t="s">
        <v>1670</v>
      </c>
    </row>
    <row r="582" spans="1:16" x14ac:dyDescent="0.2">
      <c r="A582" s="253">
        <v>300</v>
      </c>
      <c r="B582" s="274">
        <v>695</v>
      </c>
      <c r="C582" s="254"/>
      <c r="D582" s="254" t="s">
        <v>299</v>
      </c>
      <c r="E582" s="254" t="s">
        <v>936</v>
      </c>
      <c r="F582" s="263">
        <v>3020</v>
      </c>
      <c r="G582" s="254" t="s">
        <v>468</v>
      </c>
      <c r="H582" s="175" t="s">
        <v>875</v>
      </c>
      <c r="I582" s="28"/>
      <c r="N582" s="272">
        <v>300</v>
      </c>
      <c r="O582" s="239">
        <v>1728</v>
      </c>
      <c r="P582" s="273" t="s">
        <v>1671</v>
      </c>
    </row>
    <row r="583" spans="1:16" x14ac:dyDescent="0.2">
      <c r="A583" s="253">
        <v>300</v>
      </c>
      <c r="B583" s="274">
        <v>696</v>
      </c>
      <c r="C583" s="254"/>
      <c r="D583" s="254" t="s">
        <v>431</v>
      </c>
      <c r="E583" s="254" t="s">
        <v>1057</v>
      </c>
      <c r="F583" s="263">
        <v>3190</v>
      </c>
      <c r="G583" s="254" t="s">
        <v>480</v>
      </c>
      <c r="H583" s="175" t="s">
        <v>1101</v>
      </c>
      <c r="I583" s="28"/>
      <c r="N583" s="272">
        <v>300</v>
      </c>
      <c r="O583" s="239">
        <v>1729</v>
      </c>
      <c r="P583" s="273" t="s">
        <v>2563</v>
      </c>
    </row>
    <row r="584" spans="1:16" x14ac:dyDescent="0.2">
      <c r="A584" s="253">
        <v>300</v>
      </c>
      <c r="B584" s="274">
        <v>697</v>
      </c>
      <c r="C584" s="254"/>
      <c r="D584" s="254" t="s">
        <v>1908</v>
      </c>
      <c r="E584" s="254" t="s">
        <v>1561</v>
      </c>
      <c r="F584" s="263">
        <v>3170</v>
      </c>
      <c r="G584" s="254" t="s">
        <v>455</v>
      </c>
      <c r="H584" s="175" t="s">
        <v>1104</v>
      </c>
      <c r="I584" s="28"/>
      <c r="N584" s="272">
        <v>300</v>
      </c>
      <c r="O584" s="239">
        <v>1731</v>
      </c>
      <c r="P584" s="273" t="s">
        <v>1673</v>
      </c>
    </row>
    <row r="585" spans="1:16" x14ac:dyDescent="0.2">
      <c r="A585" s="253">
        <v>300</v>
      </c>
      <c r="B585" s="274">
        <v>702</v>
      </c>
      <c r="C585" s="254"/>
      <c r="D585" s="254" t="s">
        <v>448</v>
      </c>
      <c r="E585" s="254" t="s">
        <v>1057</v>
      </c>
      <c r="F585" s="263">
        <v>3220</v>
      </c>
      <c r="G585" s="254" t="s">
        <v>1376</v>
      </c>
      <c r="H585" s="175" t="s">
        <v>1101</v>
      </c>
      <c r="I585" s="28"/>
      <c r="N585" s="272">
        <v>300</v>
      </c>
      <c r="O585" s="239">
        <v>1732</v>
      </c>
      <c r="P585" s="273" t="s">
        <v>2564</v>
      </c>
    </row>
    <row r="586" spans="1:16" x14ac:dyDescent="0.2">
      <c r="A586" s="253">
        <v>300</v>
      </c>
      <c r="B586" s="274">
        <v>703</v>
      </c>
      <c r="C586" s="254"/>
      <c r="D586" s="254" t="s">
        <v>244</v>
      </c>
      <c r="E586" s="254" t="s">
        <v>865</v>
      </c>
      <c r="F586" s="263">
        <v>3010</v>
      </c>
      <c r="G586" s="254" t="s">
        <v>467</v>
      </c>
      <c r="H586" s="175" t="s">
        <v>869</v>
      </c>
      <c r="I586" s="28"/>
      <c r="N586" s="272">
        <v>300</v>
      </c>
      <c r="O586" s="239">
        <v>1733</v>
      </c>
      <c r="P586" s="273" t="s">
        <v>1674</v>
      </c>
    </row>
    <row r="587" spans="1:16" x14ac:dyDescent="0.2">
      <c r="A587" s="253">
        <v>300</v>
      </c>
      <c r="B587" s="274">
        <v>704</v>
      </c>
      <c r="C587" s="254"/>
      <c r="D587" s="254" t="s">
        <v>592</v>
      </c>
      <c r="E587" s="254" t="s">
        <v>865</v>
      </c>
      <c r="F587" s="263">
        <v>3050</v>
      </c>
      <c r="G587" s="254" t="s">
        <v>471</v>
      </c>
      <c r="H587" s="175" t="s">
        <v>869</v>
      </c>
      <c r="I587" s="28"/>
      <c r="N587" s="272">
        <v>300</v>
      </c>
      <c r="O587" s="239">
        <v>1734</v>
      </c>
      <c r="P587" s="273" t="s">
        <v>1693</v>
      </c>
    </row>
    <row r="588" spans="1:16" x14ac:dyDescent="0.2">
      <c r="A588" s="253">
        <v>300</v>
      </c>
      <c r="B588" s="274">
        <v>705</v>
      </c>
      <c r="C588" s="254"/>
      <c r="D588" s="254" t="s">
        <v>1855</v>
      </c>
      <c r="E588" s="254" t="s">
        <v>1093</v>
      </c>
      <c r="F588" s="263">
        <v>3170</v>
      </c>
      <c r="G588" s="254" t="s">
        <v>455</v>
      </c>
      <c r="H588" s="175" t="s">
        <v>1104</v>
      </c>
      <c r="I588" s="28"/>
      <c r="N588" s="272">
        <v>300</v>
      </c>
      <c r="O588" s="239">
        <v>1736</v>
      </c>
      <c r="P588" s="273" t="s">
        <v>2565</v>
      </c>
    </row>
    <row r="589" spans="1:16" x14ac:dyDescent="0.2">
      <c r="A589" s="253">
        <v>300</v>
      </c>
      <c r="B589" s="274">
        <v>706</v>
      </c>
      <c r="C589" s="254"/>
      <c r="D589" s="254" t="s">
        <v>343</v>
      </c>
      <c r="E589" s="254" t="s">
        <v>968</v>
      </c>
      <c r="F589" s="263">
        <v>3180</v>
      </c>
      <c r="G589" s="254" t="s">
        <v>479</v>
      </c>
      <c r="H589" s="175" t="s">
        <v>877</v>
      </c>
      <c r="I589" s="28"/>
      <c r="N589" s="272">
        <v>300</v>
      </c>
      <c r="O589" s="239">
        <v>1737</v>
      </c>
      <c r="P589" s="273" t="s">
        <v>1677</v>
      </c>
    </row>
    <row r="590" spans="1:16" x14ac:dyDescent="0.2">
      <c r="A590" s="253">
        <v>300</v>
      </c>
      <c r="B590" s="274">
        <v>707</v>
      </c>
      <c r="C590" s="254"/>
      <c r="D590" s="254" t="s">
        <v>1929</v>
      </c>
      <c r="E590" s="254" t="s">
        <v>968</v>
      </c>
      <c r="F590" s="263">
        <v>3190</v>
      </c>
      <c r="G590" s="254" t="s">
        <v>480</v>
      </c>
      <c r="H590" s="175" t="s">
        <v>1101</v>
      </c>
      <c r="I590" s="28"/>
      <c r="N590" s="272">
        <v>300</v>
      </c>
      <c r="O590" s="239">
        <v>1738</v>
      </c>
      <c r="P590" s="273" t="s">
        <v>2566</v>
      </c>
    </row>
    <row r="591" spans="1:16" x14ac:dyDescent="0.2">
      <c r="A591" s="253">
        <v>300</v>
      </c>
      <c r="B591" s="274">
        <v>708</v>
      </c>
      <c r="C591" s="254"/>
      <c r="D591" s="254" t="s">
        <v>132</v>
      </c>
      <c r="E591" s="254" t="s">
        <v>1495</v>
      </c>
      <c r="F591" s="263">
        <v>3300</v>
      </c>
      <c r="G591" s="254" t="s">
        <v>487</v>
      </c>
      <c r="H591" s="175" t="s">
        <v>873</v>
      </c>
      <c r="I591" s="28"/>
      <c r="N591" s="272">
        <v>300</v>
      </c>
      <c r="O591" s="239">
        <v>1739</v>
      </c>
      <c r="P591" s="273" t="s">
        <v>1679</v>
      </c>
    </row>
    <row r="592" spans="1:16" x14ac:dyDescent="0.2">
      <c r="A592" s="253">
        <v>300</v>
      </c>
      <c r="B592" s="274">
        <v>710</v>
      </c>
      <c r="C592" s="254"/>
      <c r="D592" s="254" t="s">
        <v>325</v>
      </c>
      <c r="E592" s="254" t="s">
        <v>1464</v>
      </c>
      <c r="F592" s="263">
        <v>3170</v>
      </c>
      <c r="G592" s="254" t="s">
        <v>455</v>
      </c>
      <c r="H592" s="175" t="s">
        <v>1104</v>
      </c>
      <c r="I592" s="28"/>
      <c r="N592" s="272">
        <v>300</v>
      </c>
      <c r="O592" s="239">
        <v>1740</v>
      </c>
      <c r="P592" s="273" t="s">
        <v>2567</v>
      </c>
    </row>
    <row r="593" spans="1:16" x14ac:dyDescent="0.2">
      <c r="A593" s="253">
        <v>300</v>
      </c>
      <c r="B593" s="274">
        <v>712</v>
      </c>
      <c r="C593" s="254"/>
      <c r="D593" s="254" t="s">
        <v>814</v>
      </c>
      <c r="E593" s="254" t="s">
        <v>875</v>
      </c>
      <c r="F593" s="263">
        <v>3020</v>
      </c>
      <c r="G593" s="254" t="s">
        <v>468</v>
      </c>
      <c r="H593" s="175" t="s">
        <v>875</v>
      </c>
      <c r="I593" s="28"/>
      <c r="N593" s="272">
        <v>300</v>
      </c>
      <c r="O593" s="239">
        <v>1741</v>
      </c>
      <c r="P593" s="273" t="s">
        <v>1680</v>
      </c>
    </row>
    <row r="594" spans="1:16" x14ac:dyDescent="0.2">
      <c r="A594" s="253">
        <v>300</v>
      </c>
      <c r="B594" s="274">
        <v>718</v>
      </c>
      <c r="C594" s="254"/>
      <c r="D594" s="254" t="s">
        <v>890</v>
      </c>
      <c r="E594" s="254" t="s">
        <v>891</v>
      </c>
      <c r="F594" s="263">
        <v>3061</v>
      </c>
      <c r="G594" s="254" t="s">
        <v>183</v>
      </c>
      <c r="H594" s="175" t="s">
        <v>866</v>
      </c>
      <c r="I594" s="28"/>
      <c r="N594" s="272">
        <v>300</v>
      </c>
      <c r="O594" s="239">
        <v>1742</v>
      </c>
      <c r="P594" s="273" t="s">
        <v>2568</v>
      </c>
    </row>
    <row r="595" spans="1:16" x14ac:dyDescent="0.2">
      <c r="A595" s="253">
        <v>300</v>
      </c>
      <c r="B595" s="274">
        <v>719</v>
      </c>
      <c r="C595" s="254"/>
      <c r="D595" s="254" t="s">
        <v>2654</v>
      </c>
      <c r="E595" s="254" t="s">
        <v>891</v>
      </c>
      <c r="F595" s="263">
        <v>3040</v>
      </c>
      <c r="G595" s="254" t="s">
        <v>470</v>
      </c>
      <c r="H595" s="175" t="s">
        <v>858</v>
      </c>
      <c r="I595" s="28"/>
      <c r="N595" s="272">
        <v>300</v>
      </c>
      <c r="O595" s="239">
        <v>1743</v>
      </c>
      <c r="P595" s="273" t="s">
        <v>2569</v>
      </c>
    </row>
    <row r="596" spans="1:16" x14ac:dyDescent="0.2">
      <c r="A596" s="253">
        <v>300</v>
      </c>
      <c r="B596" s="274">
        <v>720</v>
      </c>
      <c r="C596" s="254"/>
      <c r="D596" s="254" t="s">
        <v>337</v>
      </c>
      <c r="E596" s="254" t="s">
        <v>1155</v>
      </c>
      <c r="F596" s="263">
        <v>3290</v>
      </c>
      <c r="G596" s="254" t="s">
        <v>684</v>
      </c>
      <c r="H596" s="175" t="s">
        <v>877</v>
      </c>
      <c r="I596" s="28"/>
      <c r="N596" s="272">
        <v>300</v>
      </c>
      <c r="O596" s="239">
        <v>1744</v>
      </c>
      <c r="P596" s="273" t="s">
        <v>1715</v>
      </c>
    </row>
    <row r="597" spans="1:16" x14ac:dyDescent="0.2">
      <c r="A597" s="253">
        <v>300</v>
      </c>
      <c r="B597" s="274">
        <v>722</v>
      </c>
      <c r="C597" s="254"/>
      <c r="D597" s="254" t="s">
        <v>194</v>
      </c>
      <c r="E597" s="254" t="s">
        <v>887</v>
      </c>
      <c r="F597" s="263">
        <v>3270</v>
      </c>
      <c r="G597" s="254" t="s">
        <v>1032</v>
      </c>
      <c r="H597" s="175" t="s">
        <v>877</v>
      </c>
      <c r="I597" s="28"/>
      <c r="N597" s="272">
        <v>300</v>
      </c>
      <c r="O597" s="239">
        <v>1745</v>
      </c>
      <c r="P597" s="273" t="s">
        <v>1681</v>
      </c>
    </row>
    <row r="598" spans="1:16" x14ac:dyDescent="0.2">
      <c r="A598" s="253">
        <v>300</v>
      </c>
      <c r="B598" s="274">
        <v>724</v>
      </c>
      <c r="C598" s="254"/>
      <c r="D598" s="254" t="s">
        <v>1239</v>
      </c>
      <c r="E598" s="254" t="s">
        <v>1587</v>
      </c>
      <c r="F598" s="263">
        <v>3040</v>
      </c>
      <c r="G598" s="254" t="s">
        <v>470</v>
      </c>
      <c r="H598" s="175" t="s">
        <v>858</v>
      </c>
      <c r="I598" s="28"/>
      <c r="N598" s="272">
        <v>300</v>
      </c>
      <c r="O598" s="239">
        <v>1746</v>
      </c>
      <c r="P598" s="273" t="s">
        <v>1682</v>
      </c>
    </row>
    <row r="599" spans="1:16" x14ac:dyDescent="0.2">
      <c r="A599" s="253">
        <v>300</v>
      </c>
      <c r="B599" s="274">
        <v>726</v>
      </c>
      <c r="C599" s="254"/>
      <c r="D599" s="254" t="s">
        <v>1362</v>
      </c>
      <c r="E599" s="254" t="s">
        <v>966</v>
      </c>
      <c r="F599" s="263">
        <v>3050</v>
      </c>
      <c r="G599" s="254" t="s">
        <v>471</v>
      </c>
      <c r="H599" s="175" t="s">
        <v>869</v>
      </c>
      <c r="I599" s="28"/>
      <c r="N599" s="272">
        <v>300</v>
      </c>
      <c r="O599" s="239">
        <v>1747</v>
      </c>
      <c r="P599" s="273" t="s">
        <v>1684</v>
      </c>
    </row>
    <row r="600" spans="1:16" x14ac:dyDescent="0.2">
      <c r="A600" s="253">
        <v>300</v>
      </c>
      <c r="B600" s="274">
        <v>727</v>
      </c>
      <c r="C600" s="254"/>
      <c r="D600" s="254" t="s">
        <v>443</v>
      </c>
      <c r="E600" s="254" t="s">
        <v>966</v>
      </c>
      <c r="F600" s="263">
        <v>3061</v>
      </c>
      <c r="G600" s="254" t="s">
        <v>183</v>
      </c>
      <c r="H600" s="175" t="s">
        <v>866</v>
      </c>
      <c r="I600" s="28"/>
      <c r="N600" s="272">
        <v>300</v>
      </c>
      <c r="O600" s="239">
        <v>1748</v>
      </c>
      <c r="P600" s="273" t="s">
        <v>1685</v>
      </c>
    </row>
    <row r="601" spans="1:16" x14ac:dyDescent="0.2">
      <c r="A601" s="253">
        <v>300</v>
      </c>
      <c r="B601" s="274">
        <v>729</v>
      </c>
      <c r="C601" s="254"/>
      <c r="D601" s="254" t="s">
        <v>1286</v>
      </c>
      <c r="E601" s="254" t="s">
        <v>1174</v>
      </c>
      <c r="F601" s="263">
        <v>3170</v>
      </c>
      <c r="G601" s="254" t="s">
        <v>455</v>
      </c>
      <c r="H601" s="175" t="s">
        <v>1104</v>
      </c>
      <c r="I601" s="28"/>
      <c r="N601" s="272">
        <v>300</v>
      </c>
      <c r="O601" s="239">
        <v>1749</v>
      </c>
      <c r="P601" s="273" t="s">
        <v>2570</v>
      </c>
    </row>
    <row r="602" spans="1:16" x14ac:dyDescent="0.2">
      <c r="A602" s="253">
        <v>300</v>
      </c>
      <c r="B602" s="274">
        <v>730</v>
      </c>
      <c r="C602" s="254"/>
      <c r="D602" s="254" t="s">
        <v>1351</v>
      </c>
      <c r="E602" s="254" t="s">
        <v>1424</v>
      </c>
      <c r="F602" s="263">
        <v>3130</v>
      </c>
      <c r="G602" s="254" t="s">
        <v>476</v>
      </c>
      <c r="H602" s="175" t="s">
        <v>858</v>
      </c>
      <c r="I602" s="28"/>
      <c r="N602" s="272">
        <v>300</v>
      </c>
      <c r="O602" s="239">
        <v>1750</v>
      </c>
      <c r="P602" s="273" t="s">
        <v>2571</v>
      </c>
    </row>
    <row r="603" spans="1:16" x14ac:dyDescent="0.2">
      <c r="A603" s="253">
        <v>300</v>
      </c>
      <c r="B603" s="274">
        <v>731</v>
      </c>
      <c r="C603" s="254"/>
      <c r="D603" s="254" t="s">
        <v>373</v>
      </c>
      <c r="E603" s="254" t="s">
        <v>906</v>
      </c>
      <c r="F603" s="263">
        <v>3070</v>
      </c>
      <c r="G603" s="254" t="s">
        <v>472</v>
      </c>
      <c r="H603" s="175" t="s">
        <v>869</v>
      </c>
      <c r="I603" s="28"/>
      <c r="N603" s="272">
        <v>300</v>
      </c>
      <c r="O603" s="239">
        <v>1751</v>
      </c>
      <c r="P603" s="273" t="s">
        <v>1686</v>
      </c>
    </row>
    <row r="604" spans="1:16" x14ac:dyDescent="0.2">
      <c r="A604" s="253">
        <v>300</v>
      </c>
      <c r="B604" s="274">
        <v>732</v>
      </c>
      <c r="C604" s="254"/>
      <c r="D604" s="254" t="s">
        <v>617</v>
      </c>
      <c r="E604" s="254" t="s">
        <v>871</v>
      </c>
      <c r="F604" s="263">
        <v>3070</v>
      </c>
      <c r="G604" s="254" t="s">
        <v>472</v>
      </c>
      <c r="H604" s="175" t="s">
        <v>869</v>
      </c>
      <c r="I604" s="28"/>
      <c r="N604" s="272">
        <v>300</v>
      </c>
      <c r="O604" s="239">
        <v>1752</v>
      </c>
      <c r="P604" s="273" t="s">
        <v>1687</v>
      </c>
    </row>
    <row r="605" spans="1:16" x14ac:dyDescent="0.2">
      <c r="A605" s="253">
        <v>300</v>
      </c>
      <c r="B605" s="274">
        <v>734</v>
      </c>
      <c r="C605" s="254"/>
      <c r="D605" s="254" t="s">
        <v>1804</v>
      </c>
      <c r="E605" s="254" t="s">
        <v>854</v>
      </c>
      <c r="F605" s="263">
        <v>3260</v>
      </c>
      <c r="G605" s="254" t="s">
        <v>485</v>
      </c>
      <c r="H605" s="175" t="s">
        <v>877</v>
      </c>
      <c r="I605" s="28"/>
      <c r="N605" s="272">
        <v>300</v>
      </c>
      <c r="O605" s="239">
        <v>1760</v>
      </c>
      <c r="P605" s="273" t="s">
        <v>1695</v>
      </c>
    </row>
    <row r="606" spans="1:16" x14ac:dyDescent="0.2">
      <c r="A606" s="253">
        <v>300</v>
      </c>
      <c r="B606" s="274">
        <v>739</v>
      </c>
      <c r="C606" s="254"/>
      <c r="D606" s="254" t="s">
        <v>942</v>
      </c>
      <c r="E606" s="254" t="s">
        <v>899</v>
      </c>
      <c r="F606" s="263">
        <v>3040</v>
      </c>
      <c r="G606" s="254" t="s">
        <v>470</v>
      </c>
      <c r="H606" s="175" t="s">
        <v>858</v>
      </c>
      <c r="I606" s="28"/>
      <c r="N606" s="272">
        <v>300</v>
      </c>
      <c r="O606" s="239">
        <v>1761</v>
      </c>
      <c r="P606" s="273" t="s">
        <v>1696</v>
      </c>
    </row>
    <row r="607" spans="1:16" x14ac:dyDescent="0.2">
      <c r="A607" s="253">
        <v>300</v>
      </c>
      <c r="B607" s="274">
        <v>740</v>
      </c>
      <c r="C607" s="254"/>
      <c r="D607" s="254" t="s">
        <v>1552</v>
      </c>
      <c r="E607" s="254" t="s">
        <v>899</v>
      </c>
      <c r="F607" s="263">
        <v>3020</v>
      </c>
      <c r="G607" s="254" t="s">
        <v>468</v>
      </c>
      <c r="H607" s="175" t="s">
        <v>875</v>
      </c>
      <c r="I607" s="28"/>
      <c r="N607" s="272">
        <v>300</v>
      </c>
      <c r="O607" s="239">
        <v>1762</v>
      </c>
      <c r="P607" s="273" t="s">
        <v>1697</v>
      </c>
    </row>
    <row r="608" spans="1:16" x14ac:dyDescent="0.2">
      <c r="A608" s="253">
        <v>300</v>
      </c>
      <c r="B608" s="274">
        <v>742</v>
      </c>
      <c r="C608" s="254"/>
      <c r="D608" s="254" t="s">
        <v>385</v>
      </c>
      <c r="E608" s="254" t="s">
        <v>1088</v>
      </c>
      <c r="F608" s="263">
        <v>3160</v>
      </c>
      <c r="G608" s="254" t="s">
        <v>184</v>
      </c>
      <c r="H608" s="175" t="s">
        <v>1104</v>
      </c>
      <c r="I608" s="28"/>
      <c r="N608" s="272">
        <v>300</v>
      </c>
      <c r="O608" s="239">
        <v>1764</v>
      </c>
      <c r="P608" s="273" t="s">
        <v>1698</v>
      </c>
    </row>
    <row r="609" spans="1:16" x14ac:dyDescent="0.2">
      <c r="A609" s="253">
        <v>300</v>
      </c>
      <c r="B609" s="274">
        <v>743</v>
      </c>
      <c r="C609" s="254"/>
      <c r="D609" s="254" t="s">
        <v>1259</v>
      </c>
      <c r="E609" s="254" t="s">
        <v>1088</v>
      </c>
      <c r="F609" s="263">
        <v>3130</v>
      </c>
      <c r="G609" s="254" t="s">
        <v>476</v>
      </c>
      <c r="H609" s="175" t="s">
        <v>858</v>
      </c>
      <c r="I609" s="28"/>
      <c r="N609" s="272">
        <v>300</v>
      </c>
      <c r="O609" s="239">
        <v>1765</v>
      </c>
      <c r="P609" s="273" t="s">
        <v>1699</v>
      </c>
    </row>
    <row r="610" spans="1:16" x14ac:dyDescent="0.2">
      <c r="A610" s="253">
        <v>300</v>
      </c>
      <c r="B610" s="274">
        <v>748</v>
      </c>
      <c r="C610" s="254"/>
      <c r="D610" s="254" t="s">
        <v>2011</v>
      </c>
      <c r="E610" s="254" t="s">
        <v>966</v>
      </c>
      <c r="F610" s="263">
        <v>3061</v>
      </c>
      <c r="G610" s="254" t="s">
        <v>183</v>
      </c>
      <c r="H610" s="175" t="s">
        <v>866</v>
      </c>
      <c r="I610" s="28"/>
      <c r="N610" s="272">
        <v>300</v>
      </c>
      <c r="O610" s="239">
        <v>1766</v>
      </c>
      <c r="P610" s="273" t="s">
        <v>2572</v>
      </c>
    </row>
    <row r="611" spans="1:16" x14ac:dyDescent="0.2">
      <c r="A611" s="253">
        <v>300</v>
      </c>
      <c r="B611" s="274">
        <v>749</v>
      </c>
      <c r="C611" s="254"/>
      <c r="D611" s="254" t="s">
        <v>750</v>
      </c>
      <c r="E611" s="254" t="s">
        <v>1515</v>
      </c>
      <c r="F611" s="263">
        <v>3010</v>
      </c>
      <c r="G611" s="254" t="s">
        <v>467</v>
      </c>
      <c r="H611" s="175" t="s">
        <v>869</v>
      </c>
      <c r="I611" s="28"/>
      <c r="N611" s="272">
        <v>300</v>
      </c>
      <c r="O611" s="239">
        <v>1767</v>
      </c>
      <c r="P611" s="273" t="s">
        <v>1700</v>
      </c>
    </row>
    <row r="612" spans="1:16" x14ac:dyDescent="0.2">
      <c r="A612" s="253">
        <v>300</v>
      </c>
      <c r="B612" s="274">
        <v>750</v>
      </c>
      <c r="C612" s="254"/>
      <c r="D612" s="254" t="s">
        <v>670</v>
      </c>
      <c r="E612" s="254" t="s">
        <v>1515</v>
      </c>
      <c r="F612" s="263">
        <v>3280</v>
      </c>
      <c r="G612" s="254" t="s">
        <v>486</v>
      </c>
      <c r="H612" s="175" t="s">
        <v>877</v>
      </c>
      <c r="I612" s="28"/>
      <c r="N612" s="272">
        <v>300</v>
      </c>
      <c r="O612" s="239">
        <v>1768</v>
      </c>
      <c r="P612" s="273" t="s">
        <v>1701</v>
      </c>
    </row>
    <row r="613" spans="1:16" x14ac:dyDescent="0.2">
      <c r="A613" s="253">
        <v>300</v>
      </c>
      <c r="B613" s="274">
        <v>753</v>
      </c>
      <c r="C613" s="254"/>
      <c r="D613" s="254" t="s">
        <v>672</v>
      </c>
      <c r="E613" s="254" t="s">
        <v>966</v>
      </c>
      <c r="F613" s="263">
        <v>3050</v>
      </c>
      <c r="G613" s="254" t="s">
        <v>471</v>
      </c>
      <c r="H613" s="175" t="s">
        <v>869</v>
      </c>
      <c r="I613" s="28"/>
      <c r="N613" s="272">
        <v>300</v>
      </c>
      <c r="O613" s="239">
        <v>1769</v>
      </c>
      <c r="P613" s="273" t="s">
        <v>1702</v>
      </c>
    </row>
    <row r="614" spans="1:16" x14ac:dyDescent="0.2">
      <c r="A614" s="253">
        <v>300</v>
      </c>
      <c r="B614" s="274">
        <v>754</v>
      </c>
      <c r="C614" s="254"/>
      <c r="D614" s="254" t="s">
        <v>1378</v>
      </c>
      <c r="E614" s="254" t="s">
        <v>1463</v>
      </c>
      <c r="F614" s="263">
        <v>3160</v>
      </c>
      <c r="G614" s="254" t="s">
        <v>184</v>
      </c>
      <c r="H614" s="175" t="s">
        <v>1104</v>
      </c>
      <c r="I614" s="28"/>
      <c r="N614" s="272">
        <v>300</v>
      </c>
      <c r="O614" s="239">
        <v>1770</v>
      </c>
      <c r="P614" s="273" t="s">
        <v>1703</v>
      </c>
    </row>
    <row r="615" spans="1:16" x14ac:dyDescent="0.2">
      <c r="A615" s="253">
        <v>300</v>
      </c>
      <c r="B615" s="274">
        <v>755</v>
      </c>
      <c r="C615" s="254"/>
      <c r="D615" s="254" t="s">
        <v>102</v>
      </c>
      <c r="E615" s="254" t="s">
        <v>932</v>
      </c>
      <c r="F615" s="263">
        <v>3200</v>
      </c>
      <c r="G615" s="254" t="s">
        <v>481</v>
      </c>
      <c r="H615" s="175" t="s">
        <v>1095</v>
      </c>
      <c r="I615" s="28"/>
      <c r="N615" s="272">
        <v>300</v>
      </c>
      <c r="O615" s="239">
        <v>1772</v>
      </c>
      <c r="P615" s="273" t="s">
        <v>1706</v>
      </c>
    </row>
    <row r="616" spans="1:16" x14ac:dyDescent="0.2">
      <c r="A616" s="253">
        <v>300</v>
      </c>
      <c r="B616" s="274">
        <v>756</v>
      </c>
      <c r="C616" s="254"/>
      <c r="D616" s="254" t="s">
        <v>1306</v>
      </c>
      <c r="E616" s="254" t="s">
        <v>932</v>
      </c>
      <c r="F616" s="263">
        <v>3210</v>
      </c>
      <c r="G616" s="254" t="s">
        <v>482</v>
      </c>
      <c r="H616" s="175" t="s">
        <v>858</v>
      </c>
      <c r="I616" s="28"/>
      <c r="N616" s="272">
        <v>300</v>
      </c>
      <c r="O616" s="239">
        <v>1773</v>
      </c>
      <c r="P616" s="273" t="s">
        <v>1709</v>
      </c>
    </row>
    <row r="617" spans="1:16" x14ac:dyDescent="0.2">
      <c r="A617" s="253">
        <v>300</v>
      </c>
      <c r="B617" s="274">
        <v>759</v>
      </c>
      <c r="C617" s="254"/>
      <c r="D617" s="254" t="s">
        <v>1195</v>
      </c>
      <c r="E617" s="254" t="s">
        <v>885</v>
      </c>
      <c r="F617" s="263">
        <v>3150</v>
      </c>
      <c r="G617" s="254" t="s">
        <v>478</v>
      </c>
      <c r="H617" s="175" t="s">
        <v>1437</v>
      </c>
      <c r="I617" s="28"/>
      <c r="N617" s="272">
        <v>300</v>
      </c>
      <c r="O617" s="239">
        <v>1774</v>
      </c>
      <c r="P617" s="273" t="s">
        <v>1711</v>
      </c>
    </row>
    <row r="618" spans="1:16" x14ac:dyDescent="0.2">
      <c r="A618" s="253">
        <v>300</v>
      </c>
      <c r="B618" s="274">
        <v>760</v>
      </c>
      <c r="C618" s="254"/>
      <c r="D618" s="254" t="s">
        <v>34</v>
      </c>
      <c r="E618" s="254" t="s">
        <v>1189</v>
      </c>
      <c r="F618" s="263">
        <v>3220</v>
      </c>
      <c r="G618" s="254" t="s">
        <v>1376</v>
      </c>
      <c r="H618" s="175" t="s">
        <v>1101</v>
      </c>
      <c r="I618" s="28"/>
      <c r="N618" s="272">
        <v>300</v>
      </c>
      <c r="O618" s="239">
        <v>1775</v>
      </c>
      <c r="P618" s="273" t="s">
        <v>2039</v>
      </c>
    </row>
    <row r="619" spans="1:16" x14ac:dyDescent="0.2">
      <c r="A619" s="253">
        <v>300</v>
      </c>
      <c r="B619" s="274">
        <v>761</v>
      </c>
      <c r="C619" s="254"/>
      <c r="D619" s="254" t="s">
        <v>2655</v>
      </c>
      <c r="E619" s="254" t="s">
        <v>1460</v>
      </c>
      <c r="F619" s="263">
        <v>3120</v>
      </c>
      <c r="G619" s="254" t="s">
        <v>475</v>
      </c>
      <c r="H619" s="175" t="s">
        <v>861</v>
      </c>
      <c r="I619" s="28"/>
      <c r="N619" s="272">
        <v>300</v>
      </c>
      <c r="O619" s="239">
        <v>1776</v>
      </c>
      <c r="P619" s="273" t="s">
        <v>2573</v>
      </c>
    </row>
    <row r="620" spans="1:16" x14ac:dyDescent="0.2">
      <c r="A620" s="253">
        <v>300</v>
      </c>
      <c r="B620" s="274">
        <v>764</v>
      </c>
      <c r="C620" s="254"/>
      <c r="D620" s="254" t="s">
        <v>751</v>
      </c>
      <c r="E620" s="254" t="s">
        <v>1135</v>
      </c>
      <c r="F620" s="263">
        <v>3030</v>
      </c>
      <c r="G620" s="254" t="s">
        <v>469</v>
      </c>
      <c r="H620" s="175" t="s">
        <v>858</v>
      </c>
      <c r="I620" s="28"/>
      <c r="N620" s="272">
        <v>300</v>
      </c>
      <c r="O620" s="239">
        <v>1777</v>
      </c>
      <c r="P620" s="273" t="s">
        <v>2040</v>
      </c>
    </row>
    <row r="621" spans="1:16" x14ac:dyDescent="0.2">
      <c r="A621" s="253">
        <v>300</v>
      </c>
      <c r="B621" s="274">
        <v>765</v>
      </c>
      <c r="C621" s="254"/>
      <c r="D621" s="254" t="s">
        <v>396</v>
      </c>
      <c r="E621" s="254" t="s">
        <v>854</v>
      </c>
      <c r="F621" s="263">
        <v>3260</v>
      </c>
      <c r="G621" s="254" t="s">
        <v>485</v>
      </c>
      <c r="H621" s="175" t="s">
        <v>877</v>
      </c>
      <c r="I621" s="28"/>
      <c r="N621" s="272">
        <v>300</v>
      </c>
      <c r="O621" s="239">
        <v>1778</v>
      </c>
      <c r="P621" s="273" t="s">
        <v>2574</v>
      </c>
    </row>
    <row r="622" spans="1:16" x14ac:dyDescent="0.2">
      <c r="A622" s="253">
        <v>300</v>
      </c>
      <c r="B622" s="274">
        <v>767</v>
      </c>
      <c r="C622" s="254"/>
      <c r="D622" s="254" t="s">
        <v>526</v>
      </c>
      <c r="E622" s="254" t="s">
        <v>1437</v>
      </c>
      <c r="F622" s="263">
        <v>3020</v>
      </c>
      <c r="G622" s="254" t="s">
        <v>468</v>
      </c>
      <c r="H622" s="175" t="s">
        <v>875</v>
      </c>
      <c r="I622" s="28"/>
      <c r="N622" s="272">
        <v>300</v>
      </c>
      <c r="O622" s="239">
        <v>1779</v>
      </c>
      <c r="P622" s="273" t="s">
        <v>2575</v>
      </c>
    </row>
    <row r="623" spans="1:16" x14ac:dyDescent="0.2">
      <c r="A623" s="253">
        <v>300</v>
      </c>
      <c r="B623" s="274">
        <v>769</v>
      </c>
      <c r="C623" s="254"/>
      <c r="D623" s="254" t="s">
        <v>139</v>
      </c>
      <c r="E623" s="254" t="s">
        <v>1437</v>
      </c>
      <c r="F623" s="263">
        <v>3190</v>
      </c>
      <c r="G623" s="254" t="s">
        <v>480</v>
      </c>
      <c r="H623" s="175" t="s">
        <v>1101</v>
      </c>
      <c r="I623" s="28"/>
      <c r="N623" s="272">
        <v>300</v>
      </c>
      <c r="O623" s="239">
        <v>1780</v>
      </c>
      <c r="P623" s="273" t="s">
        <v>1707</v>
      </c>
    </row>
    <row r="624" spans="1:16" x14ac:dyDescent="0.2">
      <c r="A624" s="253">
        <v>300</v>
      </c>
      <c r="B624" s="274">
        <v>771</v>
      </c>
      <c r="C624" s="254"/>
      <c r="D624" s="254" t="s">
        <v>527</v>
      </c>
      <c r="E624" s="254" t="s">
        <v>1556</v>
      </c>
      <c r="F624" s="263">
        <v>3290</v>
      </c>
      <c r="G624" s="254" t="s">
        <v>684</v>
      </c>
      <c r="H624" s="175" t="s">
        <v>877</v>
      </c>
      <c r="I624" s="28"/>
      <c r="N624" s="272">
        <v>300</v>
      </c>
      <c r="O624" s="239">
        <v>1781</v>
      </c>
      <c r="P624" s="273" t="s">
        <v>1708</v>
      </c>
    </row>
    <row r="625" spans="1:16" x14ac:dyDescent="0.2">
      <c r="A625" s="253">
        <v>300</v>
      </c>
      <c r="B625" s="274">
        <v>772</v>
      </c>
      <c r="C625" s="254"/>
      <c r="D625" s="254" t="s">
        <v>528</v>
      </c>
      <c r="E625" s="254" t="s">
        <v>1557</v>
      </c>
      <c r="F625" s="263">
        <v>3310</v>
      </c>
      <c r="G625" s="254" t="s">
        <v>21</v>
      </c>
      <c r="H625" s="175" t="s">
        <v>877</v>
      </c>
      <c r="I625" s="28"/>
      <c r="N625" s="272">
        <v>300</v>
      </c>
      <c r="O625" s="239">
        <v>1783</v>
      </c>
      <c r="P625" s="273" t="s">
        <v>2041</v>
      </c>
    </row>
    <row r="626" spans="1:16" x14ac:dyDescent="0.2">
      <c r="A626" s="253">
        <v>300</v>
      </c>
      <c r="B626" s="274">
        <v>773</v>
      </c>
      <c r="C626" s="254"/>
      <c r="D626" s="254" t="s">
        <v>529</v>
      </c>
      <c r="E626" s="254" t="s">
        <v>1558</v>
      </c>
      <c r="F626" s="263">
        <v>3240</v>
      </c>
      <c r="G626" s="254" t="s">
        <v>1031</v>
      </c>
      <c r="H626" s="175" t="s">
        <v>1095</v>
      </c>
      <c r="I626" s="28"/>
      <c r="N626" s="272">
        <v>300</v>
      </c>
      <c r="O626" s="239">
        <v>1784</v>
      </c>
      <c r="P626" s="273" t="s">
        <v>1713</v>
      </c>
    </row>
    <row r="627" spans="1:16" x14ac:dyDescent="0.2">
      <c r="A627" s="253">
        <v>300</v>
      </c>
      <c r="B627" s="274">
        <v>774</v>
      </c>
      <c r="C627" s="254"/>
      <c r="D627" s="254" t="s">
        <v>530</v>
      </c>
      <c r="E627" s="254" t="s">
        <v>1437</v>
      </c>
      <c r="F627" s="263">
        <v>3230</v>
      </c>
      <c r="G627" s="254" t="s">
        <v>483</v>
      </c>
      <c r="H627" s="175" t="s">
        <v>877</v>
      </c>
      <c r="I627" s="28"/>
      <c r="N627" s="272">
        <v>300</v>
      </c>
      <c r="O627" s="239">
        <v>1786</v>
      </c>
      <c r="P627" s="273" t="s">
        <v>1716</v>
      </c>
    </row>
    <row r="628" spans="1:16" x14ac:dyDescent="0.2">
      <c r="A628" s="253">
        <v>300</v>
      </c>
      <c r="B628" s="274">
        <v>775</v>
      </c>
      <c r="C628" s="254"/>
      <c r="D628" s="254" t="s">
        <v>531</v>
      </c>
      <c r="E628" s="254" t="s">
        <v>1437</v>
      </c>
      <c r="F628" s="263">
        <v>3180</v>
      </c>
      <c r="G628" s="254" t="s">
        <v>479</v>
      </c>
      <c r="H628" s="175" t="s">
        <v>877</v>
      </c>
      <c r="I628" s="28"/>
      <c r="N628" s="272">
        <v>300</v>
      </c>
      <c r="O628" s="239">
        <v>1787</v>
      </c>
      <c r="P628" s="273" t="s">
        <v>1717</v>
      </c>
    </row>
    <row r="629" spans="1:16" x14ac:dyDescent="0.2">
      <c r="A629" s="253">
        <v>300</v>
      </c>
      <c r="B629" s="274">
        <v>777</v>
      </c>
      <c r="C629" s="254"/>
      <c r="D629" s="254" t="s">
        <v>642</v>
      </c>
      <c r="E629" s="254" t="s">
        <v>1187</v>
      </c>
      <c r="F629" s="263">
        <v>3250</v>
      </c>
      <c r="G629" s="254" t="s">
        <v>484</v>
      </c>
      <c r="H629" s="175" t="s">
        <v>877</v>
      </c>
      <c r="I629" s="28"/>
      <c r="N629" s="272">
        <v>300</v>
      </c>
      <c r="O629" s="239">
        <v>1788</v>
      </c>
      <c r="P629" s="273" t="s">
        <v>1718</v>
      </c>
    </row>
    <row r="630" spans="1:16" x14ac:dyDescent="0.2">
      <c r="A630" s="253">
        <v>300</v>
      </c>
      <c r="B630" s="274">
        <v>778</v>
      </c>
      <c r="C630" s="254"/>
      <c r="D630" s="254" t="s">
        <v>643</v>
      </c>
      <c r="E630" s="254" t="s">
        <v>1122</v>
      </c>
      <c r="F630" s="263">
        <v>3061</v>
      </c>
      <c r="G630" s="254" t="s">
        <v>183</v>
      </c>
      <c r="H630" s="175" t="s">
        <v>866</v>
      </c>
      <c r="I630" s="28"/>
      <c r="N630" s="272">
        <v>300</v>
      </c>
      <c r="O630" s="239">
        <v>1789</v>
      </c>
      <c r="P630" s="273" t="s">
        <v>2576</v>
      </c>
    </row>
    <row r="631" spans="1:16" x14ac:dyDescent="0.2">
      <c r="A631" s="253">
        <v>300</v>
      </c>
      <c r="B631" s="274">
        <v>779</v>
      </c>
      <c r="C631" s="254"/>
      <c r="D631" s="254" t="s">
        <v>644</v>
      </c>
      <c r="E631" s="254" t="s">
        <v>1140</v>
      </c>
      <c r="F631" s="263">
        <v>3260</v>
      </c>
      <c r="G631" s="254" t="s">
        <v>485</v>
      </c>
      <c r="H631" s="175" t="s">
        <v>877</v>
      </c>
      <c r="I631" s="28"/>
      <c r="N631" s="272">
        <v>300</v>
      </c>
      <c r="O631" s="239">
        <v>1790</v>
      </c>
      <c r="P631" s="273" t="s">
        <v>1719</v>
      </c>
    </row>
    <row r="632" spans="1:16" x14ac:dyDescent="0.2">
      <c r="A632" s="253">
        <v>300</v>
      </c>
      <c r="B632" s="274">
        <v>780</v>
      </c>
      <c r="C632" s="254"/>
      <c r="D632" s="254" t="s">
        <v>1824</v>
      </c>
      <c r="E632" s="254" t="s">
        <v>858</v>
      </c>
      <c r="F632" s="263">
        <v>3040</v>
      </c>
      <c r="G632" s="254" t="s">
        <v>470</v>
      </c>
      <c r="H632" s="175" t="s">
        <v>858</v>
      </c>
      <c r="I632" s="28"/>
      <c r="N632" s="272">
        <v>300</v>
      </c>
      <c r="O632" s="239">
        <v>1791</v>
      </c>
      <c r="P632" s="273" t="s">
        <v>1720</v>
      </c>
    </row>
    <row r="633" spans="1:16" x14ac:dyDescent="0.2">
      <c r="A633" s="253">
        <v>300</v>
      </c>
      <c r="B633" s="274">
        <v>781</v>
      </c>
      <c r="C633" s="254"/>
      <c r="D633" s="254" t="s">
        <v>1303</v>
      </c>
      <c r="E633" s="254" t="s">
        <v>891</v>
      </c>
      <c r="F633" s="263">
        <v>3061</v>
      </c>
      <c r="G633" s="254" t="s">
        <v>183</v>
      </c>
      <c r="H633" s="175" t="s">
        <v>866</v>
      </c>
      <c r="I633" s="28"/>
      <c r="N633" s="272">
        <v>300</v>
      </c>
      <c r="O633" s="239">
        <v>1793</v>
      </c>
      <c r="P633" s="273" t="s">
        <v>1722</v>
      </c>
    </row>
    <row r="634" spans="1:16" x14ac:dyDescent="0.2">
      <c r="A634" s="253">
        <v>300</v>
      </c>
      <c r="B634" s="274">
        <v>784</v>
      </c>
      <c r="C634" s="254"/>
      <c r="D634" s="254" t="s">
        <v>1868</v>
      </c>
      <c r="E634" s="254" t="s">
        <v>947</v>
      </c>
      <c r="F634" s="263">
        <v>3170</v>
      </c>
      <c r="G634" s="254" t="s">
        <v>455</v>
      </c>
      <c r="H634" s="175" t="s">
        <v>1104</v>
      </c>
      <c r="I634" s="28"/>
      <c r="N634" s="272">
        <v>300</v>
      </c>
      <c r="O634" s="239">
        <v>1794</v>
      </c>
      <c r="P634" s="273" t="s">
        <v>1723</v>
      </c>
    </row>
    <row r="635" spans="1:16" x14ac:dyDescent="0.2">
      <c r="A635" s="253">
        <v>300</v>
      </c>
      <c r="B635" s="274">
        <v>787</v>
      </c>
      <c r="C635" s="254"/>
      <c r="D635" s="254" t="s">
        <v>811</v>
      </c>
      <c r="E635" s="254" t="s">
        <v>1531</v>
      </c>
      <c r="F635" s="263">
        <v>3030</v>
      </c>
      <c r="G635" s="254" t="s">
        <v>469</v>
      </c>
      <c r="H635" s="175" t="s">
        <v>858</v>
      </c>
      <c r="I635" s="28"/>
      <c r="N635" s="272">
        <v>300</v>
      </c>
      <c r="O635" s="239">
        <v>1795</v>
      </c>
      <c r="P635" s="273" t="s">
        <v>1725</v>
      </c>
    </row>
    <row r="636" spans="1:16" x14ac:dyDescent="0.2">
      <c r="A636" s="253">
        <v>300</v>
      </c>
      <c r="B636" s="274">
        <v>788</v>
      </c>
      <c r="C636" s="254"/>
      <c r="D636" s="254" t="s">
        <v>810</v>
      </c>
      <c r="E636" s="254" t="s">
        <v>1531</v>
      </c>
      <c r="F636" s="263">
        <v>3030</v>
      </c>
      <c r="G636" s="254" t="s">
        <v>469</v>
      </c>
      <c r="H636" s="175" t="s">
        <v>858</v>
      </c>
      <c r="I636" s="28"/>
      <c r="N636" s="272">
        <v>300</v>
      </c>
      <c r="O636" s="239">
        <v>1796</v>
      </c>
      <c r="P636" s="273" t="s">
        <v>1724</v>
      </c>
    </row>
    <row r="637" spans="1:16" x14ac:dyDescent="0.2">
      <c r="A637" s="253">
        <v>300</v>
      </c>
      <c r="B637" s="274">
        <v>791</v>
      </c>
      <c r="C637" s="254"/>
      <c r="D637" s="254" t="s">
        <v>1779</v>
      </c>
      <c r="E637" s="254" t="s">
        <v>865</v>
      </c>
      <c r="F637" s="263">
        <v>3010</v>
      </c>
      <c r="G637" s="254" t="s">
        <v>467</v>
      </c>
      <c r="H637" s="175" t="s">
        <v>869</v>
      </c>
      <c r="I637" s="28"/>
      <c r="N637" s="272">
        <v>300</v>
      </c>
      <c r="O637" s="239">
        <v>1798</v>
      </c>
      <c r="P637" s="273" t="s">
        <v>1727</v>
      </c>
    </row>
    <row r="638" spans="1:16" x14ac:dyDescent="0.2">
      <c r="A638" s="253">
        <v>300</v>
      </c>
      <c r="B638" s="274">
        <v>792</v>
      </c>
      <c r="C638" s="254"/>
      <c r="D638" s="254" t="s">
        <v>641</v>
      </c>
      <c r="E638" s="254" t="s">
        <v>865</v>
      </c>
      <c r="F638" s="263">
        <v>3020</v>
      </c>
      <c r="G638" s="254" t="s">
        <v>468</v>
      </c>
      <c r="H638" s="175" t="s">
        <v>875</v>
      </c>
      <c r="I638" s="28"/>
      <c r="N638" s="272">
        <v>300</v>
      </c>
      <c r="O638" s="239">
        <v>1799</v>
      </c>
      <c r="P638" s="273" t="s">
        <v>1728</v>
      </c>
    </row>
    <row r="639" spans="1:16" x14ac:dyDescent="0.2">
      <c r="A639" s="253">
        <v>300</v>
      </c>
      <c r="B639" s="274">
        <v>793</v>
      </c>
      <c r="C639" s="254"/>
      <c r="D639" s="254" t="s">
        <v>1928</v>
      </c>
      <c r="E639" s="254" t="s">
        <v>928</v>
      </c>
      <c r="F639" s="263">
        <v>3310</v>
      </c>
      <c r="G639" s="254" t="s">
        <v>21</v>
      </c>
      <c r="H639" s="175" t="s">
        <v>877</v>
      </c>
      <c r="I639" s="28"/>
      <c r="N639" s="272">
        <v>300</v>
      </c>
      <c r="O639" s="239">
        <v>1800</v>
      </c>
      <c r="P639" s="273" t="s">
        <v>1729</v>
      </c>
    </row>
    <row r="640" spans="1:16" x14ac:dyDescent="0.2">
      <c r="A640" s="253">
        <v>300</v>
      </c>
      <c r="B640" s="274">
        <v>794</v>
      </c>
      <c r="C640" s="254"/>
      <c r="D640" s="254" t="s">
        <v>433</v>
      </c>
      <c r="E640" s="254" t="s">
        <v>928</v>
      </c>
      <c r="F640" s="263">
        <v>3300</v>
      </c>
      <c r="G640" s="254" t="s">
        <v>487</v>
      </c>
      <c r="H640" s="175" t="s">
        <v>873</v>
      </c>
      <c r="I640" s="28"/>
      <c r="N640" s="272">
        <v>300</v>
      </c>
      <c r="O640" s="239">
        <v>1801</v>
      </c>
      <c r="P640" s="273" t="s">
        <v>1730</v>
      </c>
    </row>
    <row r="641" spans="1:16" x14ac:dyDescent="0.2">
      <c r="A641" s="253">
        <v>300</v>
      </c>
      <c r="B641" s="274">
        <v>796</v>
      </c>
      <c r="C641" s="254"/>
      <c r="D641" s="254" t="s">
        <v>1006</v>
      </c>
      <c r="E641" s="254" t="s">
        <v>873</v>
      </c>
      <c r="F641" s="263">
        <v>3290</v>
      </c>
      <c r="G641" s="254" t="s">
        <v>684</v>
      </c>
      <c r="H641" s="175" t="s">
        <v>877</v>
      </c>
      <c r="I641" s="28"/>
      <c r="N641" s="272">
        <v>300</v>
      </c>
      <c r="O641" s="239">
        <v>1804</v>
      </c>
      <c r="P641" s="273" t="s">
        <v>1733</v>
      </c>
    </row>
    <row r="642" spans="1:16" x14ac:dyDescent="0.2">
      <c r="A642" s="253">
        <v>300</v>
      </c>
      <c r="B642" s="274">
        <v>797</v>
      </c>
      <c r="C642" s="254"/>
      <c r="D642" s="254" t="s">
        <v>28</v>
      </c>
      <c r="E642" s="254" t="s">
        <v>1142</v>
      </c>
      <c r="F642" s="263">
        <v>3020</v>
      </c>
      <c r="G642" s="254" t="s">
        <v>468</v>
      </c>
      <c r="H642" s="175" t="s">
        <v>875</v>
      </c>
      <c r="I642" s="28"/>
      <c r="N642" s="272">
        <v>300</v>
      </c>
      <c r="O642" s="239">
        <v>1805</v>
      </c>
      <c r="P642" s="273" t="s">
        <v>1747</v>
      </c>
    </row>
    <row r="643" spans="1:16" x14ac:dyDescent="0.2">
      <c r="A643" s="253">
        <v>300</v>
      </c>
      <c r="B643" s="274">
        <v>799</v>
      </c>
      <c r="C643" s="254"/>
      <c r="D643" s="254" t="s">
        <v>1365</v>
      </c>
      <c r="E643" s="254" t="s">
        <v>940</v>
      </c>
      <c r="F643" s="263">
        <v>3050</v>
      </c>
      <c r="G643" s="254" t="s">
        <v>471</v>
      </c>
      <c r="H643" s="175" t="s">
        <v>869</v>
      </c>
      <c r="I643" s="28"/>
      <c r="N643" s="272">
        <v>300</v>
      </c>
      <c r="O643" s="239">
        <v>1806</v>
      </c>
      <c r="P643" s="273" t="s">
        <v>1734</v>
      </c>
    </row>
    <row r="644" spans="1:16" x14ac:dyDescent="0.2">
      <c r="A644" s="253">
        <v>300</v>
      </c>
      <c r="B644" s="274">
        <v>805</v>
      </c>
      <c r="C644" s="254"/>
      <c r="D644" s="254" t="s">
        <v>1304</v>
      </c>
      <c r="E644" s="254" t="s">
        <v>1095</v>
      </c>
      <c r="F644" s="263">
        <v>3240</v>
      </c>
      <c r="G644" s="254" t="s">
        <v>1031</v>
      </c>
      <c r="H644" s="175" t="s">
        <v>1095</v>
      </c>
      <c r="I644" s="28"/>
      <c r="N644" s="272">
        <v>300</v>
      </c>
      <c r="O644" s="239">
        <v>1807</v>
      </c>
      <c r="P644" s="273" t="s">
        <v>1740</v>
      </c>
    </row>
    <row r="645" spans="1:16" x14ac:dyDescent="0.2">
      <c r="A645" s="253">
        <v>300</v>
      </c>
      <c r="B645" s="274">
        <v>809</v>
      </c>
      <c r="C645" s="254"/>
      <c r="D645" s="254" t="s">
        <v>442</v>
      </c>
      <c r="E645" s="254" t="s">
        <v>1567</v>
      </c>
      <c r="F645" s="263">
        <v>3090</v>
      </c>
      <c r="G645" s="254" t="s">
        <v>474</v>
      </c>
      <c r="H645" s="175" t="s">
        <v>1437</v>
      </c>
      <c r="I645" s="28"/>
      <c r="N645" s="272">
        <v>300</v>
      </c>
      <c r="O645" s="239">
        <v>1808</v>
      </c>
      <c r="P645" s="273" t="s">
        <v>1742</v>
      </c>
    </row>
    <row r="646" spans="1:16" x14ac:dyDescent="0.2">
      <c r="A646" s="253">
        <v>300</v>
      </c>
      <c r="B646" s="274">
        <v>810</v>
      </c>
      <c r="C646" s="254"/>
      <c r="D646" s="254" t="s">
        <v>237</v>
      </c>
      <c r="E646" s="254" t="s">
        <v>1121</v>
      </c>
      <c r="F646" s="263">
        <v>3310</v>
      </c>
      <c r="G646" s="254" t="s">
        <v>21</v>
      </c>
      <c r="H646" s="175" t="s">
        <v>877</v>
      </c>
      <c r="I646" s="28"/>
      <c r="N646" s="272">
        <v>300</v>
      </c>
      <c r="O646" s="239">
        <v>1809</v>
      </c>
      <c r="P646" s="273" t="s">
        <v>1743</v>
      </c>
    </row>
    <row r="647" spans="1:16" x14ac:dyDescent="0.2">
      <c r="A647" s="253">
        <v>300</v>
      </c>
      <c r="B647" s="274">
        <v>821</v>
      </c>
      <c r="C647" s="254"/>
      <c r="D647" s="254" t="s">
        <v>1828</v>
      </c>
      <c r="E647" s="254" t="s">
        <v>1486</v>
      </c>
      <c r="F647" s="263">
        <v>3050</v>
      </c>
      <c r="G647" s="254" t="s">
        <v>471</v>
      </c>
      <c r="H647" s="175" t="s">
        <v>869</v>
      </c>
      <c r="I647" s="28"/>
      <c r="N647" s="272">
        <v>300</v>
      </c>
      <c r="O647" s="239">
        <v>1812</v>
      </c>
      <c r="P647" s="273" t="s">
        <v>1736</v>
      </c>
    </row>
    <row r="648" spans="1:16" x14ac:dyDescent="0.2">
      <c r="A648" s="253">
        <v>300</v>
      </c>
      <c r="B648" s="274">
        <v>822</v>
      </c>
      <c r="C648" s="254"/>
      <c r="D648" s="254" t="s">
        <v>787</v>
      </c>
      <c r="E648" s="254" t="s">
        <v>1063</v>
      </c>
      <c r="F648" s="263">
        <v>3040</v>
      </c>
      <c r="G648" s="254" t="s">
        <v>470</v>
      </c>
      <c r="H648" s="175" t="s">
        <v>858</v>
      </c>
      <c r="I648" s="28"/>
      <c r="N648" s="272">
        <v>300</v>
      </c>
      <c r="O648" s="239">
        <v>1813</v>
      </c>
      <c r="P648" s="273" t="s">
        <v>1737</v>
      </c>
    </row>
    <row r="649" spans="1:16" x14ac:dyDescent="0.2">
      <c r="A649" s="253">
        <v>300</v>
      </c>
      <c r="B649" s="274">
        <v>824</v>
      </c>
      <c r="C649" s="254"/>
      <c r="D649" s="254" t="s">
        <v>294</v>
      </c>
      <c r="E649" s="254" t="s">
        <v>1523</v>
      </c>
      <c r="F649" s="263">
        <v>3300</v>
      </c>
      <c r="G649" s="254" t="s">
        <v>487</v>
      </c>
      <c r="H649" s="175" t="s">
        <v>873</v>
      </c>
      <c r="I649" s="28"/>
      <c r="N649" s="272">
        <v>300</v>
      </c>
      <c r="O649" s="239">
        <v>1814</v>
      </c>
      <c r="P649" s="273" t="s">
        <v>1738</v>
      </c>
    </row>
    <row r="650" spans="1:16" x14ac:dyDescent="0.2">
      <c r="A650" s="253">
        <v>300</v>
      </c>
      <c r="B650" s="274">
        <v>825</v>
      </c>
      <c r="C650" s="254"/>
      <c r="D650" s="254" t="s">
        <v>1347</v>
      </c>
      <c r="E650" s="254" t="s">
        <v>1460</v>
      </c>
      <c r="F650" s="263">
        <v>3120</v>
      </c>
      <c r="G650" s="254" t="s">
        <v>475</v>
      </c>
      <c r="H650" s="175" t="s">
        <v>861</v>
      </c>
      <c r="I650" s="28"/>
      <c r="N650" s="272">
        <v>300</v>
      </c>
      <c r="O650" s="239">
        <v>1815</v>
      </c>
      <c r="P650" s="273" t="s">
        <v>1744</v>
      </c>
    </row>
    <row r="651" spans="1:16" x14ac:dyDescent="0.2">
      <c r="A651" s="253">
        <v>300</v>
      </c>
      <c r="B651" s="274">
        <v>826</v>
      </c>
      <c r="C651" s="254"/>
      <c r="D651" s="254" t="s">
        <v>1417</v>
      </c>
      <c r="E651" s="254" t="s">
        <v>866</v>
      </c>
      <c r="F651" s="263">
        <v>3061</v>
      </c>
      <c r="G651" s="254" t="s">
        <v>183</v>
      </c>
      <c r="H651" s="175" t="s">
        <v>866</v>
      </c>
      <c r="I651" s="28"/>
      <c r="N651" s="272">
        <v>300</v>
      </c>
      <c r="O651" s="239">
        <v>1816</v>
      </c>
      <c r="P651" s="273" t="s">
        <v>1748</v>
      </c>
    </row>
    <row r="652" spans="1:16" x14ac:dyDescent="0.2">
      <c r="A652" s="253">
        <v>300</v>
      </c>
      <c r="B652" s="274">
        <v>827</v>
      </c>
      <c r="C652" s="254"/>
      <c r="D652" s="254" t="s">
        <v>1864</v>
      </c>
      <c r="E652" s="254" t="s">
        <v>866</v>
      </c>
      <c r="F652" s="263">
        <v>3060</v>
      </c>
      <c r="G652" s="254" t="s">
        <v>182</v>
      </c>
      <c r="H652" s="175" t="s">
        <v>1437</v>
      </c>
      <c r="I652" s="28"/>
      <c r="N652" s="272">
        <v>300</v>
      </c>
      <c r="O652" s="239">
        <v>1817</v>
      </c>
      <c r="P652" s="273" t="s">
        <v>1749</v>
      </c>
    </row>
    <row r="653" spans="1:16" x14ac:dyDescent="0.2">
      <c r="A653" s="253">
        <v>300</v>
      </c>
      <c r="B653" s="274">
        <v>828</v>
      </c>
      <c r="C653" s="254"/>
      <c r="D653" s="254" t="s">
        <v>119</v>
      </c>
      <c r="E653" s="254" t="s">
        <v>871</v>
      </c>
      <c r="F653" s="263">
        <v>3070</v>
      </c>
      <c r="G653" s="254" t="s">
        <v>472</v>
      </c>
      <c r="H653" s="175" t="s">
        <v>869</v>
      </c>
      <c r="I653" s="28"/>
      <c r="N653" s="272">
        <v>300</v>
      </c>
      <c r="O653" s="239">
        <v>1818</v>
      </c>
      <c r="P653" s="273" t="s">
        <v>2577</v>
      </c>
    </row>
    <row r="654" spans="1:16" x14ac:dyDescent="0.2">
      <c r="A654" s="253">
        <v>300</v>
      </c>
      <c r="B654" s="274">
        <v>829</v>
      </c>
      <c r="C654" s="254"/>
      <c r="D654" s="254" t="s">
        <v>682</v>
      </c>
      <c r="E654" s="254" t="s">
        <v>1520</v>
      </c>
      <c r="F654" s="263">
        <v>3080</v>
      </c>
      <c r="G654" s="254" t="s">
        <v>473</v>
      </c>
      <c r="H654" s="175" t="s">
        <v>873</v>
      </c>
      <c r="I654" s="28"/>
      <c r="N654" s="272">
        <v>300</v>
      </c>
      <c r="O654" s="239">
        <v>1819</v>
      </c>
      <c r="P654" s="273" t="s">
        <v>1750</v>
      </c>
    </row>
    <row r="655" spans="1:16" x14ac:dyDescent="0.2">
      <c r="A655" s="253">
        <v>300</v>
      </c>
      <c r="B655" s="274">
        <v>830</v>
      </c>
      <c r="C655" s="254"/>
      <c r="D655" s="254" t="s">
        <v>687</v>
      </c>
      <c r="E655" s="254" t="s">
        <v>1478</v>
      </c>
      <c r="F655" s="263">
        <v>3050</v>
      </c>
      <c r="G655" s="254" t="s">
        <v>471</v>
      </c>
      <c r="H655" s="175" t="s">
        <v>869</v>
      </c>
      <c r="I655" s="28"/>
      <c r="N655" s="272">
        <v>300</v>
      </c>
      <c r="O655" s="239">
        <v>1820</v>
      </c>
      <c r="P655" s="273" t="s">
        <v>1751</v>
      </c>
    </row>
    <row r="656" spans="1:16" x14ac:dyDescent="0.2">
      <c r="A656" s="253">
        <v>300</v>
      </c>
      <c r="B656" s="274">
        <v>831</v>
      </c>
      <c r="C656" s="254"/>
      <c r="D656" s="254" t="s">
        <v>692</v>
      </c>
      <c r="E656" s="254" t="s">
        <v>906</v>
      </c>
      <c r="F656" s="263">
        <v>3070</v>
      </c>
      <c r="G656" s="254" t="s">
        <v>472</v>
      </c>
      <c r="H656" s="175" t="s">
        <v>869</v>
      </c>
      <c r="I656" s="28"/>
      <c r="N656" s="272">
        <v>300</v>
      </c>
      <c r="O656" s="239">
        <v>1821</v>
      </c>
      <c r="P656" s="273" t="s">
        <v>2578</v>
      </c>
    </row>
    <row r="657" spans="1:16" x14ac:dyDescent="0.2">
      <c r="A657" s="253">
        <v>300</v>
      </c>
      <c r="B657" s="274">
        <v>832</v>
      </c>
      <c r="C657" s="254"/>
      <c r="D657" s="254" t="s">
        <v>674</v>
      </c>
      <c r="E657" s="254" t="s">
        <v>1490</v>
      </c>
      <c r="F657" s="263">
        <v>3150</v>
      </c>
      <c r="G657" s="254" t="s">
        <v>478</v>
      </c>
      <c r="H657" s="175" t="s">
        <v>1437</v>
      </c>
      <c r="I657" s="28"/>
      <c r="N657" s="272">
        <v>300</v>
      </c>
      <c r="O657" s="239">
        <v>1822</v>
      </c>
      <c r="P657" s="273" t="s">
        <v>1752</v>
      </c>
    </row>
    <row r="658" spans="1:16" x14ac:dyDescent="0.2">
      <c r="A658" s="253">
        <v>300</v>
      </c>
      <c r="B658" s="274">
        <v>837</v>
      </c>
      <c r="C658" s="254"/>
      <c r="D658" s="254" t="s">
        <v>1255</v>
      </c>
      <c r="E658" s="254" t="s">
        <v>1095</v>
      </c>
      <c r="F658" s="263">
        <v>3240</v>
      </c>
      <c r="G658" s="254" t="s">
        <v>1031</v>
      </c>
      <c r="H658" s="175" t="s">
        <v>1095</v>
      </c>
      <c r="I658" s="28"/>
      <c r="N658" s="272">
        <v>300</v>
      </c>
      <c r="O658" s="239">
        <v>1823</v>
      </c>
      <c r="P658" s="273" t="s">
        <v>1754</v>
      </c>
    </row>
    <row r="659" spans="1:16" x14ac:dyDescent="0.2">
      <c r="A659" s="253">
        <v>300</v>
      </c>
      <c r="B659" s="274">
        <v>838</v>
      </c>
      <c r="C659" s="254"/>
      <c r="D659" s="254" t="s">
        <v>2656</v>
      </c>
      <c r="E659" s="254" t="s">
        <v>1095</v>
      </c>
      <c r="F659" s="263">
        <v>3080</v>
      </c>
      <c r="G659" s="254" t="s">
        <v>473</v>
      </c>
      <c r="H659" s="175" t="s">
        <v>873</v>
      </c>
      <c r="I659" s="28"/>
      <c r="N659" s="272">
        <v>300</v>
      </c>
      <c r="O659" s="239">
        <v>1824</v>
      </c>
      <c r="P659" s="273" t="s">
        <v>1753</v>
      </c>
    </row>
    <row r="660" spans="1:16" x14ac:dyDescent="0.2">
      <c r="A660" s="253">
        <v>300</v>
      </c>
      <c r="B660" s="274">
        <v>839</v>
      </c>
      <c r="C660" s="254"/>
      <c r="D660" s="254" t="s">
        <v>120</v>
      </c>
      <c r="E660" s="254" t="s">
        <v>906</v>
      </c>
      <c r="F660" s="263">
        <v>3070</v>
      </c>
      <c r="G660" s="254" t="s">
        <v>472</v>
      </c>
      <c r="H660" s="175" t="s">
        <v>869</v>
      </c>
      <c r="I660" s="28"/>
      <c r="N660" s="272">
        <v>300</v>
      </c>
      <c r="O660" s="239">
        <v>1825</v>
      </c>
      <c r="P660" s="273" t="s">
        <v>1755</v>
      </c>
    </row>
    <row r="661" spans="1:16" x14ac:dyDescent="0.2">
      <c r="A661" s="253">
        <v>300</v>
      </c>
      <c r="B661" s="274">
        <v>840</v>
      </c>
      <c r="C661" s="254"/>
      <c r="D661" s="254" t="s">
        <v>764</v>
      </c>
      <c r="E661" s="254" t="s">
        <v>1470</v>
      </c>
      <c r="F661" s="263">
        <v>3240</v>
      </c>
      <c r="G661" s="254" t="s">
        <v>1031</v>
      </c>
      <c r="H661" s="175" t="s">
        <v>1095</v>
      </c>
      <c r="I661" s="28"/>
      <c r="N661" s="272">
        <v>300</v>
      </c>
      <c r="O661" s="239">
        <v>1826</v>
      </c>
      <c r="P661" s="273" t="s">
        <v>2579</v>
      </c>
    </row>
    <row r="662" spans="1:16" x14ac:dyDescent="0.2">
      <c r="A662" s="253">
        <v>300</v>
      </c>
      <c r="B662" s="274">
        <v>842</v>
      </c>
      <c r="C662" s="254"/>
      <c r="D662" s="254" t="s">
        <v>123</v>
      </c>
      <c r="E662" s="254" t="s">
        <v>913</v>
      </c>
      <c r="F662" s="263">
        <v>3250</v>
      </c>
      <c r="G662" s="254" t="s">
        <v>484</v>
      </c>
      <c r="H662" s="175" t="s">
        <v>877</v>
      </c>
      <c r="I662" s="28"/>
      <c r="N662" s="272">
        <v>300</v>
      </c>
      <c r="O662" s="239">
        <v>1827</v>
      </c>
      <c r="P662" s="273" t="s">
        <v>1756</v>
      </c>
    </row>
    <row r="663" spans="1:16" x14ac:dyDescent="0.2">
      <c r="A663" s="253">
        <v>300</v>
      </c>
      <c r="B663" s="274">
        <v>844</v>
      </c>
      <c r="C663" s="254"/>
      <c r="D663" s="254" t="s">
        <v>983</v>
      </c>
      <c r="E663" s="254" t="s">
        <v>1162</v>
      </c>
      <c r="F663" s="263">
        <v>3160</v>
      </c>
      <c r="G663" s="254" t="s">
        <v>184</v>
      </c>
      <c r="H663" s="175" t="s">
        <v>1104</v>
      </c>
      <c r="I663" s="28"/>
      <c r="N663" s="272">
        <v>300</v>
      </c>
      <c r="O663" s="239">
        <v>1829</v>
      </c>
      <c r="P663" s="273" t="s">
        <v>2042</v>
      </c>
    </row>
    <row r="664" spans="1:16" x14ac:dyDescent="0.2">
      <c r="A664" s="253">
        <v>300</v>
      </c>
      <c r="B664" s="274">
        <v>845</v>
      </c>
      <c r="C664" s="254"/>
      <c r="D664" s="254" t="s">
        <v>749</v>
      </c>
      <c r="E664" s="254" t="s">
        <v>1133</v>
      </c>
      <c r="F664" s="263">
        <v>3110</v>
      </c>
      <c r="G664" s="254" t="s">
        <v>982</v>
      </c>
      <c r="H664" s="175" t="s">
        <v>1437</v>
      </c>
      <c r="I664" s="28"/>
      <c r="N664" s="272">
        <v>300</v>
      </c>
      <c r="O664" s="239">
        <v>1830</v>
      </c>
      <c r="P664" s="273" t="s">
        <v>153</v>
      </c>
    </row>
    <row r="665" spans="1:16" x14ac:dyDescent="0.2">
      <c r="A665" s="253">
        <v>300</v>
      </c>
      <c r="B665" s="274">
        <v>847</v>
      </c>
      <c r="C665" s="254"/>
      <c r="D665" s="254" t="s">
        <v>408</v>
      </c>
      <c r="E665" s="254" t="s">
        <v>1426</v>
      </c>
      <c r="F665" s="263">
        <v>3190</v>
      </c>
      <c r="G665" s="254" t="s">
        <v>480</v>
      </c>
      <c r="H665" s="175" t="s">
        <v>1101</v>
      </c>
      <c r="I665" s="28"/>
      <c r="N665" s="272">
        <v>300</v>
      </c>
      <c r="O665" s="239">
        <v>1831</v>
      </c>
      <c r="P665" s="273" t="s">
        <v>2580</v>
      </c>
    </row>
    <row r="666" spans="1:16" x14ac:dyDescent="0.2">
      <c r="A666" s="253">
        <v>300</v>
      </c>
      <c r="B666" s="274">
        <v>848</v>
      </c>
      <c r="C666" s="254"/>
      <c r="D666" s="254" t="s">
        <v>1932</v>
      </c>
      <c r="E666" s="254" t="s">
        <v>974</v>
      </c>
      <c r="F666" s="263">
        <v>3010</v>
      </c>
      <c r="G666" s="254" t="s">
        <v>467</v>
      </c>
      <c r="H666" s="175" t="s">
        <v>869</v>
      </c>
      <c r="I666" s="28"/>
      <c r="N666" s="272">
        <v>300</v>
      </c>
      <c r="O666" s="239">
        <v>1832</v>
      </c>
      <c r="P666" s="273" t="s">
        <v>154</v>
      </c>
    </row>
    <row r="667" spans="1:16" x14ac:dyDescent="0.2">
      <c r="A667" s="253">
        <v>300</v>
      </c>
      <c r="B667" s="274">
        <v>849</v>
      </c>
      <c r="C667" s="254"/>
      <c r="D667" s="254" t="s">
        <v>1831</v>
      </c>
      <c r="E667" s="254" t="s">
        <v>1054</v>
      </c>
      <c r="F667" s="263">
        <v>3030</v>
      </c>
      <c r="G667" s="254" t="s">
        <v>469</v>
      </c>
      <c r="H667" s="175" t="s">
        <v>858</v>
      </c>
      <c r="I667" s="28"/>
      <c r="N667" s="272">
        <v>300</v>
      </c>
      <c r="O667" s="239">
        <v>1833</v>
      </c>
      <c r="P667" s="273" t="s">
        <v>155</v>
      </c>
    </row>
    <row r="668" spans="1:16" x14ac:dyDescent="0.2">
      <c r="A668" s="253">
        <v>300</v>
      </c>
      <c r="B668" s="274">
        <v>850</v>
      </c>
      <c r="C668" s="254"/>
      <c r="D668" s="254" t="s">
        <v>664</v>
      </c>
      <c r="E668" s="254" t="s">
        <v>877</v>
      </c>
      <c r="F668" s="263">
        <v>3270</v>
      </c>
      <c r="G668" s="254" t="s">
        <v>1032</v>
      </c>
      <c r="H668" s="175" t="s">
        <v>877</v>
      </c>
      <c r="I668" s="28"/>
      <c r="N668" s="272">
        <v>300</v>
      </c>
      <c r="O668" s="239">
        <v>1834</v>
      </c>
      <c r="P668" s="273" t="s">
        <v>2043</v>
      </c>
    </row>
    <row r="669" spans="1:16" x14ac:dyDescent="0.2">
      <c r="A669" s="253">
        <v>300</v>
      </c>
      <c r="B669" s="274">
        <v>851</v>
      </c>
      <c r="C669" s="254"/>
      <c r="D669" s="254" t="s">
        <v>310</v>
      </c>
      <c r="E669" s="254" t="s">
        <v>864</v>
      </c>
      <c r="F669" s="263">
        <v>3280</v>
      </c>
      <c r="G669" s="254" t="s">
        <v>486</v>
      </c>
      <c r="H669" s="175" t="s">
        <v>877</v>
      </c>
      <c r="I669" s="28"/>
      <c r="N669" s="272">
        <v>300</v>
      </c>
      <c r="O669" s="239">
        <v>1836</v>
      </c>
      <c r="P669" s="273" t="s">
        <v>2044</v>
      </c>
    </row>
    <row r="670" spans="1:16" x14ac:dyDescent="0.2">
      <c r="A670" s="253">
        <v>300</v>
      </c>
      <c r="B670" s="274">
        <v>852</v>
      </c>
      <c r="C670" s="254"/>
      <c r="D670" s="254" t="s">
        <v>314</v>
      </c>
      <c r="E670" s="254" t="s">
        <v>1101</v>
      </c>
      <c r="F670" s="263">
        <v>3220</v>
      </c>
      <c r="G670" s="254" t="s">
        <v>1376</v>
      </c>
      <c r="H670" s="175" t="s">
        <v>1101</v>
      </c>
      <c r="I670" s="28"/>
      <c r="N670" s="272">
        <v>300</v>
      </c>
      <c r="O670" s="239">
        <v>2001</v>
      </c>
      <c r="P670" s="273" t="s">
        <v>1324</v>
      </c>
    </row>
    <row r="671" spans="1:16" x14ac:dyDescent="0.2">
      <c r="A671" s="253">
        <v>300</v>
      </c>
      <c r="B671" s="274">
        <v>853</v>
      </c>
      <c r="C671" s="254"/>
      <c r="D671" s="254" t="s">
        <v>345</v>
      </c>
      <c r="E671" s="254" t="s">
        <v>1101</v>
      </c>
      <c r="F671" s="263">
        <v>3210</v>
      </c>
      <c r="G671" s="254" t="s">
        <v>482</v>
      </c>
      <c r="H671" s="175" t="s">
        <v>858</v>
      </c>
      <c r="I671" s="28"/>
      <c r="N671" s="272">
        <v>300</v>
      </c>
      <c r="O671" s="239">
        <v>9999</v>
      </c>
      <c r="P671" s="273" t="s">
        <v>2614</v>
      </c>
    </row>
    <row r="672" spans="1:16" x14ac:dyDescent="0.2">
      <c r="A672" s="253">
        <v>300</v>
      </c>
      <c r="B672" s="274">
        <v>854</v>
      </c>
      <c r="C672" s="254"/>
      <c r="D672" s="254" t="s">
        <v>1345</v>
      </c>
      <c r="E672" s="254" t="s">
        <v>1101</v>
      </c>
      <c r="F672" s="263">
        <v>3230</v>
      </c>
      <c r="G672" s="254" t="s">
        <v>483</v>
      </c>
      <c r="H672" s="175" t="s">
        <v>877</v>
      </c>
      <c r="I672" s="28"/>
      <c r="N672" s="272">
        <v>300</v>
      </c>
      <c r="O672" s="239">
        <v>2083</v>
      </c>
      <c r="P672" s="273" t="s">
        <v>2072</v>
      </c>
    </row>
    <row r="673" spans="1:16" x14ac:dyDescent="0.2">
      <c r="A673" s="253">
        <v>300</v>
      </c>
      <c r="B673" s="274">
        <v>856</v>
      </c>
      <c r="C673" s="254"/>
      <c r="D673" s="254" t="s">
        <v>981</v>
      </c>
      <c r="E673" s="254" t="s">
        <v>1428</v>
      </c>
      <c r="F673" s="263">
        <v>3180</v>
      </c>
      <c r="G673" s="254" t="s">
        <v>479</v>
      </c>
      <c r="H673" s="175" t="s">
        <v>877</v>
      </c>
      <c r="I673" s="28"/>
      <c r="N673" s="272">
        <v>300</v>
      </c>
      <c r="O673" s="239">
        <v>2084</v>
      </c>
      <c r="P673" s="273" t="s">
        <v>2073</v>
      </c>
    </row>
    <row r="674" spans="1:16" x14ac:dyDescent="0.2">
      <c r="A674" s="253">
        <v>300</v>
      </c>
      <c r="B674" s="274">
        <v>857</v>
      </c>
      <c r="C674" s="254"/>
      <c r="D674" s="254" t="s">
        <v>618</v>
      </c>
      <c r="E674" s="254" t="s">
        <v>1548</v>
      </c>
      <c r="F674" s="263">
        <v>3020</v>
      </c>
      <c r="G674" s="254" t="s">
        <v>468</v>
      </c>
      <c r="H674" s="175" t="s">
        <v>875</v>
      </c>
      <c r="I674" s="28"/>
      <c r="N674" s="272">
        <v>300</v>
      </c>
      <c r="O674" s="239">
        <v>2085</v>
      </c>
      <c r="P674" s="273" t="s">
        <v>2581</v>
      </c>
    </row>
    <row r="675" spans="1:16" x14ac:dyDescent="0.2">
      <c r="A675" s="253">
        <v>300</v>
      </c>
      <c r="B675" s="274">
        <v>860</v>
      </c>
      <c r="C675" s="254"/>
      <c r="D675" s="254" t="s">
        <v>984</v>
      </c>
      <c r="E675" s="254" t="s">
        <v>927</v>
      </c>
      <c r="F675" s="263">
        <v>3070</v>
      </c>
      <c r="G675" s="254" t="s">
        <v>472</v>
      </c>
      <c r="H675" s="175" t="s">
        <v>869</v>
      </c>
      <c r="I675" s="28"/>
      <c r="N675" s="272">
        <v>300</v>
      </c>
      <c r="O675" s="239">
        <v>2086</v>
      </c>
      <c r="P675" s="273" t="s">
        <v>2075</v>
      </c>
    </row>
    <row r="676" spans="1:16" x14ac:dyDescent="0.2">
      <c r="A676" s="253">
        <v>300</v>
      </c>
      <c r="B676" s="274">
        <v>862</v>
      </c>
      <c r="C676" s="254"/>
      <c r="D676" s="254" t="s">
        <v>1851</v>
      </c>
      <c r="E676" s="254" t="s">
        <v>1177</v>
      </c>
      <c r="F676" s="263">
        <v>3020</v>
      </c>
      <c r="G676" s="254" t="s">
        <v>468</v>
      </c>
      <c r="H676" s="175" t="s">
        <v>875</v>
      </c>
      <c r="I676" s="28"/>
      <c r="N676" s="272">
        <v>300</v>
      </c>
      <c r="O676" s="239">
        <v>2105</v>
      </c>
      <c r="P676" s="273" t="s">
        <v>2098</v>
      </c>
    </row>
    <row r="677" spans="1:16" x14ac:dyDescent="0.2">
      <c r="A677" s="253">
        <v>300</v>
      </c>
      <c r="B677" s="274">
        <v>863</v>
      </c>
      <c r="C677" s="254"/>
      <c r="D677" s="254" t="s">
        <v>1903</v>
      </c>
      <c r="E677" s="254" t="s">
        <v>1429</v>
      </c>
      <c r="F677" s="263">
        <v>3070</v>
      </c>
      <c r="G677" s="254" t="s">
        <v>472</v>
      </c>
      <c r="H677" s="175" t="s">
        <v>869</v>
      </c>
      <c r="I677" s="28"/>
      <c r="N677" s="272">
        <v>300</v>
      </c>
      <c r="O677" s="239">
        <v>2130</v>
      </c>
      <c r="P677" s="273" t="s">
        <v>2123</v>
      </c>
    </row>
    <row r="678" spans="1:16" x14ac:dyDescent="0.2">
      <c r="A678" s="253">
        <v>300</v>
      </c>
      <c r="B678" s="274">
        <v>864</v>
      </c>
      <c r="C678" s="254"/>
      <c r="D678" s="254" t="s">
        <v>985</v>
      </c>
      <c r="E678" s="254" t="s">
        <v>1185</v>
      </c>
      <c r="F678" s="263">
        <v>3020</v>
      </c>
      <c r="G678" s="254" t="s">
        <v>468</v>
      </c>
      <c r="H678" s="175" t="s">
        <v>875</v>
      </c>
      <c r="I678" s="28"/>
      <c r="N678" s="272">
        <v>300</v>
      </c>
      <c r="O678" s="239">
        <v>5000</v>
      </c>
      <c r="P678" s="273" t="s">
        <v>2582</v>
      </c>
    </row>
    <row r="679" spans="1:16" x14ac:dyDescent="0.2">
      <c r="A679" s="253">
        <v>300</v>
      </c>
      <c r="B679" s="274">
        <v>865</v>
      </c>
      <c r="C679" s="254"/>
      <c r="D679" s="254" t="s">
        <v>980</v>
      </c>
      <c r="E679" s="254" t="s">
        <v>1461</v>
      </c>
      <c r="F679" s="263">
        <v>3070</v>
      </c>
      <c r="G679" s="254" t="s">
        <v>472</v>
      </c>
      <c r="H679" s="175" t="s">
        <v>869</v>
      </c>
      <c r="I679" s="28"/>
      <c r="N679" s="272">
        <v>300</v>
      </c>
      <c r="O679" s="239">
        <v>5001</v>
      </c>
      <c r="P679" s="273" t="s">
        <v>158</v>
      </c>
    </row>
    <row r="680" spans="1:16" x14ac:dyDescent="0.2">
      <c r="A680" s="253">
        <v>300</v>
      </c>
      <c r="B680" s="274">
        <v>866</v>
      </c>
      <c r="C680" s="254"/>
      <c r="D680" s="254" t="s">
        <v>986</v>
      </c>
      <c r="E680" s="254" t="s">
        <v>1185</v>
      </c>
      <c r="F680" s="263">
        <v>3010</v>
      </c>
      <c r="G680" s="254" t="s">
        <v>467</v>
      </c>
      <c r="H680" s="175" t="s">
        <v>869</v>
      </c>
      <c r="I680" s="28"/>
      <c r="N680" s="272">
        <v>300</v>
      </c>
      <c r="O680" s="239">
        <v>5002</v>
      </c>
      <c r="P680" s="273" t="s">
        <v>159</v>
      </c>
    </row>
    <row r="681" spans="1:16" x14ac:dyDescent="0.2">
      <c r="A681" s="253">
        <v>300</v>
      </c>
      <c r="B681" s="274">
        <v>869</v>
      </c>
      <c r="C681" s="254"/>
      <c r="D681" s="254" t="s">
        <v>1848</v>
      </c>
      <c r="E681" s="254" t="s">
        <v>1173</v>
      </c>
      <c r="F681" s="263">
        <v>3300</v>
      </c>
      <c r="G681" s="254" t="s">
        <v>487</v>
      </c>
      <c r="H681" s="175" t="s">
        <v>873</v>
      </c>
      <c r="I681" s="28"/>
      <c r="N681" s="272">
        <v>300</v>
      </c>
      <c r="O681" s="239">
        <v>5003</v>
      </c>
      <c r="P681" s="273" t="s">
        <v>160</v>
      </c>
    </row>
    <row r="682" spans="1:16" x14ac:dyDescent="0.2">
      <c r="A682" s="253">
        <v>300</v>
      </c>
      <c r="B682" s="274">
        <v>870</v>
      </c>
      <c r="C682" s="254"/>
      <c r="D682" s="254" t="s">
        <v>1849</v>
      </c>
      <c r="E682" s="254" t="s">
        <v>1173</v>
      </c>
      <c r="F682" s="263">
        <v>3290</v>
      </c>
      <c r="G682" s="254" t="s">
        <v>684</v>
      </c>
      <c r="H682" s="175" t="s">
        <v>877</v>
      </c>
      <c r="I682" s="28"/>
      <c r="N682" s="272">
        <v>300</v>
      </c>
      <c r="O682" s="239">
        <v>5004</v>
      </c>
      <c r="P682" s="273" t="s">
        <v>2583</v>
      </c>
    </row>
    <row r="683" spans="1:16" x14ac:dyDescent="0.2">
      <c r="A683" s="253">
        <v>300</v>
      </c>
      <c r="B683" s="274">
        <v>871</v>
      </c>
      <c r="C683" s="254"/>
      <c r="D683" s="254" t="s">
        <v>254</v>
      </c>
      <c r="E683" s="254" t="s">
        <v>1441</v>
      </c>
      <c r="F683" s="263">
        <v>3070</v>
      </c>
      <c r="G683" s="254" t="s">
        <v>472</v>
      </c>
      <c r="H683" s="175" t="s">
        <v>869</v>
      </c>
      <c r="I683" s="28"/>
      <c r="N683" s="272">
        <v>300</v>
      </c>
      <c r="O683" s="239">
        <v>5005</v>
      </c>
      <c r="P683" s="273" t="s">
        <v>1766</v>
      </c>
    </row>
    <row r="684" spans="1:16" x14ac:dyDescent="0.2">
      <c r="A684" s="253">
        <v>300</v>
      </c>
      <c r="B684" s="274">
        <v>872</v>
      </c>
      <c r="C684" s="254"/>
      <c r="D684" s="254" t="s">
        <v>598</v>
      </c>
      <c r="E684" s="254" t="s">
        <v>1073</v>
      </c>
      <c r="F684" s="263">
        <v>3060</v>
      </c>
      <c r="G684" s="254" t="s">
        <v>182</v>
      </c>
      <c r="H684" s="175" t="s">
        <v>1437</v>
      </c>
      <c r="I684" s="28"/>
      <c r="N684" s="272">
        <v>300</v>
      </c>
      <c r="O684" s="239">
        <v>5006</v>
      </c>
      <c r="P684" s="273" t="s">
        <v>1762</v>
      </c>
    </row>
    <row r="685" spans="1:16" x14ac:dyDescent="0.2">
      <c r="A685" s="253">
        <v>300</v>
      </c>
      <c r="B685" s="274">
        <v>873</v>
      </c>
      <c r="C685" s="254"/>
      <c r="D685" s="254" t="s">
        <v>358</v>
      </c>
      <c r="E685" s="254" t="s">
        <v>1150</v>
      </c>
      <c r="F685" s="263">
        <v>3080</v>
      </c>
      <c r="G685" s="254" t="s">
        <v>473</v>
      </c>
      <c r="H685" s="175" t="s">
        <v>873</v>
      </c>
      <c r="I685" s="28"/>
      <c r="N685" s="272">
        <v>300</v>
      </c>
      <c r="O685" s="239">
        <v>5007</v>
      </c>
      <c r="P685" s="273" t="s">
        <v>2584</v>
      </c>
    </row>
    <row r="686" spans="1:16" x14ac:dyDescent="0.2">
      <c r="A686" s="253">
        <v>300</v>
      </c>
      <c r="B686" s="274">
        <v>875</v>
      </c>
      <c r="C686" s="254"/>
      <c r="D686" s="254" t="s">
        <v>328</v>
      </c>
      <c r="E686" s="254" t="s">
        <v>1091</v>
      </c>
      <c r="F686" s="263">
        <v>3180</v>
      </c>
      <c r="G686" s="254" t="s">
        <v>479</v>
      </c>
      <c r="H686" s="175" t="s">
        <v>877</v>
      </c>
      <c r="I686" s="28"/>
      <c r="N686" s="272">
        <v>300</v>
      </c>
      <c r="O686" s="239">
        <v>5008</v>
      </c>
      <c r="P686" s="273" t="s">
        <v>1767</v>
      </c>
    </row>
    <row r="687" spans="1:16" x14ac:dyDescent="0.2">
      <c r="A687" s="253">
        <v>300</v>
      </c>
      <c r="B687" s="274">
        <v>876</v>
      </c>
      <c r="C687" s="254"/>
      <c r="D687" s="254" t="s">
        <v>675</v>
      </c>
      <c r="E687" s="254" t="s">
        <v>932</v>
      </c>
      <c r="F687" s="263">
        <v>3200</v>
      </c>
      <c r="G687" s="254" t="s">
        <v>481</v>
      </c>
      <c r="H687" s="175" t="s">
        <v>1095</v>
      </c>
      <c r="I687" s="28"/>
      <c r="N687" s="272">
        <v>300</v>
      </c>
      <c r="O687" s="239">
        <v>5009</v>
      </c>
      <c r="P687" s="273" t="s">
        <v>1770</v>
      </c>
    </row>
    <row r="688" spans="1:16" x14ac:dyDescent="0.2">
      <c r="A688" s="253">
        <v>300</v>
      </c>
      <c r="B688" s="274">
        <v>877</v>
      </c>
      <c r="C688" s="254"/>
      <c r="D688" s="254" t="s">
        <v>432</v>
      </c>
      <c r="E688" s="254" t="s">
        <v>932</v>
      </c>
      <c r="F688" s="263">
        <v>3190</v>
      </c>
      <c r="G688" s="254" t="s">
        <v>480</v>
      </c>
      <c r="H688" s="175" t="s">
        <v>1101</v>
      </c>
      <c r="I688" s="28"/>
      <c r="N688" s="272">
        <v>300</v>
      </c>
      <c r="O688" s="239">
        <v>5010</v>
      </c>
      <c r="P688" s="273" t="s">
        <v>2187</v>
      </c>
    </row>
    <row r="689" spans="1:16" x14ac:dyDescent="0.2">
      <c r="A689" s="253">
        <v>300</v>
      </c>
      <c r="B689" s="274">
        <v>878</v>
      </c>
      <c r="C689" s="254"/>
      <c r="D689" s="254" t="s">
        <v>1856</v>
      </c>
      <c r="E689" s="254" t="s">
        <v>1094</v>
      </c>
      <c r="F689" s="263">
        <v>3210</v>
      </c>
      <c r="G689" s="254" t="s">
        <v>482</v>
      </c>
      <c r="H689" s="175" t="s">
        <v>858</v>
      </c>
      <c r="I689" s="28"/>
      <c r="N689" s="272">
        <v>300</v>
      </c>
      <c r="O689" s="239">
        <v>5011</v>
      </c>
      <c r="P689" s="273" t="s">
        <v>1768</v>
      </c>
    </row>
    <row r="690" spans="1:16" x14ac:dyDescent="0.2">
      <c r="A690" s="253">
        <v>300</v>
      </c>
      <c r="B690" s="274">
        <v>879</v>
      </c>
      <c r="C690" s="254"/>
      <c r="D690" s="254" t="s">
        <v>1857</v>
      </c>
      <c r="E690" s="254" t="s">
        <v>1096</v>
      </c>
      <c r="F690" s="263">
        <v>3200</v>
      </c>
      <c r="G690" s="254" t="s">
        <v>481</v>
      </c>
      <c r="H690" s="175" t="s">
        <v>1095</v>
      </c>
      <c r="I690" s="28"/>
      <c r="N690" s="272">
        <v>300</v>
      </c>
      <c r="O690" s="239">
        <v>5012</v>
      </c>
      <c r="P690" s="273" t="s">
        <v>2188</v>
      </c>
    </row>
    <row r="691" spans="1:16" x14ac:dyDescent="0.2">
      <c r="A691" s="253">
        <v>300</v>
      </c>
      <c r="B691" s="274">
        <v>880</v>
      </c>
      <c r="C691" s="254"/>
      <c r="D691" s="254" t="s">
        <v>693</v>
      </c>
      <c r="E691" s="254" t="s">
        <v>1103</v>
      </c>
      <c r="F691" s="263">
        <v>3240</v>
      </c>
      <c r="G691" s="254" t="s">
        <v>1031</v>
      </c>
      <c r="H691" s="175" t="s">
        <v>1095</v>
      </c>
      <c r="I691" s="28"/>
      <c r="N691" s="272">
        <v>300</v>
      </c>
      <c r="O691" s="239">
        <v>5013</v>
      </c>
      <c r="P691" s="273" t="s">
        <v>2585</v>
      </c>
    </row>
    <row r="692" spans="1:16" x14ac:dyDescent="0.2">
      <c r="A692" s="253">
        <v>300</v>
      </c>
      <c r="B692" s="274">
        <v>881</v>
      </c>
      <c r="C692" s="254"/>
      <c r="D692" s="254" t="s">
        <v>0</v>
      </c>
      <c r="E692" s="254" t="s">
        <v>907</v>
      </c>
      <c r="F692" s="263">
        <v>3220</v>
      </c>
      <c r="G692" s="254" t="s">
        <v>1376</v>
      </c>
      <c r="H692" s="175" t="s">
        <v>1101</v>
      </c>
      <c r="I692" s="28"/>
      <c r="N692" s="272">
        <v>300</v>
      </c>
      <c r="O692" s="239">
        <v>5014</v>
      </c>
      <c r="P692" s="273" t="s">
        <v>2586</v>
      </c>
    </row>
    <row r="693" spans="1:16" x14ac:dyDescent="0.2">
      <c r="A693" s="253">
        <v>300</v>
      </c>
      <c r="B693" s="274">
        <v>882</v>
      </c>
      <c r="C693" s="254"/>
      <c r="D693" s="254" t="s">
        <v>753</v>
      </c>
      <c r="E693" s="254" t="s">
        <v>1437</v>
      </c>
      <c r="F693" s="263">
        <v>3090</v>
      </c>
      <c r="G693" s="254" t="s">
        <v>474</v>
      </c>
      <c r="H693" s="175" t="s">
        <v>1437</v>
      </c>
      <c r="I693" s="28"/>
      <c r="N693" s="272">
        <v>300</v>
      </c>
      <c r="O693" s="239">
        <v>5015</v>
      </c>
      <c r="P693" s="273" t="s">
        <v>2190</v>
      </c>
    </row>
    <row r="694" spans="1:16" x14ac:dyDescent="0.2">
      <c r="A694" s="253">
        <v>300</v>
      </c>
      <c r="B694" s="274">
        <v>886</v>
      </c>
      <c r="C694" s="254"/>
      <c r="D694" s="254" t="s">
        <v>1386</v>
      </c>
      <c r="E694" s="254" t="s">
        <v>1065</v>
      </c>
      <c r="F694" s="263">
        <v>3070</v>
      </c>
      <c r="G694" s="254" t="s">
        <v>472</v>
      </c>
      <c r="H694" s="175" t="s">
        <v>869</v>
      </c>
      <c r="I694" s="28"/>
      <c r="N694" s="272">
        <v>300</v>
      </c>
      <c r="O694" s="239">
        <v>5016</v>
      </c>
      <c r="P694" s="273" t="s">
        <v>1765</v>
      </c>
    </row>
    <row r="695" spans="1:16" x14ac:dyDescent="0.2">
      <c r="A695" s="253">
        <v>300</v>
      </c>
      <c r="B695" s="274">
        <v>887</v>
      </c>
      <c r="C695" s="254"/>
      <c r="D695" s="254" t="s">
        <v>1816</v>
      </c>
      <c r="E695" s="254" t="s">
        <v>1066</v>
      </c>
      <c r="F695" s="263">
        <v>3080</v>
      </c>
      <c r="G695" s="254" t="s">
        <v>473</v>
      </c>
      <c r="H695" s="175" t="s">
        <v>873</v>
      </c>
      <c r="I695" s="28"/>
      <c r="N695" s="272">
        <v>300</v>
      </c>
      <c r="O695" s="239">
        <v>5017</v>
      </c>
      <c r="P695" s="273" t="s">
        <v>1771</v>
      </c>
    </row>
    <row r="696" spans="1:16" x14ac:dyDescent="0.2">
      <c r="A696" s="253">
        <v>300</v>
      </c>
      <c r="B696" s="274">
        <v>890</v>
      </c>
      <c r="C696" s="254"/>
      <c r="D696" s="254" t="s">
        <v>255</v>
      </c>
      <c r="E696" s="254" t="s">
        <v>1435</v>
      </c>
      <c r="F696" s="263">
        <v>3190</v>
      </c>
      <c r="G696" s="254" t="s">
        <v>480</v>
      </c>
      <c r="H696" s="175" t="s">
        <v>1101</v>
      </c>
      <c r="I696" s="28"/>
      <c r="N696" s="272">
        <v>300</v>
      </c>
      <c r="O696" s="239">
        <v>5019</v>
      </c>
      <c r="P696" s="273" t="s">
        <v>1773</v>
      </c>
    </row>
    <row r="697" spans="1:16" x14ac:dyDescent="0.2">
      <c r="A697" s="253">
        <v>300</v>
      </c>
      <c r="B697" s="274">
        <v>891</v>
      </c>
      <c r="C697" s="254"/>
      <c r="D697" s="254" t="s">
        <v>1845</v>
      </c>
      <c r="E697" s="254" t="s">
        <v>1435</v>
      </c>
      <c r="F697" s="263">
        <v>3230</v>
      </c>
      <c r="G697" s="254" t="s">
        <v>483</v>
      </c>
      <c r="H697" s="175" t="s">
        <v>877</v>
      </c>
      <c r="I697" s="28"/>
      <c r="N697" s="272">
        <v>300</v>
      </c>
      <c r="O697" s="239">
        <v>5020</v>
      </c>
      <c r="P697" s="273" t="s">
        <v>1775</v>
      </c>
    </row>
    <row r="698" spans="1:16" x14ac:dyDescent="0.2">
      <c r="A698" s="253">
        <v>300</v>
      </c>
      <c r="B698" s="274">
        <v>893</v>
      </c>
      <c r="C698" s="254"/>
      <c r="D698" s="254" t="s">
        <v>1786</v>
      </c>
      <c r="E698" s="254" t="s">
        <v>885</v>
      </c>
      <c r="F698" s="263">
        <v>3150</v>
      </c>
      <c r="G698" s="254" t="s">
        <v>478</v>
      </c>
      <c r="H698" s="175" t="s">
        <v>1437</v>
      </c>
      <c r="I698" s="28"/>
      <c r="N698" s="272">
        <v>300</v>
      </c>
      <c r="O698" s="239">
        <v>5021</v>
      </c>
      <c r="P698" s="273" t="s">
        <v>1774</v>
      </c>
    </row>
    <row r="699" spans="1:16" x14ac:dyDescent="0.2">
      <c r="A699" s="253">
        <v>300</v>
      </c>
      <c r="B699" s="274">
        <v>894</v>
      </c>
      <c r="C699" s="254"/>
      <c r="D699" s="254" t="s">
        <v>1311</v>
      </c>
      <c r="E699" s="254" t="s">
        <v>885</v>
      </c>
      <c r="F699" s="263">
        <v>3150</v>
      </c>
      <c r="G699" s="254" t="s">
        <v>478</v>
      </c>
      <c r="H699" s="175" t="s">
        <v>1437</v>
      </c>
      <c r="I699" s="28"/>
      <c r="N699" s="272">
        <v>300</v>
      </c>
      <c r="O699" s="239">
        <v>5022</v>
      </c>
      <c r="P699" s="273" t="s">
        <v>2191</v>
      </c>
    </row>
    <row r="700" spans="1:16" x14ac:dyDescent="0.2">
      <c r="A700" s="253">
        <v>300</v>
      </c>
      <c r="B700" s="274">
        <v>900</v>
      </c>
      <c r="C700" s="254"/>
      <c r="D700" s="254" t="s">
        <v>619</v>
      </c>
      <c r="E700" s="254" t="s">
        <v>938</v>
      </c>
      <c r="F700" s="263">
        <v>3160</v>
      </c>
      <c r="G700" s="254" t="s">
        <v>184</v>
      </c>
      <c r="H700" s="175" t="s">
        <v>1104</v>
      </c>
      <c r="I700" s="28"/>
      <c r="N700" s="272">
        <v>300</v>
      </c>
      <c r="O700" s="239">
        <v>5023</v>
      </c>
      <c r="P700" s="273" t="s">
        <v>2192</v>
      </c>
    </row>
    <row r="701" spans="1:16" x14ac:dyDescent="0.2">
      <c r="A701" s="253">
        <v>300</v>
      </c>
      <c r="B701" s="274">
        <v>901</v>
      </c>
      <c r="C701" s="254"/>
      <c r="D701" s="254" t="s">
        <v>1866</v>
      </c>
      <c r="E701" s="254" t="s">
        <v>885</v>
      </c>
      <c r="F701" s="263">
        <v>3150</v>
      </c>
      <c r="G701" s="254" t="s">
        <v>478</v>
      </c>
      <c r="H701" s="175" t="s">
        <v>1437</v>
      </c>
      <c r="I701" s="28"/>
      <c r="N701" s="272">
        <v>300</v>
      </c>
      <c r="O701" s="239">
        <v>5024</v>
      </c>
      <c r="P701" s="273" t="s">
        <v>2587</v>
      </c>
    </row>
    <row r="702" spans="1:16" x14ac:dyDescent="0.2">
      <c r="A702" s="253">
        <v>300</v>
      </c>
      <c r="B702" s="274">
        <v>906</v>
      </c>
      <c r="C702" s="254"/>
      <c r="D702" s="254" t="s">
        <v>1907</v>
      </c>
      <c r="E702" s="254" t="s">
        <v>1428</v>
      </c>
      <c r="F702" s="263">
        <v>3230</v>
      </c>
      <c r="G702" s="254" t="s">
        <v>483</v>
      </c>
      <c r="H702" s="175" t="s">
        <v>877</v>
      </c>
      <c r="I702" s="28"/>
      <c r="N702" s="272">
        <v>300</v>
      </c>
      <c r="O702" s="239">
        <v>2030</v>
      </c>
      <c r="P702" s="273" t="s">
        <v>2051</v>
      </c>
    </row>
    <row r="703" spans="1:16" x14ac:dyDescent="0.2">
      <c r="A703" s="253">
        <v>300</v>
      </c>
      <c r="B703" s="274">
        <v>907</v>
      </c>
      <c r="C703" s="254"/>
      <c r="D703" s="254" t="s">
        <v>817</v>
      </c>
      <c r="E703" s="254" t="s">
        <v>968</v>
      </c>
      <c r="F703" s="263">
        <v>3210</v>
      </c>
      <c r="G703" s="254" t="s">
        <v>482</v>
      </c>
      <c r="H703" s="175" t="s">
        <v>858</v>
      </c>
      <c r="I703" s="28"/>
      <c r="N703" s="272">
        <v>300</v>
      </c>
      <c r="O703" s="239">
        <v>2042</v>
      </c>
      <c r="P703" s="273" t="s">
        <v>1980</v>
      </c>
    </row>
    <row r="704" spans="1:16" x14ac:dyDescent="0.2">
      <c r="A704" s="253">
        <v>300</v>
      </c>
      <c r="B704" s="274">
        <v>908</v>
      </c>
      <c r="C704" s="254"/>
      <c r="D704" s="254" t="s">
        <v>451</v>
      </c>
      <c r="E704" s="254" t="s">
        <v>968</v>
      </c>
      <c r="F704" s="263">
        <v>3190</v>
      </c>
      <c r="G704" s="254" t="s">
        <v>480</v>
      </c>
      <c r="H704" s="175" t="s">
        <v>1101</v>
      </c>
      <c r="I704" s="28"/>
      <c r="N704" s="272">
        <v>300</v>
      </c>
      <c r="O704" s="239">
        <v>2047</v>
      </c>
      <c r="P704" s="273" t="s">
        <v>1353</v>
      </c>
    </row>
    <row r="705" spans="1:16" x14ac:dyDescent="0.2">
      <c r="A705" s="253">
        <v>300</v>
      </c>
      <c r="B705" s="274">
        <v>911</v>
      </c>
      <c r="C705" s="254"/>
      <c r="D705" s="254" t="s">
        <v>723</v>
      </c>
      <c r="E705" s="254" t="s">
        <v>885</v>
      </c>
      <c r="F705" s="263">
        <v>3120</v>
      </c>
      <c r="G705" s="254" t="s">
        <v>475</v>
      </c>
      <c r="H705" s="175" t="s">
        <v>861</v>
      </c>
      <c r="I705" s="28"/>
      <c r="N705" s="272">
        <v>300</v>
      </c>
      <c r="O705" s="239">
        <v>2052</v>
      </c>
      <c r="P705" s="273" t="s">
        <v>1574</v>
      </c>
    </row>
    <row r="706" spans="1:16" x14ac:dyDescent="0.2">
      <c r="A706" s="253">
        <v>300</v>
      </c>
      <c r="B706" s="274">
        <v>914</v>
      </c>
      <c r="C706" s="254"/>
      <c r="D706" s="254" t="s">
        <v>603</v>
      </c>
      <c r="E706" s="254" t="s">
        <v>906</v>
      </c>
      <c r="F706" s="263">
        <v>3070</v>
      </c>
      <c r="G706" s="254" t="s">
        <v>472</v>
      </c>
      <c r="H706" s="175" t="s">
        <v>869</v>
      </c>
      <c r="I706" s="28"/>
      <c r="N706" s="272">
        <v>300</v>
      </c>
      <c r="O706" s="239">
        <v>2073</v>
      </c>
      <c r="P706" s="273" t="s">
        <v>2066</v>
      </c>
    </row>
    <row r="707" spans="1:16" x14ac:dyDescent="0.2">
      <c r="A707" s="253">
        <v>300</v>
      </c>
      <c r="B707" s="274">
        <v>915</v>
      </c>
      <c r="C707" s="254"/>
      <c r="D707" s="254" t="s">
        <v>426</v>
      </c>
      <c r="E707" s="254" t="s">
        <v>906</v>
      </c>
      <c r="F707" s="263">
        <v>3240</v>
      </c>
      <c r="G707" s="254" t="s">
        <v>1031</v>
      </c>
      <c r="H707" s="175" t="s">
        <v>1095</v>
      </c>
      <c r="I707" s="28"/>
      <c r="N707" s="272">
        <v>300</v>
      </c>
      <c r="O707" s="239">
        <v>2080</v>
      </c>
      <c r="P707" s="273" t="s">
        <v>1539</v>
      </c>
    </row>
    <row r="708" spans="1:16" x14ac:dyDescent="0.2">
      <c r="A708" s="253">
        <v>300</v>
      </c>
      <c r="B708" s="274">
        <v>916</v>
      </c>
      <c r="C708" s="254"/>
      <c r="D708" s="254" t="s">
        <v>1909</v>
      </c>
      <c r="E708" s="254" t="s">
        <v>906</v>
      </c>
      <c r="F708" s="263">
        <v>3230</v>
      </c>
      <c r="G708" s="254" t="s">
        <v>483</v>
      </c>
      <c r="H708" s="175" t="s">
        <v>877</v>
      </c>
      <c r="I708" s="28"/>
      <c r="N708" s="272">
        <v>300</v>
      </c>
      <c r="O708" s="239">
        <v>2024</v>
      </c>
      <c r="P708" s="273" t="s">
        <v>2049</v>
      </c>
    </row>
    <row r="709" spans="1:16" x14ac:dyDescent="0.2">
      <c r="A709" s="253">
        <v>300</v>
      </c>
      <c r="B709" s="274">
        <v>917</v>
      </c>
      <c r="C709" s="254"/>
      <c r="D709" s="254" t="s">
        <v>1760</v>
      </c>
      <c r="E709" s="254" t="s">
        <v>1565</v>
      </c>
      <c r="F709" s="263">
        <v>3280</v>
      </c>
      <c r="G709" s="254" t="s">
        <v>486</v>
      </c>
      <c r="H709" s="175" t="s">
        <v>877</v>
      </c>
      <c r="I709" s="28"/>
      <c r="N709" s="272">
        <v>300</v>
      </c>
      <c r="O709" s="239">
        <v>2025</v>
      </c>
      <c r="P709" s="273" t="s">
        <v>1973</v>
      </c>
    </row>
    <row r="710" spans="1:16" x14ac:dyDescent="0.2">
      <c r="A710" s="253">
        <v>300</v>
      </c>
      <c r="B710" s="274">
        <v>918</v>
      </c>
      <c r="C710" s="254"/>
      <c r="D710" s="254" t="s">
        <v>438</v>
      </c>
      <c r="E710" s="254" t="s">
        <v>1565</v>
      </c>
      <c r="F710" s="263">
        <v>3290</v>
      </c>
      <c r="G710" s="254" t="s">
        <v>684</v>
      </c>
      <c r="H710" s="175" t="s">
        <v>877</v>
      </c>
      <c r="I710" s="28"/>
      <c r="N710" s="272">
        <v>300</v>
      </c>
      <c r="O710" s="239">
        <v>2033</v>
      </c>
      <c r="P710" s="273" t="s">
        <v>2053</v>
      </c>
    </row>
    <row r="711" spans="1:16" x14ac:dyDescent="0.2">
      <c r="A711" s="253">
        <v>300</v>
      </c>
      <c r="B711" s="274">
        <v>919</v>
      </c>
      <c r="C711" s="254"/>
      <c r="D711" s="254" t="s">
        <v>374</v>
      </c>
      <c r="E711" s="254" t="s">
        <v>1431</v>
      </c>
      <c r="F711" s="263">
        <v>3240</v>
      </c>
      <c r="G711" s="254" t="s">
        <v>1031</v>
      </c>
      <c r="H711" s="175" t="s">
        <v>1095</v>
      </c>
      <c r="I711" s="28"/>
      <c r="N711" s="272">
        <v>300</v>
      </c>
      <c r="O711" s="239">
        <v>2036</v>
      </c>
      <c r="P711" s="273" t="s">
        <v>2054</v>
      </c>
    </row>
    <row r="712" spans="1:16" x14ac:dyDescent="0.2">
      <c r="A712" s="253">
        <v>300</v>
      </c>
      <c r="B712" s="274">
        <v>920</v>
      </c>
      <c r="C712" s="254"/>
      <c r="D712" s="254" t="s">
        <v>757</v>
      </c>
      <c r="E712" s="254" t="s">
        <v>1101</v>
      </c>
      <c r="F712" s="263">
        <v>3220</v>
      </c>
      <c r="G712" s="254" t="s">
        <v>1376</v>
      </c>
      <c r="H712" s="175" t="s">
        <v>1101</v>
      </c>
      <c r="I712" s="28"/>
      <c r="N712" s="272">
        <v>300</v>
      </c>
      <c r="O712" s="239">
        <v>2057</v>
      </c>
      <c r="P712" s="273" t="s">
        <v>2058</v>
      </c>
    </row>
    <row r="713" spans="1:16" x14ac:dyDescent="0.2">
      <c r="A713" s="253">
        <v>300</v>
      </c>
      <c r="B713" s="274">
        <v>921</v>
      </c>
      <c r="C713" s="254"/>
      <c r="D713" s="254" t="s">
        <v>375</v>
      </c>
      <c r="E713" s="254" t="s">
        <v>1181</v>
      </c>
      <c r="F713" s="263">
        <v>3060</v>
      </c>
      <c r="G713" s="254" t="s">
        <v>182</v>
      </c>
      <c r="H713" s="175" t="s">
        <v>1437</v>
      </c>
      <c r="I713" s="28"/>
      <c r="N713" s="272">
        <v>300</v>
      </c>
      <c r="O713" s="239">
        <v>2060</v>
      </c>
      <c r="P713" s="273" t="s">
        <v>2677</v>
      </c>
    </row>
    <row r="714" spans="1:16" x14ac:dyDescent="0.2">
      <c r="A714" s="253">
        <v>300</v>
      </c>
      <c r="B714" s="274">
        <v>922</v>
      </c>
      <c r="C714" s="254"/>
      <c r="D714" s="254" t="s">
        <v>376</v>
      </c>
      <c r="E714" s="254" t="s">
        <v>970</v>
      </c>
      <c r="F714" s="263">
        <v>3280</v>
      </c>
      <c r="G714" s="254" t="s">
        <v>486</v>
      </c>
      <c r="H714" s="175" t="s">
        <v>877</v>
      </c>
      <c r="I714" s="28"/>
      <c r="N714" s="272">
        <v>300</v>
      </c>
      <c r="O714" s="239">
        <v>2062</v>
      </c>
      <c r="P714" s="273" t="s">
        <v>564</v>
      </c>
    </row>
    <row r="715" spans="1:16" x14ac:dyDescent="0.2">
      <c r="A715" s="253">
        <v>300</v>
      </c>
      <c r="B715" s="274">
        <v>923</v>
      </c>
      <c r="C715" s="254"/>
      <c r="D715" s="254" t="s">
        <v>377</v>
      </c>
      <c r="E715" s="254" t="s">
        <v>1424</v>
      </c>
      <c r="F715" s="263">
        <v>3130</v>
      </c>
      <c r="G715" s="254" t="s">
        <v>476</v>
      </c>
      <c r="H715" s="175" t="s">
        <v>858</v>
      </c>
      <c r="I715" s="28"/>
      <c r="N715" s="272">
        <v>300</v>
      </c>
      <c r="O715" s="239">
        <v>2066</v>
      </c>
      <c r="P715" s="273" t="s">
        <v>802</v>
      </c>
    </row>
    <row r="716" spans="1:16" x14ac:dyDescent="0.2">
      <c r="A716" s="253">
        <v>300</v>
      </c>
      <c r="B716" s="274">
        <v>924</v>
      </c>
      <c r="C716" s="254"/>
      <c r="D716" s="254" t="s">
        <v>378</v>
      </c>
      <c r="E716" s="254" t="s">
        <v>1182</v>
      </c>
      <c r="F716" s="263">
        <v>3070</v>
      </c>
      <c r="G716" s="254" t="s">
        <v>472</v>
      </c>
      <c r="H716" s="175" t="s">
        <v>869</v>
      </c>
      <c r="I716" s="28"/>
      <c r="N716" s="272">
        <v>300</v>
      </c>
      <c r="O716" s="239">
        <v>2067</v>
      </c>
      <c r="P716" s="273" t="s">
        <v>1733</v>
      </c>
    </row>
    <row r="717" spans="1:16" x14ac:dyDescent="0.2">
      <c r="A717" s="253">
        <v>300</v>
      </c>
      <c r="B717" s="274">
        <v>925</v>
      </c>
      <c r="C717" s="254"/>
      <c r="D717" s="254" t="s">
        <v>379</v>
      </c>
      <c r="E717" s="254" t="s">
        <v>867</v>
      </c>
      <c r="F717" s="263">
        <v>3030</v>
      </c>
      <c r="G717" s="254" t="s">
        <v>469</v>
      </c>
      <c r="H717" s="175" t="s">
        <v>858</v>
      </c>
      <c r="I717" s="28"/>
      <c r="N717" s="272">
        <v>300</v>
      </c>
      <c r="O717" s="239">
        <v>2068</v>
      </c>
      <c r="P717" s="273" t="s">
        <v>2061</v>
      </c>
    </row>
    <row r="718" spans="1:16" x14ac:dyDescent="0.2">
      <c r="A718" s="253">
        <v>300</v>
      </c>
      <c r="B718" s="274">
        <v>926</v>
      </c>
      <c r="C718" s="254"/>
      <c r="D718" s="254" t="s">
        <v>380</v>
      </c>
      <c r="E718" s="254" t="s">
        <v>1183</v>
      </c>
      <c r="F718" s="263">
        <v>3300</v>
      </c>
      <c r="G718" s="254" t="s">
        <v>487</v>
      </c>
      <c r="H718" s="175" t="s">
        <v>873</v>
      </c>
      <c r="I718" s="28"/>
      <c r="N718" s="272">
        <v>300</v>
      </c>
      <c r="O718" s="239">
        <v>2070</v>
      </c>
      <c r="P718" s="273" t="s">
        <v>2063</v>
      </c>
    </row>
    <row r="719" spans="1:16" x14ac:dyDescent="0.2">
      <c r="A719" s="253">
        <v>300</v>
      </c>
      <c r="B719" s="274">
        <v>927</v>
      </c>
      <c r="C719" s="254"/>
      <c r="D719" s="254" t="s">
        <v>1859</v>
      </c>
      <c r="E719" s="254" t="s">
        <v>1141</v>
      </c>
      <c r="F719" s="263">
        <v>3290</v>
      </c>
      <c r="G719" s="254" t="s">
        <v>684</v>
      </c>
      <c r="H719" s="175" t="s">
        <v>877</v>
      </c>
      <c r="I719" s="28"/>
      <c r="N719" s="272">
        <v>300</v>
      </c>
      <c r="O719" s="239">
        <v>2072</v>
      </c>
      <c r="P719" s="273" t="s">
        <v>2065</v>
      </c>
    </row>
    <row r="720" spans="1:16" x14ac:dyDescent="0.2">
      <c r="A720" s="253">
        <v>300</v>
      </c>
      <c r="B720" s="274">
        <v>928</v>
      </c>
      <c r="C720" s="254"/>
      <c r="D720" s="254" t="s">
        <v>1860</v>
      </c>
      <c r="E720" s="254" t="s">
        <v>869</v>
      </c>
      <c r="F720" s="263">
        <v>3050</v>
      </c>
      <c r="G720" s="254" t="s">
        <v>471</v>
      </c>
      <c r="H720" s="175" t="s">
        <v>869</v>
      </c>
      <c r="I720" s="28"/>
      <c r="N720" s="272">
        <v>300</v>
      </c>
      <c r="O720" s="239">
        <v>2074</v>
      </c>
      <c r="P720" s="273" t="s">
        <v>1805</v>
      </c>
    </row>
    <row r="721" spans="1:16" x14ac:dyDescent="0.2">
      <c r="A721" s="253">
        <v>300</v>
      </c>
      <c r="B721" s="274">
        <v>929</v>
      </c>
      <c r="C721" s="254"/>
      <c r="D721" s="254" t="s">
        <v>1861</v>
      </c>
      <c r="E721" s="254" t="s">
        <v>875</v>
      </c>
      <c r="F721" s="263">
        <v>3020</v>
      </c>
      <c r="G721" s="254" t="s">
        <v>468</v>
      </c>
      <c r="H721" s="175" t="s">
        <v>875</v>
      </c>
      <c r="I721" s="28"/>
      <c r="N721" s="272">
        <v>300</v>
      </c>
      <c r="O721" s="239">
        <v>2075</v>
      </c>
      <c r="P721" s="273" t="s">
        <v>1381</v>
      </c>
    </row>
    <row r="722" spans="1:16" x14ac:dyDescent="0.2">
      <c r="A722" s="253">
        <v>300</v>
      </c>
      <c r="B722" s="274">
        <v>930</v>
      </c>
      <c r="C722" s="254"/>
      <c r="D722" s="254" t="s">
        <v>1862</v>
      </c>
      <c r="E722" s="254" t="s">
        <v>1055</v>
      </c>
      <c r="F722" s="263">
        <v>3030</v>
      </c>
      <c r="G722" s="254" t="s">
        <v>469</v>
      </c>
      <c r="H722" s="175" t="s">
        <v>858</v>
      </c>
      <c r="I722" s="28"/>
      <c r="N722" s="272">
        <v>300</v>
      </c>
      <c r="O722" s="239">
        <v>2021</v>
      </c>
      <c r="P722" s="273" t="s">
        <v>1970</v>
      </c>
    </row>
    <row r="723" spans="1:16" x14ac:dyDescent="0.2">
      <c r="A723" s="253">
        <v>300</v>
      </c>
      <c r="B723" s="274">
        <v>931</v>
      </c>
      <c r="C723" s="254"/>
      <c r="D723" s="254" t="s">
        <v>1853</v>
      </c>
      <c r="E723" s="254" t="s">
        <v>1184</v>
      </c>
      <c r="F723" s="263">
        <v>3280</v>
      </c>
      <c r="G723" s="254" t="s">
        <v>486</v>
      </c>
      <c r="H723" s="175" t="s">
        <v>877</v>
      </c>
      <c r="I723" s="28"/>
      <c r="N723" s="272">
        <v>300</v>
      </c>
      <c r="O723" s="239">
        <v>2041</v>
      </c>
      <c r="P723" s="273" t="s">
        <v>1979</v>
      </c>
    </row>
    <row r="724" spans="1:16" x14ac:dyDescent="0.2">
      <c r="A724" s="253">
        <v>300</v>
      </c>
      <c r="B724" s="274">
        <v>932</v>
      </c>
      <c r="C724" s="254"/>
      <c r="D724" s="254" t="s">
        <v>1854</v>
      </c>
      <c r="E724" s="254" t="s">
        <v>1185</v>
      </c>
      <c r="F724" s="263">
        <v>3020</v>
      </c>
      <c r="G724" s="254" t="s">
        <v>468</v>
      </c>
      <c r="H724" s="175" t="s">
        <v>875</v>
      </c>
      <c r="I724" s="28"/>
      <c r="N724" s="272">
        <v>300</v>
      </c>
      <c r="O724" s="239">
        <v>2045</v>
      </c>
      <c r="P724" s="273" t="s">
        <v>1982</v>
      </c>
    </row>
    <row r="725" spans="1:16" x14ac:dyDescent="0.2">
      <c r="A725" s="253">
        <v>300</v>
      </c>
      <c r="B725" s="274">
        <v>933</v>
      </c>
      <c r="C725" s="254"/>
      <c r="D725" s="254" t="s">
        <v>1415</v>
      </c>
      <c r="E725" s="254" t="s">
        <v>1424</v>
      </c>
      <c r="F725" s="263">
        <v>3130</v>
      </c>
      <c r="G725" s="254" t="s">
        <v>476</v>
      </c>
      <c r="H725" s="175" t="s">
        <v>858</v>
      </c>
      <c r="I725" s="28"/>
      <c r="N725" s="272">
        <v>300</v>
      </c>
      <c r="O725" s="239">
        <v>2048</v>
      </c>
      <c r="P725" s="273" t="s">
        <v>765</v>
      </c>
    </row>
    <row r="726" spans="1:16" x14ac:dyDescent="0.2">
      <c r="A726" s="253">
        <v>300</v>
      </c>
      <c r="B726" s="274">
        <v>934</v>
      </c>
      <c r="C726" s="254"/>
      <c r="D726" s="254" t="s">
        <v>1416</v>
      </c>
      <c r="E726" s="254" t="s">
        <v>1186</v>
      </c>
      <c r="F726" s="263">
        <v>3290</v>
      </c>
      <c r="G726" s="254" t="s">
        <v>684</v>
      </c>
      <c r="H726" s="175" t="s">
        <v>877</v>
      </c>
      <c r="I726" s="28"/>
      <c r="N726" s="272">
        <v>300</v>
      </c>
      <c r="O726" s="239">
        <v>2049</v>
      </c>
      <c r="P726" s="273" t="s">
        <v>1933</v>
      </c>
    </row>
    <row r="727" spans="1:16" x14ac:dyDescent="0.2">
      <c r="A727" s="253">
        <v>300</v>
      </c>
      <c r="B727" s="274">
        <v>935</v>
      </c>
      <c r="C727" s="254"/>
      <c r="D727" s="254" t="s">
        <v>1418</v>
      </c>
      <c r="E727" s="254" t="s">
        <v>957</v>
      </c>
      <c r="F727" s="263">
        <v>3310</v>
      </c>
      <c r="G727" s="254" t="s">
        <v>21</v>
      </c>
      <c r="H727" s="175" t="s">
        <v>877</v>
      </c>
      <c r="I727" s="28"/>
      <c r="N727" s="272">
        <v>300</v>
      </c>
      <c r="O727" s="239">
        <v>2050</v>
      </c>
      <c r="P727" s="273" t="s">
        <v>1983</v>
      </c>
    </row>
    <row r="728" spans="1:16" x14ac:dyDescent="0.2">
      <c r="A728" s="253">
        <v>300</v>
      </c>
      <c r="B728" s="274">
        <v>936</v>
      </c>
      <c r="C728" s="254"/>
      <c r="D728" s="254" t="s">
        <v>307</v>
      </c>
      <c r="E728" s="254" t="s">
        <v>1440</v>
      </c>
      <c r="F728" s="263">
        <v>3250</v>
      </c>
      <c r="G728" s="254" t="s">
        <v>484</v>
      </c>
      <c r="H728" s="175" t="s">
        <v>877</v>
      </c>
      <c r="I728" s="28"/>
      <c r="N728" s="272">
        <v>300</v>
      </c>
      <c r="O728" s="239">
        <v>2053</v>
      </c>
      <c r="P728" s="273" t="s">
        <v>994</v>
      </c>
    </row>
    <row r="729" spans="1:16" x14ac:dyDescent="0.2">
      <c r="A729" s="253">
        <v>300</v>
      </c>
      <c r="B729" s="274">
        <v>937</v>
      </c>
      <c r="C729" s="254"/>
      <c r="D729" s="254" t="s">
        <v>1419</v>
      </c>
      <c r="E729" s="254" t="s">
        <v>860</v>
      </c>
      <c r="F729" s="263">
        <v>3090</v>
      </c>
      <c r="G729" s="254" t="s">
        <v>474</v>
      </c>
      <c r="H729" s="175" t="s">
        <v>1437</v>
      </c>
      <c r="I729" s="28"/>
      <c r="N729" s="272">
        <v>300</v>
      </c>
      <c r="O729" s="239">
        <v>2054</v>
      </c>
      <c r="P729" s="273" t="s">
        <v>2056</v>
      </c>
    </row>
    <row r="730" spans="1:16" x14ac:dyDescent="0.2">
      <c r="A730" s="253">
        <v>300</v>
      </c>
      <c r="B730" s="274">
        <v>938</v>
      </c>
      <c r="C730" s="254"/>
      <c r="D730" s="254" t="s">
        <v>1420</v>
      </c>
      <c r="E730" s="254" t="s">
        <v>864</v>
      </c>
      <c r="F730" s="263">
        <v>3280</v>
      </c>
      <c r="G730" s="254" t="s">
        <v>486</v>
      </c>
      <c r="H730" s="175" t="s">
        <v>877</v>
      </c>
      <c r="I730" s="28"/>
      <c r="N730" s="272">
        <v>300</v>
      </c>
      <c r="O730" s="239">
        <v>2055</v>
      </c>
      <c r="P730" s="273" t="s">
        <v>842</v>
      </c>
    </row>
    <row r="731" spans="1:16" x14ac:dyDescent="0.2">
      <c r="A731" s="253">
        <v>300</v>
      </c>
      <c r="B731" s="274">
        <v>940</v>
      </c>
      <c r="C731" s="254"/>
      <c r="D731" s="254" t="s">
        <v>1421</v>
      </c>
      <c r="E731" s="254" t="s">
        <v>1114</v>
      </c>
      <c r="F731" s="263">
        <v>3290</v>
      </c>
      <c r="G731" s="254" t="s">
        <v>684</v>
      </c>
      <c r="H731" s="175" t="s">
        <v>877</v>
      </c>
      <c r="I731" s="28"/>
      <c r="N731" s="272">
        <v>300</v>
      </c>
      <c r="O731" s="239">
        <v>2081</v>
      </c>
      <c r="P731" s="273" t="s">
        <v>2071</v>
      </c>
    </row>
    <row r="732" spans="1:16" x14ac:dyDescent="0.2">
      <c r="A732" s="253">
        <v>300</v>
      </c>
      <c r="B732" s="274">
        <v>941</v>
      </c>
      <c r="C732" s="254"/>
      <c r="D732" s="254" t="s">
        <v>1422</v>
      </c>
      <c r="E732" s="254" t="s">
        <v>963</v>
      </c>
      <c r="F732" s="263">
        <v>3260</v>
      </c>
      <c r="G732" s="254" t="s">
        <v>485</v>
      </c>
      <c r="H732" s="175" t="s">
        <v>877</v>
      </c>
      <c r="I732" s="28"/>
      <c r="N732" s="272">
        <v>300</v>
      </c>
      <c r="O732" s="239">
        <v>2082</v>
      </c>
      <c r="P732" s="273" t="s">
        <v>1236</v>
      </c>
    </row>
    <row r="733" spans="1:16" x14ac:dyDescent="0.2">
      <c r="A733" s="253">
        <v>300</v>
      </c>
      <c r="B733" s="274">
        <v>942</v>
      </c>
      <c r="C733" s="254"/>
      <c r="D733" s="254" t="s">
        <v>285</v>
      </c>
      <c r="E733" s="254" t="s">
        <v>1083</v>
      </c>
      <c r="F733" s="263">
        <v>3090</v>
      </c>
      <c r="G733" s="254" t="s">
        <v>474</v>
      </c>
      <c r="H733" s="175" t="s">
        <v>1437</v>
      </c>
      <c r="I733" s="28"/>
      <c r="N733" s="272">
        <v>300</v>
      </c>
      <c r="O733" s="239">
        <v>2014</v>
      </c>
      <c r="P733" s="273" t="s">
        <v>2045</v>
      </c>
    </row>
    <row r="734" spans="1:16" x14ac:dyDescent="0.2">
      <c r="A734" s="253">
        <v>300</v>
      </c>
      <c r="B734" s="274">
        <v>943</v>
      </c>
      <c r="C734" s="254"/>
      <c r="D734" s="254" t="s">
        <v>286</v>
      </c>
      <c r="E734" s="254" t="s">
        <v>864</v>
      </c>
      <c r="F734" s="263">
        <v>3270</v>
      </c>
      <c r="G734" s="254" t="s">
        <v>1032</v>
      </c>
      <c r="H734" s="175" t="s">
        <v>877</v>
      </c>
      <c r="I734" s="28"/>
      <c r="N734" s="272">
        <v>300</v>
      </c>
      <c r="O734" s="239">
        <v>2088</v>
      </c>
      <c r="P734" s="273" t="s">
        <v>2077</v>
      </c>
    </row>
    <row r="735" spans="1:16" x14ac:dyDescent="0.2">
      <c r="A735" s="253">
        <v>300</v>
      </c>
      <c r="B735" s="274">
        <v>944</v>
      </c>
      <c r="C735" s="254"/>
      <c r="D735" s="254" t="s">
        <v>287</v>
      </c>
      <c r="E735" s="254" t="s">
        <v>879</v>
      </c>
      <c r="F735" s="263">
        <v>3080</v>
      </c>
      <c r="G735" s="254" t="s">
        <v>473</v>
      </c>
      <c r="H735" s="175" t="s">
        <v>873</v>
      </c>
      <c r="I735" s="28"/>
      <c r="N735" s="272">
        <v>300</v>
      </c>
      <c r="O735" s="239">
        <v>2089</v>
      </c>
      <c r="P735" s="273" t="s">
        <v>2079</v>
      </c>
    </row>
    <row r="736" spans="1:16" x14ac:dyDescent="0.2">
      <c r="A736" s="253">
        <v>300</v>
      </c>
      <c r="B736" s="274">
        <v>945</v>
      </c>
      <c r="C736" s="254"/>
      <c r="D736" s="254" t="s">
        <v>288</v>
      </c>
      <c r="E736" s="254" t="s">
        <v>1442</v>
      </c>
      <c r="F736" s="263">
        <v>3110</v>
      </c>
      <c r="G736" s="254" t="s">
        <v>982</v>
      </c>
      <c r="H736" s="175" t="s">
        <v>1437</v>
      </c>
      <c r="I736" s="28"/>
      <c r="N736" s="272">
        <v>300</v>
      </c>
      <c r="O736" s="239">
        <v>2090</v>
      </c>
      <c r="P736" s="273" t="s">
        <v>2080</v>
      </c>
    </row>
    <row r="737" spans="1:16" x14ac:dyDescent="0.2">
      <c r="A737" s="253">
        <v>300</v>
      </c>
      <c r="B737" s="274">
        <v>946</v>
      </c>
      <c r="C737" s="254"/>
      <c r="D737" s="254" t="s">
        <v>422</v>
      </c>
      <c r="E737" s="254" t="s">
        <v>1115</v>
      </c>
      <c r="F737" s="263">
        <v>3090</v>
      </c>
      <c r="G737" s="254" t="s">
        <v>474</v>
      </c>
      <c r="H737" s="175" t="s">
        <v>1437</v>
      </c>
      <c r="I737" s="28"/>
      <c r="N737" s="272">
        <v>300</v>
      </c>
      <c r="O737" s="239">
        <v>2091</v>
      </c>
      <c r="P737" s="273" t="s">
        <v>2082</v>
      </c>
    </row>
    <row r="738" spans="1:16" x14ac:dyDescent="0.2">
      <c r="A738" s="253">
        <v>300</v>
      </c>
      <c r="B738" s="274">
        <v>947</v>
      </c>
      <c r="C738" s="254"/>
      <c r="D738" s="254" t="s">
        <v>1222</v>
      </c>
      <c r="E738" s="254" t="s">
        <v>1431</v>
      </c>
      <c r="F738" s="263">
        <v>3240</v>
      </c>
      <c r="G738" s="254" t="s">
        <v>1031</v>
      </c>
      <c r="H738" s="175" t="s">
        <v>1095</v>
      </c>
      <c r="I738" s="28"/>
      <c r="N738" s="272">
        <v>300</v>
      </c>
      <c r="O738" s="239">
        <v>2092</v>
      </c>
      <c r="P738" s="273" t="s">
        <v>2083</v>
      </c>
    </row>
    <row r="739" spans="1:16" x14ac:dyDescent="0.2">
      <c r="A739" s="253">
        <v>300</v>
      </c>
      <c r="B739" s="274">
        <v>948</v>
      </c>
      <c r="C739" s="254"/>
      <c r="D739" s="254" t="s">
        <v>308</v>
      </c>
      <c r="E739" s="254" t="s">
        <v>1443</v>
      </c>
      <c r="F739" s="263">
        <v>3010</v>
      </c>
      <c r="G739" s="254" t="s">
        <v>467</v>
      </c>
      <c r="H739" s="175" t="s">
        <v>869</v>
      </c>
      <c r="I739" s="28"/>
      <c r="N739" s="272">
        <v>300</v>
      </c>
      <c r="O739" s="239">
        <v>2094</v>
      </c>
      <c r="P739" s="273" t="s">
        <v>2085</v>
      </c>
    </row>
    <row r="740" spans="1:16" x14ac:dyDescent="0.2">
      <c r="A740" s="253">
        <v>300</v>
      </c>
      <c r="B740" s="274">
        <v>949</v>
      </c>
      <c r="C740" s="254"/>
      <c r="D740" s="254" t="s">
        <v>1223</v>
      </c>
      <c r="E740" s="254" t="s">
        <v>1444</v>
      </c>
      <c r="F740" s="263">
        <v>3080</v>
      </c>
      <c r="G740" s="254" t="s">
        <v>473</v>
      </c>
      <c r="H740" s="175" t="s">
        <v>873</v>
      </c>
      <c r="I740" s="28"/>
      <c r="N740" s="272">
        <v>300</v>
      </c>
      <c r="O740" s="239">
        <v>2095</v>
      </c>
      <c r="P740" s="273" t="s">
        <v>2087</v>
      </c>
    </row>
    <row r="741" spans="1:16" x14ac:dyDescent="0.2">
      <c r="A741" s="253">
        <v>300</v>
      </c>
      <c r="B741" s="274">
        <v>950</v>
      </c>
      <c r="C741" s="254"/>
      <c r="D741" s="254" t="s">
        <v>1224</v>
      </c>
      <c r="E741" s="254" t="s">
        <v>858</v>
      </c>
      <c r="F741" s="263">
        <v>3040</v>
      </c>
      <c r="G741" s="254" t="s">
        <v>470</v>
      </c>
      <c r="H741" s="175" t="s">
        <v>858</v>
      </c>
      <c r="I741" s="28"/>
      <c r="N741" s="272">
        <v>300</v>
      </c>
      <c r="O741" s="239">
        <v>2096</v>
      </c>
      <c r="P741" s="273" t="s">
        <v>2088</v>
      </c>
    </row>
    <row r="742" spans="1:16" x14ac:dyDescent="0.2">
      <c r="A742" s="253">
        <v>300</v>
      </c>
      <c r="B742" s="274">
        <v>951</v>
      </c>
      <c r="C742" s="254"/>
      <c r="D742" s="254" t="s">
        <v>1225</v>
      </c>
      <c r="E742" s="254" t="s">
        <v>1116</v>
      </c>
      <c r="F742" s="263">
        <v>3280</v>
      </c>
      <c r="G742" s="254" t="s">
        <v>486</v>
      </c>
      <c r="H742" s="175" t="s">
        <v>877</v>
      </c>
      <c r="I742" s="28"/>
      <c r="N742" s="272">
        <v>300</v>
      </c>
      <c r="O742" s="239">
        <v>2097</v>
      </c>
      <c r="P742" s="273" t="s">
        <v>2089</v>
      </c>
    </row>
    <row r="743" spans="1:16" x14ac:dyDescent="0.2">
      <c r="A743" s="253">
        <v>300</v>
      </c>
      <c r="B743" s="274">
        <v>952</v>
      </c>
      <c r="C743" s="254"/>
      <c r="D743" s="254" t="s">
        <v>1445</v>
      </c>
      <c r="E743" s="254" t="s">
        <v>866</v>
      </c>
      <c r="F743" s="263">
        <v>3061</v>
      </c>
      <c r="G743" s="254" t="s">
        <v>183</v>
      </c>
      <c r="H743" s="175" t="s">
        <v>866</v>
      </c>
      <c r="I743" s="28"/>
      <c r="N743" s="272">
        <v>300</v>
      </c>
      <c r="O743" s="239">
        <v>2098</v>
      </c>
      <c r="P743" s="273" t="s">
        <v>2090</v>
      </c>
    </row>
    <row r="744" spans="1:16" x14ac:dyDescent="0.2">
      <c r="A744" s="253">
        <v>300</v>
      </c>
      <c r="B744" s="274">
        <v>953</v>
      </c>
      <c r="C744" s="254"/>
      <c r="D744" s="254" t="s">
        <v>257</v>
      </c>
      <c r="E744" s="254" t="s">
        <v>891</v>
      </c>
      <c r="F744" s="263">
        <v>3061</v>
      </c>
      <c r="G744" s="254" t="s">
        <v>183</v>
      </c>
      <c r="H744" s="175" t="s">
        <v>866</v>
      </c>
      <c r="I744" s="28"/>
      <c r="N744" s="272">
        <v>300</v>
      </c>
      <c r="O744" s="239">
        <v>2099</v>
      </c>
      <c r="P744" s="273" t="s">
        <v>2091</v>
      </c>
    </row>
    <row r="745" spans="1:16" x14ac:dyDescent="0.2">
      <c r="A745" s="253">
        <v>300</v>
      </c>
      <c r="B745" s="274">
        <v>954</v>
      </c>
      <c r="C745" s="254"/>
      <c r="D745" s="254" t="s">
        <v>1226</v>
      </c>
      <c r="E745" s="254" t="s">
        <v>1118</v>
      </c>
      <c r="F745" s="263">
        <v>3020</v>
      </c>
      <c r="G745" s="254" t="s">
        <v>468</v>
      </c>
      <c r="H745" s="175" t="s">
        <v>875</v>
      </c>
      <c r="I745" s="28"/>
      <c r="N745" s="272">
        <v>300</v>
      </c>
      <c r="O745" s="239">
        <v>2100</v>
      </c>
      <c r="P745" s="273" t="s">
        <v>2092</v>
      </c>
    </row>
    <row r="746" spans="1:16" x14ac:dyDescent="0.2">
      <c r="A746" s="253">
        <v>300</v>
      </c>
      <c r="B746" s="274">
        <v>955</v>
      </c>
      <c r="C746" s="254"/>
      <c r="D746" s="254" t="s">
        <v>258</v>
      </c>
      <c r="E746" s="254" t="s">
        <v>913</v>
      </c>
      <c r="F746" s="263">
        <v>3250</v>
      </c>
      <c r="G746" s="254" t="s">
        <v>484</v>
      </c>
      <c r="H746" s="175" t="s">
        <v>877</v>
      </c>
      <c r="I746" s="28"/>
      <c r="N746" s="272">
        <v>300</v>
      </c>
      <c r="O746" s="239">
        <v>2101</v>
      </c>
      <c r="P746" s="273" t="s">
        <v>2094</v>
      </c>
    </row>
    <row r="747" spans="1:16" x14ac:dyDescent="0.2">
      <c r="A747" s="253">
        <v>300</v>
      </c>
      <c r="B747" s="274">
        <v>956</v>
      </c>
      <c r="C747" s="254"/>
      <c r="D747" s="254" t="s">
        <v>309</v>
      </c>
      <c r="E747" s="254" t="s">
        <v>861</v>
      </c>
      <c r="F747" s="263">
        <v>3120</v>
      </c>
      <c r="G747" s="254" t="s">
        <v>475</v>
      </c>
      <c r="H747" s="175" t="s">
        <v>861</v>
      </c>
      <c r="I747" s="28"/>
      <c r="N747" s="272">
        <v>300</v>
      </c>
      <c r="O747" s="239">
        <v>2102</v>
      </c>
      <c r="P747" s="273" t="s">
        <v>2095</v>
      </c>
    </row>
    <row r="748" spans="1:16" x14ac:dyDescent="0.2">
      <c r="A748" s="253">
        <v>300</v>
      </c>
      <c r="B748" s="274">
        <v>957</v>
      </c>
      <c r="C748" s="254"/>
      <c r="D748" s="254" t="s">
        <v>1227</v>
      </c>
      <c r="E748" s="254" t="s">
        <v>927</v>
      </c>
      <c r="F748" s="263">
        <v>3150</v>
      </c>
      <c r="G748" s="254" t="s">
        <v>478</v>
      </c>
      <c r="H748" s="175" t="s">
        <v>1437</v>
      </c>
      <c r="I748" s="28"/>
      <c r="N748" s="272">
        <v>300</v>
      </c>
      <c r="O748" s="239">
        <v>2103</v>
      </c>
      <c r="P748" s="273" t="s">
        <v>2096</v>
      </c>
    </row>
    <row r="749" spans="1:16" x14ac:dyDescent="0.2">
      <c r="A749" s="253">
        <v>300</v>
      </c>
      <c r="B749" s="274">
        <v>958</v>
      </c>
      <c r="C749" s="254"/>
      <c r="D749" s="254" t="s">
        <v>423</v>
      </c>
      <c r="E749" s="254" t="s">
        <v>885</v>
      </c>
      <c r="F749" s="263">
        <v>3150</v>
      </c>
      <c r="G749" s="254" t="s">
        <v>478</v>
      </c>
      <c r="H749" s="175" t="s">
        <v>1437</v>
      </c>
      <c r="I749" s="28"/>
      <c r="N749" s="272">
        <v>300</v>
      </c>
      <c r="O749" s="239">
        <v>2104</v>
      </c>
      <c r="P749" s="273" t="s">
        <v>2097</v>
      </c>
    </row>
    <row r="750" spans="1:16" x14ac:dyDescent="0.2">
      <c r="A750" s="253">
        <v>300</v>
      </c>
      <c r="B750" s="274">
        <v>959</v>
      </c>
      <c r="C750" s="254"/>
      <c r="D750" s="254" t="s">
        <v>1229</v>
      </c>
      <c r="E750" s="254" t="s">
        <v>854</v>
      </c>
      <c r="F750" s="263">
        <v>3260</v>
      </c>
      <c r="G750" s="254" t="s">
        <v>485</v>
      </c>
      <c r="H750" s="175" t="s">
        <v>877</v>
      </c>
      <c r="I750" s="28"/>
      <c r="N750" s="272">
        <v>300</v>
      </c>
      <c r="O750" s="239">
        <v>2106</v>
      </c>
      <c r="P750" s="273" t="s">
        <v>2099</v>
      </c>
    </row>
    <row r="751" spans="1:16" x14ac:dyDescent="0.2">
      <c r="A751" s="253">
        <v>300</v>
      </c>
      <c r="B751" s="274">
        <v>960</v>
      </c>
      <c r="C751" s="254"/>
      <c r="D751" s="254" t="s">
        <v>2012</v>
      </c>
      <c r="E751" s="254" t="s">
        <v>907</v>
      </c>
      <c r="F751" s="263">
        <v>3220</v>
      </c>
      <c r="G751" s="254" t="s">
        <v>1376</v>
      </c>
      <c r="H751" s="175" t="s">
        <v>1101</v>
      </c>
      <c r="I751" s="28"/>
      <c r="N751" s="272">
        <v>300</v>
      </c>
      <c r="O751" s="239">
        <v>2107</v>
      </c>
      <c r="P751" s="273" t="s">
        <v>2100</v>
      </c>
    </row>
    <row r="752" spans="1:16" x14ac:dyDescent="0.2">
      <c r="A752" s="253">
        <v>300</v>
      </c>
      <c r="B752" s="274">
        <v>961</v>
      </c>
      <c r="C752" s="254"/>
      <c r="D752" s="254" t="s">
        <v>313</v>
      </c>
      <c r="E752" s="254" t="s">
        <v>1454</v>
      </c>
      <c r="F752" s="263">
        <v>3170</v>
      </c>
      <c r="G752" s="254" t="s">
        <v>455</v>
      </c>
      <c r="H752" s="175" t="s">
        <v>1104</v>
      </c>
      <c r="I752" s="28"/>
      <c r="N752" s="272">
        <v>300</v>
      </c>
      <c r="O752" s="239">
        <v>2108</v>
      </c>
      <c r="P752" s="273" t="s">
        <v>2101</v>
      </c>
    </row>
    <row r="753" spans="1:16" x14ac:dyDescent="0.2">
      <c r="A753" s="253">
        <v>300</v>
      </c>
      <c r="B753" s="274">
        <v>962</v>
      </c>
      <c r="C753" s="254"/>
      <c r="D753" s="254" t="s">
        <v>1230</v>
      </c>
      <c r="E753" s="254" t="s">
        <v>854</v>
      </c>
      <c r="F753" s="263">
        <v>3260</v>
      </c>
      <c r="G753" s="254" t="s">
        <v>485</v>
      </c>
      <c r="H753" s="175" t="s">
        <v>877</v>
      </c>
      <c r="I753" s="28"/>
      <c r="N753" s="272">
        <v>300</v>
      </c>
      <c r="O753" s="239">
        <v>2110</v>
      </c>
      <c r="P753" s="273" t="s">
        <v>2103</v>
      </c>
    </row>
    <row r="754" spans="1:16" x14ac:dyDescent="0.2">
      <c r="A754" s="253">
        <v>300</v>
      </c>
      <c r="B754" s="274">
        <v>963</v>
      </c>
      <c r="C754" s="254"/>
      <c r="D754" s="254" t="s">
        <v>2013</v>
      </c>
      <c r="E754" s="254" t="s">
        <v>882</v>
      </c>
      <c r="F754" s="263">
        <v>3310</v>
      </c>
      <c r="G754" s="254" t="s">
        <v>21</v>
      </c>
      <c r="H754" s="175" t="s">
        <v>877</v>
      </c>
      <c r="I754" s="28"/>
      <c r="N754" s="272">
        <v>300</v>
      </c>
      <c r="O754" s="239">
        <v>2111</v>
      </c>
      <c r="P754" s="273" t="s">
        <v>2104</v>
      </c>
    </row>
    <row r="755" spans="1:16" x14ac:dyDescent="0.2">
      <c r="A755" s="253">
        <v>300</v>
      </c>
      <c r="B755" s="274">
        <v>964</v>
      </c>
      <c r="C755" s="254"/>
      <c r="D755" s="254" t="s">
        <v>1231</v>
      </c>
      <c r="E755" s="254" t="s">
        <v>963</v>
      </c>
      <c r="F755" s="263">
        <v>3260</v>
      </c>
      <c r="G755" s="254" t="s">
        <v>485</v>
      </c>
      <c r="H755" s="175" t="s">
        <v>877</v>
      </c>
      <c r="I755" s="28"/>
      <c r="N755" s="272">
        <v>300</v>
      </c>
      <c r="O755" s="239">
        <v>2112</v>
      </c>
      <c r="P755" s="273" t="s">
        <v>2105</v>
      </c>
    </row>
    <row r="756" spans="1:16" x14ac:dyDescent="0.2">
      <c r="A756" s="253">
        <v>300</v>
      </c>
      <c r="B756" s="274">
        <v>965</v>
      </c>
      <c r="C756" s="254"/>
      <c r="D756" s="254" t="s">
        <v>387</v>
      </c>
      <c r="E756" s="254" t="s">
        <v>1428</v>
      </c>
      <c r="F756" s="263">
        <v>3180</v>
      </c>
      <c r="G756" s="254" t="s">
        <v>479</v>
      </c>
      <c r="H756" s="175" t="s">
        <v>877</v>
      </c>
      <c r="I756" s="28"/>
      <c r="N756" s="272">
        <v>300</v>
      </c>
      <c r="O756" s="239">
        <v>2113</v>
      </c>
      <c r="P756" s="273" t="s">
        <v>2107</v>
      </c>
    </row>
    <row r="757" spans="1:16" x14ac:dyDescent="0.2">
      <c r="A757" s="253">
        <v>300</v>
      </c>
      <c r="B757" s="274">
        <v>967</v>
      </c>
      <c r="C757" s="254"/>
      <c r="D757" s="254" t="s">
        <v>388</v>
      </c>
      <c r="E757" s="254" t="s">
        <v>882</v>
      </c>
      <c r="F757" s="263">
        <v>3310</v>
      </c>
      <c r="G757" s="254" t="s">
        <v>21</v>
      </c>
      <c r="H757" s="175" t="s">
        <v>877</v>
      </c>
      <c r="I757" s="28"/>
      <c r="N757" s="272">
        <v>300</v>
      </c>
      <c r="O757" s="239">
        <v>2114</v>
      </c>
      <c r="P757" s="273" t="s">
        <v>2108</v>
      </c>
    </row>
    <row r="758" spans="1:16" x14ac:dyDescent="0.2">
      <c r="A758" s="253">
        <v>300</v>
      </c>
      <c r="B758" s="274">
        <v>968</v>
      </c>
      <c r="C758" s="254"/>
      <c r="D758" s="254" t="s">
        <v>315</v>
      </c>
      <c r="E758" s="254" t="s">
        <v>1169</v>
      </c>
      <c r="F758" s="263">
        <v>3030</v>
      </c>
      <c r="G758" s="254" t="s">
        <v>469</v>
      </c>
      <c r="H758" s="175" t="s">
        <v>858</v>
      </c>
      <c r="I758" s="28"/>
      <c r="N758" s="272">
        <v>300</v>
      </c>
      <c r="O758" s="239">
        <v>2115</v>
      </c>
      <c r="P758" s="273" t="s">
        <v>2109</v>
      </c>
    </row>
    <row r="759" spans="1:16" x14ac:dyDescent="0.2">
      <c r="A759" s="253">
        <v>300</v>
      </c>
      <c r="B759" s="274">
        <v>969</v>
      </c>
      <c r="C759" s="254"/>
      <c r="D759" s="254" t="s">
        <v>389</v>
      </c>
      <c r="E759" s="254" t="s">
        <v>881</v>
      </c>
      <c r="F759" s="263">
        <v>3060</v>
      </c>
      <c r="G759" s="254" t="s">
        <v>182</v>
      </c>
      <c r="H759" s="175" t="s">
        <v>1437</v>
      </c>
      <c r="I759" s="28"/>
      <c r="N759" s="272">
        <v>300</v>
      </c>
      <c r="O759" s="239">
        <v>2116</v>
      </c>
      <c r="P759" s="273" t="s">
        <v>2110</v>
      </c>
    </row>
    <row r="760" spans="1:16" x14ac:dyDescent="0.2">
      <c r="A760" s="253">
        <v>300</v>
      </c>
      <c r="B760" s="274">
        <v>970</v>
      </c>
      <c r="C760" s="254"/>
      <c r="D760" s="254" t="s">
        <v>390</v>
      </c>
      <c r="E760" s="254" t="s">
        <v>1081</v>
      </c>
      <c r="F760" s="263">
        <v>3070</v>
      </c>
      <c r="G760" s="254" t="s">
        <v>472</v>
      </c>
      <c r="H760" s="175" t="s">
        <v>869</v>
      </c>
      <c r="I760" s="28"/>
      <c r="N760" s="272">
        <v>300</v>
      </c>
      <c r="O760" s="239">
        <v>2119</v>
      </c>
      <c r="P760" s="273" t="s">
        <v>2113</v>
      </c>
    </row>
    <row r="761" spans="1:16" x14ac:dyDescent="0.2">
      <c r="A761" s="253">
        <v>300</v>
      </c>
      <c r="B761" s="274">
        <v>971</v>
      </c>
      <c r="C761" s="254"/>
      <c r="D761" s="254" t="s">
        <v>987</v>
      </c>
      <c r="E761" s="254" t="s">
        <v>1455</v>
      </c>
      <c r="F761" s="263">
        <v>3160</v>
      </c>
      <c r="G761" s="254" t="s">
        <v>184</v>
      </c>
      <c r="H761" s="175" t="s">
        <v>1104</v>
      </c>
      <c r="I761" s="28"/>
      <c r="N761" s="272">
        <v>300</v>
      </c>
      <c r="O761" s="239">
        <v>2120</v>
      </c>
      <c r="P761" s="273" t="s">
        <v>2114</v>
      </c>
    </row>
    <row r="762" spans="1:16" x14ac:dyDescent="0.2">
      <c r="A762" s="253">
        <v>300</v>
      </c>
      <c r="B762" s="274">
        <v>972</v>
      </c>
      <c r="C762" s="254"/>
      <c r="D762" s="254" t="s">
        <v>988</v>
      </c>
      <c r="E762" s="254" t="s">
        <v>1143</v>
      </c>
      <c r="F762" s="263">
        <v>3290</v>
      </c>
      <c r="G762" s="254" t="s">
        <v>684</v>
      </c>
      <c r="H762" s="175" t="s">
        <v>877</v>
      </c>
      <c r="I762" s="28"/>
      <c r="N762" s="272">
        <v>300</v>
      </c>
      <c r="O762" s="239">
        <v>2122</v>
      </c>
      <c r="P762" s="273" t="s">
        <v>2116</v>
      </c>
    </row>
    <row r="763" spans="1:16" x14ac:dyDescent="0.2">
      <c r="A763" s="253">
        <v>300</v>
      </c>
      <c r="B763" s="274">
        <v>973</v>
      </c>
      <c r="C763" s="254"/>
      <c r="D763" s="254" t="s">
        <v>989</v>
      </c>
      <c r="E763" s="254" t="s">
        <v>1428</v>
      </c>
      <c r="F763" s="263">
        <v>3180</v>
      </c>
      <c r="G763" s="254" t="s">
        <v>479</v>
      </c>
      <c r="H763" s="175" t="s">
        <v>877</v>
      </c>
      <c r="I763" s="28"/>
      <c r="N763" s="272">
        <v>300</v>
      </c>
      <c r="O763" s="239">
        <v>2123</v>
      </c>
      <c r="P763" s="273" t="s">
        <v>2117</v>
      </c>
    </row>
    <row r="764" spans="1:16" x14ac:dyDescent="0.2">
      <c r="A764" s="253">
        <v>300</v>
      </c>
      <c r="B764" s="274">
        <v>974</v>
      </c>
      <c r="C764" s="254"/>
      <c r="D764" s="254" t="s">
        <v>317</v>
      </c>
      <c r="E764" s="254" t="s">
        <v>1433</v>
      </c>
      <c r="F764" s="263">
        <v>3090</v>
      </c>
      <c r="G764" s="254" t="s">
        <v>474</v>
      </c>
      <c r="H764" s="175" t="s">
        <v>1437</v>
      </c>
      <c r="I764" s="28"/>
      <c r="N764" s="272">
        <v>300</v>
      </c>
      <c r="O764" s="239">
        <v>2124</v>
      </c>
      <c r="P764" s="273" t="s">
        <v>2118</v>
      </c>
    </row>
    <row r="765" spans="1:16" x14ac:dyDescent="0.2">
      <c r="A765" s="253">
        <v>300</v>
      </c>
      <c r="B765" s="274">
        <v>975</v>
      </c>
      <c r="C765" s="254"/>
      <c r="D765" s="254" t="s">
        <v>990</v>
      </c>
      <c r="E765" s="254" t="s">
        <v>932</v>
      </c>
      <c r="F765" s="263">
        <v>3200</v>
      </c>
      <c r="G765" s="254" t="s">
        <v>481</v>
      </c>
      <c r="H765" s="175" t="s">
        <v>1095</v>
      </c>
      <c r="I765" s="28"/>
      <c r="N765" s="272">
        <v>300</v>
      </c>
      <c r="O765" s="239">
        <v>2121</v>
      </c>
      <c r="P765" s="273" t="s">
        <v>2115</v>
      </c>
    </row>
    <row r="766" spans="1:16" x14ac:dyDescent="0.2">
      <c r="A766" s="253">
        <v>300</v>
      </c>
      <c r="B766" s="274">
        <v>977</v>
      </c>
      <c r="C766" s="254"/>
      <c r="D766" s="254" t="s">
        <v>1314</v>
      </c>
      <c r="E766" s="254" t="s">
        <v>875</v>
      </c>
      <c r="F766" s="263">
        <v>3020</v>
      </c>
      <c r="G766" s="254" t="s">
        <v>468</v>
      </c>
      <c r="H766" s="175" t="s">
        <v>875</v>
      </c>
      <c r="I766" s="28"/>
      <c r="N766" s="272">
        <v>300</v>
      </c>
      <c r="O766" s="239">
        <v>2126</v>
      </c>
      <c r="P766" s="273" t="s">
        <v>2119</v>
      </c>
    </row>
    <row r="767" spans="1:16" x14ac:dyDescent="0.2">
      <c r="A767" s="253">
        <v>300</v>
      </c>
      <c r="B767" s="274">
        <v>978</v>
      </c>
      <c r="C767" s="254"/>
      <c r="D767" s="254" t="s">
        <v>1315</v>
      </c>
      <c r="E767" s="254" t="s">
        <v>1090</v>
      </c>
      <c r="F767" s="263">
        <v>3110</v>
      </c>
      <c r="G767" s="254" t="s">
        <v>982</v>
      </c>
      <c r="H767" s="175" t="s">
        <v>1437</v>
      </c>
      <c r="I767" s="28"/>
      <c r="N767" s="272">
        <v>300</v>
      </c>
      <c r="O767" s="239">
        <v>2129</v>
      </c>
      <c r="P767" s="273" t="s">
        <v>2122</v>
      </c>
    </row>
    <row r="768" spans="1:16" x14ac:dyDescent="0.2">
      <c r="A768" s="253">
        <v>300</v>
      </c>
      <c r="B768" s="274">
        <v>979</v>
      </c>
      <c r="C768" s="254"/>
      <c r="D768" s="254" t="s">
        <v>1316</v>
      </c>
      <c r="E768" s="254" t="s">
        <v>1462</v>
      </c>
      <c r="F768" s="263">
        <v>3080</v>
      </c>
      <c r="G768" s="254" t="s">
        <v>473</v>
      </c>
      <c r="H768" s="175" t="s">
        <v>873</v>
      </c>
      <c r="I768" s="28"/>
      <c r="N768" s="272">
        <v>300</v>
      </c>
      <c r="O768" s="239">
        <v>2131</v>
      </c>
      <c r="P768" s="273" t="s">
        <v>54</v>
      </c>
    </row>
    <row r="769" spans="1:16" x14ac:dyDescent="0.2">
      <c r="A769" s="253">
        <v>300</v>
      </c>
      <c r="B769" s="274">
        <v>980</v>
      </c>
      <c r="C769" s="254"/>
      <c r="D769" s="254" t="s">
        <v>597</v>
      </c>
      <c r="E769" s="254" t="s">
        <v>1169</v>
      </c>
      <c r="F769" s="263">
        <v>3030</v>
      </c>
      <c r="G769" s="254" t="s">
        <v>469</v>
      </c>
      <c r="H769" s="175" t="s">
        <v>858</v>
      </c>
      <c r="I769" s="28"/>
      <c r="N769" s="272">
        <v>300</v>
      </c>
      <c r="O769" s="239">
        <v>2132</v>
      </c>
      <c r="P769" s="273" t="s">
        <v>934</v>
      </c>
    </row>
    <row r="770" spans="1:16" x14ac:dyDescent="0.2">
      <c r="A770" s="253">
        <v>300</v>
      </c>
      <c r="B770" s="274">
        <v>981</v>
      </c>
      <c r="C770" s="254"/>
      <c r="D770" s="254" t="s">
        <v>321</v>
      </c>
      <c r="E770" s="254" t="s">
        <v>959</v>
      </c>
      <c r="F770" s="263">
        <v>3140</v>
      </c>
      <c r="G770" s="254" t="s">
        <v>477</v>
      </c>
      <c r="H770" s="175" t="s">
        <v>858</v>
      </c>
      <c r="I770" s="28"/>
      <c r="N770" s="272">
        <v>300</v>
      </c>
      <c r="O770" s="239">
        <v>2133</v>
      </c>
      <c r="P770" s="273" t="s">
        <v>2124</v>
      </c>
    </row>
    <row r="771" spans="1:16" x14ac:dyDescent="0.2">
      <c r="A771" s="253">
        <v>300</v>
      </c>
      <c r="B771" s="274">
        <v>983</v>
      </c>
      <c r="C771" s="254"/>
      <c r="D771" s="254" t="s">
        <v>322</v>
      </c>
      <c r="E771" s="254" t="s">
        <v>1447</v>
      </c>
      <c r="F771" s="263">
        <v>3270</v>
      </c>
      <c r="G771" s="254" t="s">
        <v>1032</v>
      </c>
      <c r="H771" s="175" t="s">
        <v>877</v>
      </c>
      <c r="I771" s="28"/>
      <c r="N771" s="272">
        <v>300</v>
      </c>
      <c r="O771" s="239">
        <v>2135</v>
      </c>
      <c r="P771" s="273" t="s">
        <v>2126</v>
      </c>
    </row>
    <row r="772" spans="1:16" x14ac:dyDescent="0.2">
      <c r="A772" s="253">
        <v>300</v>
      </c>
      <c r="B772" s="274">
        <v>984</v>
      </c>
      <c r="C772" s="254"/>
      <c r="D772" s="254" t="s">
        <v>600</v>
      </c>
      <c r="E772" s="254" t="s">
        <v>921</v>
      </c>
      <c r="F772" s="263">
        <v>3070</v>
      </c>
      <c r="G772" s="254" t="s">
        <v>472</v>
      </c>
      <c r="H772" s="175" t="s">
        <v>869</v>
      </c>
      <c r="I772" s="28"/>
      <c r="N772" s="272">
        <v>300</v>
      </c>
      <c r="O772" s="239">
        <v>2136</v>
      </c>
      <c r="P772" s="273" t="s">
        <v>2127</v>
      </c>
    </row>
    <row r="773" spans="1:16" x14ac:dyDescent="0.2">
      <c r="A773" s="253">
        <v>300</v>
      </c>
      <c r="B773" s="274">
        <v>985</v>
      </c>
      <c r="C773" s="254"/>
      <c r="D773" s="254" t="s">
        <v>601</v>
      </c>
      <c r="E773" s="254" t="s">
        <v>1170</v>
      </c>
      <c r="F773" s="263">
        <v>3280</v>
      </c>
      <c r="G773" s="254" t="s">
        <v>486</v>
      </c>
      <c r="H773" s="175" t="s">
        <v>877</v>
      </c>
      <c r="I773" s="28"/>
      <c r="N773" s="272">
        <v>300</v>
      </c>
      <c r="O773" s="239">
        <v>2137</v>
      </c>
      <c r="P773" s="273" t="s">
        <v>2128</v>
      </c>
    </row>
    <row r="774" spans="1:16" x14ac:dyDescent="0.2">
      <c r="A774" s="253">
        <v>300</v>
      </c>
      <c r="B774" s="274">
        <v>986</v>
      </c>
      <c r="C774" s="254"/>
      <c r="D774" s="254" t="s">
        <v>1390</v>
      </c>
      <c r="E774" s="254" t="s">
        <v>1134</v>
      </c>
      <c r="F774" s="263">
        <v>3060</v>
      </c>
      <c r="G774" s="254" t="s">
        <v>182</v>
      </c>
      <c r="H774" s="175" t="s">
        <v>1437</v>
      </c>
      <c r="I774" s="28"/>
      <c r="N774" s="272">
        <v>300</v>
      </c>
      <c r="O774" s="239">
        <v>2138</v>
      </c>
      <c r="P774" s="273" t="s">
        <v>2129</v>
      </c>
    </row>
    <row r="775" spans="1:16" x14ac:dyDescent="0.2">
      <c r="A775" s="253">
        <v>300</v>
      </c>
      <c r="B775" s="274">
        <v>988</v>
      </c>
      <c r="C775" s="254"/>
      <c r="D775" s="254" t="s">
        <v>1391</v>
      </c>
      <c r="E775" s="254" t="s">
        <v>894</v>
      </c>
      <c r="F775" s="263">
        <v>3100</v>
      </c>
      <c r="G775" s="254" t="s">
        <v>1030</v>
      </c>
      <c r="H775" s="175" t="s">
        <v>858</v>
      </c>
      <c r="I775" s="28"/>
      <c r="N775" s="272">
        <v>300</v>
      </c>
      <c r="O775" s="239">
        <v>2140</v>
      </c>
      <c r="P775" s="273" t="s">
        <v>2131</v>
      </c>
    </row>
    <row r="776" spans="1:16" x14ac:dyDescent="0.2">
      <c r="A776" s="253">
        <v>300</v>
      </c>
      <c r="B776" s="274">
        <v>989</v>
      </c>
      <c r="C776" s="254"/>
      <c r="D776" s="254" t="s">
        <v>1392</v>
      </c>
      <c r="E776" s="254" t="s">
        <v>1429</v>
      </c>
      <c r="F776" s="263">
        <v>3070</v>
      </c>
      <c r="G776" s="254" t="s">
        <v>472</v>
      </c>
      <c r="H776" s="175" t="s">
        <v>869</v>
      </c>
      <c r="I776" s="28"/>
      <c r="N776" s="272">
        <v>300</v>
      </c>
      <c r="O776" s="239">
        <v>2142</v>
      </c>
      <c r="P776" s="273" t="s">
        <v>2133</v>
      </c>
    </row>
    <row r="777" spans="1:16" x14ac:dyDescent="0.2">
      <c r="A777" s="253">
        <v>300</v>
      </c>
      <c r="B777" s="274">
        <v>990</v>
      </c>
      <c r="C777" s="254"/>
      <c r="D777" s="254" t="s">
        <v>1393</v>
      </c>
      <c r="E777" s="254" t="s">
        <v>1469</v>
      </c>
      <c r="F777" s="263">
        <v>3260</v>
      </c>
      <c r="G777" s="254" t="s">
        <v>485</v>
      </c>
      <c r="H777" s="175" t="s">
        <v>877</v>
      </c>
      <c r="I777" s="28"/>
      <c r="N777" s="272">
        <v>300</v>
      </c>
      <c r="O777" s="239">
        <v>2143</v>
      </c>
      <c r="P777" s="273" t="s">
        <v>2134</v>
      </c>
    </row>
    <row r="778" spans="1:16" x14ac:dyDescent="0.2">
      <c r="A778" s="253">
        <v>300</v>
      </c>
      <c r="B778" s="274">
        <v>991</v>
      </c>
      <c r="C778" s="254"/>
      <c r="D778" s="254" t="s">
        <v>268</v>
      </c>
      <c r="E778" s="254" t="s">
        <v>1171</v>
      </c>
      <c r="F778" s="263">
        <v>3260</v>
      </c>
      <c r="G778" s="254" t="s">
        <v>485</v>
      </c>
      <c r="H778" s="175" t="s">
        <v>877</v>
      </c>
      <c r="I778" s="28"/>
      <c r="N778" s="272">
        <v>300</v>
      </c>
      <c r="O778" s="239">
        <v>2144</v>
      </c>
      <c r="P778" s="273" t="s">
        <v>2135</v>
      </c>
    </row>
    <row r="779" spans="1:16" x14ac:dyDescent="0.2">
      <c r="A779" s="253">
        <v>300</v>
      </c>
      <c r="B779" s="274">
        <v>992</v>
      </c>
      <c r="C779" s="254"/>
      <c r="D779" s="254" t="s">
        <v>769</v>
      </c>
      <c r="E779" s="254" t="s">
        <v>1428</v>
      </c>
      <c r="F779" s="263">
        <v>3180</v>
      </c>
      <c r="G779" s="254" t="s">
        <v>479</v>
      </c>
      <c r="H779" s="175" t="s">
        <v>877</v>
      </c>
      <c r="I779" s="28"/>
      <c r="N779" s="272">
        <v>300</v>
      </c>
      <c r="O779" s="239">
        <v>2145</v>
      </c>
      <c r="P779" s="273" t="s">
        <v>2136</v>
      </c>
    </row>
    <row r="780" spans="1:16" x14ac:dyDescent="0.2">
      <c r="A780" s="253">
        <v>300</v>
      </c>
      <c r="B780" s="274">
        <v>993</v>
      </c>
      <c r="C780" s="254"/>
      <c r="D780" s="254" t="s">
        <v>269</v>
      </c>
      <c r="E780" s="254" t="s">
        <v>1172</v>
      </c>
      <c r="F780" s="263">
        <v>3240</v>
      </c>
      <c r="G780" s="254" t="s">
        <v>1031</v>
      </c>
      <c r="H780" s="175" t="s">
        <v>1095</v>
      </c>
      <c r="I780" s="28"/>
      <c r="N780" s="272">
        <v>300</v>
      </c>
      <c r="O780" s="239">
        <v>2146</v>
      </c>
      <c r="P780" s="273" t="s">
        <v>2137</v>
      </c>
    </row>
    <row r="781" spans="1:16" x14ac:dyDescent="0.2">
      <c r="A781" s="253">
        <v>300</v>
      </c>
      <c r="B781" s="274">
        <v>995</v>
      </c>
      <c r="C781" s="254"/>
      <c r="D781" s="254" t="s">
        <v>573</v>
      </c>
      <c r="E781" s="254" t="s">
        <v>1077</v>
      </c>
      <c r="F781" s="263">
        <v>3080</v>
      </c>
      <c r="G781" s="254" t="s">
        <v>473</v>
      </c>
      <c r="H781" s="175" t="s">
        <v>873</v>
      </c>
      <c r="I781" s="28"/>
      <c r="N781" s="272">
        <v>300</v>
      </c>
      <c r="O781" s="239">
        <v>2147</v>
      </c>
      <c r="P781" s="273" t="s">
        <v>2138</v>
      </c>
    </row>
    <row r="782" spans="1:16" x14ac:dyDescent="0.2">
      <c r="A782" s="253">
        <v>300</v>
      </c>
      <c r="B782" s="274">
        <v>996</v>
      </c>
      <c r="C782" s="254"/>
      <c r="D782" s="254" t="s">
        <v>574</v>
      </c>
      <c r="E782" s="254" t="s">
        <v>1133</v>
      </c>
      <c r="F782" s="263">
        <v>3110</v>
      </c>
      <c r="G782" s="254" t="s">
        <v>982</v>
      </c>
      <c r="H782" s="175" t="s">
        <v>1437</v>
      </c>
      <c r="I782" s="28"/>
      <c r="N782" s="272">
        <v>300</v>
      </c>
      <c r="O782" s="239">
        <v>2148</v>
      </c>
      <c r="P782" s="273" t="s">
        <v>2139</v>
      </c>
    </row>
    <row r="783" spans="1:16" x14ac:dyDescent="0.2">
      <c r="A783" s="253">
        <v>300</v>
      </c>
      <c r="B783" s="274">
        <v>997</v>
      </c>
      <c r="C783" s="254"/>
      <c r="D783" s="254" t="s">
        <v>575</v>
      </c>
      <c r="E783" s="254" t="s">
        <v>1154</v>
      </c>
      <c r="F783" s="263">
        <v>3280</v>
      </c>
      <c r="G783" s="254" t="s">
        <v>486</v>
      </c>
      <c r="H783" s="175" t="s">
        <v>877</v>
      </c>
      <c r="I783" s="28"/>
      <c r="N783" s="272">
        <v>300</v>
      </c>
      <c r="O783" s="239">
        <v>2149</v>
      </c>
      <c r="P783" s="273" t="s">
        <v>2679</v>
      </c>
    </row>
    <row r="784" spans="1:16" x14ac:dyDescent="0.2">
      <c r="A784" s="253">
        <v>300</v>
      </c>
      <c r="B784" s="274">
        <v>998</v>
      </c>
      <c r="C784" s="254"/>
      <c r="D784" s="254" t="s">
        <v>576</v>
      </c>
      <c r="E784" s="254" t="s">
        <v>1154</v>
      </c>
      <c r="F784" s="263">
        <v>3080</v>
      </c>
      <c r="G784" s="254" t="s">
        <v>473</v>
      </c>
      <c r="H784" s="175" t="s">
        <v>873</v>
      </c>
      <c r="I784" s="28"/>
      <c r="N784" s="272">
        <v>300</v>
      </c>
      <c r="O784" s="239">
        <v>2150</v>
      </c>
      <c r="P784" s="273" t="s">
        <v>2140</v>
      </c>
    </row>
    <row r="785" spans="1:16" x14ac:dyDescent="0.2">
      <c r="A785" s="253">
        <v>300</v>
      </c>
      <c r="B785" s="274">
        <v>999</v>
      </c>
      <c r="C785" s="254"/>
      <c r="D785" s="254" t="s">
        <v>2657</v>
      </c>
      <c r="E785" s="254" t="s">
        <v>1434</v>
      </c>
      <c r="F785" s="263">
        <v>3160</v>
      </c>
      <c r="G785" s="254" t="s">
        <v>184</v>
      </c>
      <c r="H785" s="175" t="s">
        <v>1104</v>
      </c>
      <c r="I785" s="28"/>
      <c r="N785" s="272">
        <v>300</v>
      </c>
      <c r="O785" s="239">
        <v>2151</v>
      </c>
      <c r="P785" s="273" t="s">
        <v>2142</v>
      </c>
    </row>
    <row r="786" spans="1:16" x14ac:dyDescent="0.2">
      <c r="A786" s="253">
        <v>300</v>
      </c>
      <c r="B786" s="274">
        <v>1000</v>
      </c>
      <c r="C786" s="254"/>
      <c r="D786" s="254" t="s">
        <v>1846</v>
      </c>
      <c r="E786" s="254" t="s">
        <v>861</v>
      </c>
      <c r="F786" s="263">
        <v>3120</v>
      </c>
      <c r="G786" s="254" t="s">
        <v>475</v>
      </c>
      <c r="H786" s="175" t="s">
        <v>861</v>
      </c>
      <c r="I786" s="28"/>
      <c r="N786" s="272">
        <v>300</v>
      </c>
      <c r="O786" s="239">
        <v>2152</v>
      </c>
      <c r="P786" s="273" t="s">
        <v>2144</v>
      </c>
    </row>
    <row r="787" spans="1:16" x14ac:dyDescent="0.2">
      <c r="A787" s="253">
        <v>300</v>
      </c>
      <c r="B787" s="274">
        <v>1001</v>
      </c>
      <c r="C787" s="254"/>
      <c r="D787" s="254" t="s">
        <v>372</v>
      </c>
      <c r="E787" s="254" t="s">
        <v>962</v>
      </c>
      <c r="F787" s="263">
        <v>3290</v>
      </c>
      <c r="G787" s="254" t="s">
        <v>684</v>
      </c>
      <c r="H787" s="175" t="s">
        <v>877</v>
      </c>
      <c r="I787" s="28"/>
      <c r="N787" s="272">
        <v>300</v>
      </c>
      <c r="O787" s="239">
        <v>2153</v>
      </c>
      <c r="P787" s="273" t="s">
        <v>2145</v>
      </c>
    </row>
    <row r="788" spans="1:16" x14ac:dyDescent="0.2">
      <c r="A788" s="253">
        <v>300</v>
      </c>
      <c r="B788" s="274">
        <v>1002</v>
      </c>
      <c r="C788" s="254"/>
      <c r="D788" s="254" t="s">
        <v>1847</v>
      </c>
      <c r="E788" s="254" t="s">
        <v>861</v>
      </c>
      <c r="F788" s="263">
        <v>3120</v>
      </c>
      <c r="G788" s="254" t="s">
        <v>475</v>
      </c>
      <c r="H788" s="175" t="s">
        <v>861</v>
      </c>
      <c r="I788" s="28"/>
      <c r="N788" s="272">
        <v>300</v>
      </c>
      <c r="O788" s="239">
        <v>2154</v>
      </c>
      <c r="P788" s="273" t="s">
        <v>2147</v>
      </c>
    </row>
    <row r="789" spans="1:16" x14ac:dyDescent="0.2">
      <c r="A789" s="253">
        <v>300</v>
      </c>
      <c r="B789" s="274">
        <v>1003</v>
      </c>
      <c r="C789" s="254"/>
      <c r="D789" s="254" t="s">
        <v>220</v>
      </c>
      <c r="E789" s="254" t="s">
        <v>958</v>
      </c>
      <c r="F789" s="263">
        <v>3070</v>
      </c>
      <c r="G789" s="254" t="s">
        <v>472</v>
      </c>
      <c r="H789" s="175" t="s">
        <v>869</v>
      </c>
      <c r="I789" s="28"/>
      <c r="N789" s="272">
        <v>300</v>
      </c>
      <c r="O789" s="239">
        <v>2155</v>
      </c>
      <c r="P789" s="273" t="s">
        <v>2149</v>
      </c>
    </row>
    <row r="790" spans="1:16" x14ac:dyDescent="0.2">
      <c r="A790" s="253">
        <v>300</v>
      </c>
      <c r="B790" s="274">
        <v>1007</v>
      </c>
      <c r="C790" s="254"/>
      <c r="D790" s="254" t="s">
        <v>721</v>
      </c>
      <c r="E790" s="254" t="s">
        <v>960</v>
      </c>
      <c r="F790" s="263">
        <v>3120</v>
      </c>
      <c r="G790" s="254" t="s">
        <v>475</v>
      </c>
      <c r="H790" s="175" t="s">
        <v>861</v>
      </c>
      <c r="I790" s="28"/>
      <c r="N790" s="272">
        <v>300</v>
      </c>
      <c r="O790" s="239">
        <v>2156</v>
      </c>
      <c r="P790" s="273" t="s">
        <v>2150</v>
      </c>
    </row>
    <row r="791" spans="1:16" x14ac:dyDescent="0.2">
      <c r="A791" s="253">
        <v>300</v>
      </c>
      <c r="B791" s="274">
        <v>1008</v>
      </c>
      <c r="C791" s="254"/>
      <c r="D791" s="254" t="s">
        <v>248</v>
      </c>
      <c r="E791" s="254" t="s">
        <v>960</v>
      </c>
      <c r="F791" s="263">
        <v>3120</v>
      </c>
      <c r="G791" s="254" t="s">
        <v>475</v>
      </c>
      <c r="H791" s="175" t="s">
        <v>861</v>
      </c>
      <c r="I791" s="28"/>
      <c r="N791" s="272">
        <v>300</v>
      </c>
      <c r="O791" s="239">
        <v>2157</v>
      </c>
      <c r="P791" s="273" t="s">
        <v>2151</v>
      </c>
    </row>
    <row r="792" spans="1:16" x14ac:dyDescent="0.2">
      <c r="A792" s="253">
        <v>300</v>
      </c>
      <c r="B792" s="274">
        <v>1014</v>
      </c>
      <c r="C792" s="254"/>
      <c r="D792" s="254" t="s">
        <v>724</v>
      </c>
      <c r="E792" s="254" t="s">
        <v>1490</v>
      </c>
      <c r="F792" s="263">
        <v>3150</v>
      </c>
      <c r="G792" s="254" t="s">
        <v>478</v>
      </c>
      <c r="H792" s="175" t="s">
        <v>1437</v>
      </c>
      <c r="I792" s="28"/>
      <c r="N792" s="272">
        <v>300</v>
      </c>
      <c r="O792" s="239">
        <v>2158</v>
      </c>
      <c r="P792" s="273" t="s">
        <v>2152</v>
      </c>
    </row>
    <row r="793" spans="1:16" x14ac:dyDescent="0.2">
      <c r="A793" s="253">
        <v>300</v>
      </c>
      <c r="B793" s="274">
        <v>1016</v>
      </c>
      <c r="C793" s="254"/>
      <c r="D793" s="254" t="s">
        <v>1366</v>
      </c>
      <c r="E793" s="254" t="s">
        <v>1102</v>
      </c>
      <c r="F793" s="263">
        <v>3180</v>
      </c>
      <c r="G793" s="254" t="s">
        <v>479</v>
      </c>
      <c r="H793" s="175" t="s">
        <v>877</v>
      </c>
      <c r="I793" s="28"/>
      <c r="N793" s="272">
        <v>300</v>
      </c>
      <c r="O793" s="239">
        <v>2159</v>
      </c>
      <c r="P793" s="273" t="s">
        <v>2153</v>
      </c>
    </row>
    <row r="794" spans="1:16" x14ac:dyDescent="0.2">
      <c r="A794" s="253">
        <v>300</v>
      </c>
      <c r="B794" s="274">
        <v>1017</v>
      </c>
      <c r="C794" s="254"/>
      <c r="D794" s="254" t="s">
        <v>1367</v>
      </c>
      <c r="E794" s="254" t="s">
        <v>1433</v>
      </c>
      <c r="F794" s="263">
        <v>3090</v>
      </c>
      <c r="G794" s="254" t="s">
        <v>474</v>
      </c>
      <c r="H794" s="175" t="s">
        <v>1437</v>
      </c>
      <c r="I794" s="28"/>
      <c r="N794" s="272">
        <v>300</v>
      </c>
      <c r="O794" s="239">
        <v>2160</v>
      </c>
      <c r="P794" s="273" t="s">
        <v>2154</v>
      </c>
    </row>
    <row r="795" spans="1:16" x14ac:dyDescent="0.2">
      <c r="A795" s="253">
        <v>300</v>
      </c>
      <c r="B795" s="274">
        <v>1018</v>
      </c>
      <c r="C795" s="254"/>
      <c r="D795" s="254" t="s">
        <v>1368</v>
      </c>
      <c r="E795" s="254" t="s">
        <v>1431</v>
      </c>
      <c r="F795" s="263">
        <v>3240</v>
      </c>
      <c r="G795" s="254" t="s">
        <v>1031</v>
      </c>
      <c r="H795" s="175" t="s">
        <v>1095</v>
      </c>
      <c r="I795" s="28"/>
      <c r="N795" s="272">
        <v>300</v>
      </c>
      <c r="O795" s="239">
        <v>2161</v>
      </c>
      <c r="P795" s="273" t="s">
        <v>2155</v>
      </c>
    </row>
    <row r="796" spans="1:16" x14ac:dyDescent="0.2">
      <c r="A796" s="253">
        <v>300</v>
      </c>
      <c r="B796" s="274">
        <v>1019</v>
      </c>
      <c r="C796" s="254"/>
      <c r="D796" s="254" t="s">
        <v>1369</v>
      </c>
      <c r="E796" s="254" t="s">
        <v>1453</v>
      </c>
      <c r="F796" s="263">
        <v>3270</v>
      </c>
      <c r="G796" s="254" t="s">
        <v>1032</v>
      </c>
      <c r="H796" s="175" t="s">
        <v>877</v>
      </c>
      <c r="I796" s="28"/>
      <c r="N796" s="272">
        <v>300</v>
      </c>
      <c r="O796" s="239">
        <v>2162</v>
      </c>
      <c r="P796" s="273" t="s">
        <v>2680</v>
      </c>
    </row>
    <row r="797" spans="1:16" x14ac:dyDescent="0.2">
      <c r="A797" s="253">
        <v>300</v>
      </c>
      <c r="B797" s="274">
        <v>1020</v>
      </c>
      <c r="C797" s="254"/>
      <c r="D797" s="254" t="s">
        <v>1370</v>
      </c>
      <c r="E797" s="254" t="s">
        <v>872</v>
      </c>
      <c r="F797" s="263">
        <v>3090</v>
      </c>
      <c r="G797" s="254" t="s">
        <v>474</v>
      </c>
      <c r="H797" s="175" t="s">
        <v>1437</v>
      </c>
      <c r="I797" s="28"/>
      <c r="N797" s="272">
        <v>300</v>
      </c>
      <c r="O797" s="239">
        <v>2164</v>
      </c>
      <c r="P797" s="273" t="s">
        <v>2157</v>
      </c>
    </row>
    <row r="798" spans="1:16" x14ac:dyDescent="0.2">
      <c r="A798" s="253">
        <v>300</v>
      </c>
      <c r="B798" s="274">
        <v>1021</v>
      </c>
      <c r="C798" s="254"/>
      <c r="D798" s="254" t="s">
        <v>1034</v>
      </c>
      <c r="E798" s="254" t="s">
        <v>889</v>
      </c>
      <c r="F798" s="263">
        <v>3010</v>
      </c>
      <c r="G798" s="254" t="s">
        <v>467</v>
      </c>
      <c r="H798" s="175" t="s">
        <v>869</v>
      </c>
      <c r="I798" s="28"/>
      <c r="N798" s="272">
        <v>300</v>
      </c>
      <c r="O798" s="239">
        <v>2165</v>
      </c>
      <c r="P798" s="273" t="s">
        <v>2158</v>
      </c>
    </row>
    <row r="799" spans="1:16" x14ac:dyDescent="0.2">
      <c r="A799" s="253">
        <v>300</v>
      </c>
      <c r="B799" s="274">
        <v>1022</v>
      </c>
      <c r="C799" s="254"/>
      <c r="D799" s="254" t="s">
        <v>2658</v>
      </c>
      <c r="E799" s="254" t="s">
        <v>1517</v>
      </c>
      <c r="F799" s="263">
        <v>3250</v>
      </c>
      <c r="G799" s="254" t="s">
        <v>484</v>
      </c>
      <c r="H799" s="175" t="s">
        <v>877</v>
      </c>
      <c r="I799" s="28"/>
      <c r="N799" s="272">
        <v>300</v>
      </c>
      <c r="O799" s="239">
        <v>2166</v>
      </c>
      <c r="P799" s="273" t="s">
        <v>2159</v>
      </c>
    </row>
    <row r="800" spans="1:16" x14ac:dyDescent="0.2">
      <c r="A800" s="253">
        <v>300</v>
      </c>
      <c r="B800" s="274">
        <v>1023</v>
      </c>
      <c r="C800" s="254"/>
      <c r="D800" s="254" t="s">
        <v>745</v>
      </c>
      <c r="E800" s="254" t="s">
        <v>1428</v>
      </c>
      <c r="F800" s="263">
        <v>3180</v>
      </c>
      <c r="G800" s="254" t="s">
        <v>479</v>
      </c>
      <c r="H800" s="175" t="s">
        <v>877</v>
      </c>
      <c r="I800" s="28"/>
      <c r="N800" s="272">
        <v>300</v>
      </c>
      <c r="O800" s="239">
        <v>2125</v>
      </c>
      <c r="P800" s="273" t="s">
        <v>2678</v>
      </c>
    </row>
    <row r="801" spans="1:16" x14ac:dyDescent="0.2">
      <c r="A801" s="253">
        <v>300</v>
      </c>
      <c r="B801" s="274">
        <v>1024</v>
      </c>
      <c r="C801" s="254"/>
      <c r="D801" s="254" t="s">
        <v>746</v>
      </c>
      <c r="E801" s="254" t="s">
        <v>1435</v>
      </c>
      <c r="F801" s="263">
        <v>3210</v>
      </c>
      <c r="G801" s="254" t="s">
        <v>482</v>
      </c>
      <c r="H801" s="175" t="s">
        <v>858</v>
      </c>
      <c r="I801" s="28"/>
      <c r="N801" s="272">
        <v>300</v>
      </c>
      <c r="O801" s="239">
        <v>2128</v>
      </c>
      <c r="P801" s="273" t="s">
        <v>2121</v>
      </c>
    </row>
    <row r="802" spans="1:16" x14ac:dyDescent="0.2">
      <c r="A802" s="253">
        <v>300</v>
      </c>
      <c r="B802" s="274">
        <v>1025</v>
      </c>
      <c r="C802" s="254"/>
      <c r="D802" s="254" t="s">
        <v>747</v>
      </c>
      <c r="E802" s="254" t="s">
        <v>922</v>
      </c>
      <c r="F802" s="263">
        <v>3230</v>
      </c>
      <c r="G802" s="254" t="s">
        <v>483</v>
      </c>
      <c r="H802" s="175" t="s">
        <v>877</v>
      </c>
      <c r="I802" s="28"/>
      <c r="N802" s="272">
        <v>300</v>
      </c>
      <c r="O802" s="239">
        <v>2141</v>
      </c>
      <c r="P802" s="273" t="s">
        <v>2132</v>
      </c>
    </row>
    <row r="803" spans="1:16" x14ac:dyDescent="0.2">
      <c r="A803" s="253">
        <v>300</v>
      </c>
      <c r="B803" s="274">
        <v>1026</v>
      </c>
      <c r="C803" s="254"/>
      <c r="D803" s="254" t="s">
        <v>748</v>
      </c>
      <c r="E803" s="254" t="s">
        <v>1433</v>
      </c>
      <c r="F803" s="263">
        <v>3090</v>
      </c>
      <c r="G803" s="254" t="s">
        <v>474</v>
      </c>
      <c r="H803" s="175" t="s">
        <v>1437</v>
      </c>
      <c r="I803" s="28"/>
      <c r="N803" s="272">
        <v>300</v>
      </c>
      <c r="O803" s="239">
        <v>2167</v>
      </c>
      <c r="P803" s="273" t="s">
        <v>2160</v>
      </c>
    </row>
    <row r="804" spans="1:16" x14ac:dyDescent="0.2">
      <c r="A804" s="253">
        <v>300</v>
      </c>
      <c r="B804" s="274">
        <v>1028</v>
      </c>
      <c r="C804" s="254"/>
      <c r="D804" s="254" t="s">
        <v>2659</v>
      </c>
      <c r="E804" s="254" t="s">
        <v>1518</v>
      </c>
      <c r="F804" s="263">
        <v>3130</v>
      </c>
      <c r="G804" s="254" t="s">
        <v>476</v>
      </c>
      <c r="H804" s="175" t="s">
        <v>858</v>
      </c>
      <c r="I804" s="28"/>
      <c r="N804" s="272">
        <v>300</v>
      </c>
      <c r="O804" s="239">
        <v>2168</v>
      </c>
      <c r="P804" s="273" t="s">
        <v>2162</v>
      </c>
    </row>
    <row r="805" spans="1:16" x14ac:dyDescent="0.2">
      <c r="A805" s="253">
        <v>300</v>
      </c>
      <c r="B805" s="274">
        <v>1029</v>
      </c>
      <c r="C805" s="254"/>
      <c r="D805" s="254" t="s">
        <v>238</v>
      </c>
      <c r="E805" s="254" t="s">
        <v>871</v>
      </c>
      <c r="F805" s="263">
        <v>3070</v>
      </c>
      <c r="G805" s="254" t="s">
        <v>472</v>
      </c>
      <c r="H805" s="175" t="s">
        <v>869</v>
      </c>
      <c r="I805" s="28"/>
      <c r="N805" s="272">
        <v>300</v>
      </c>
      <c r="O805" s="239">
        <v>2169</v>
      </c>
      <c r="P805" s="273" t="s">
        <v>2163</v>
      </c>
    </row>
    <row r="806" spans="1:16" x14ac:dyDescent="0.2">
      <c r="A806" s="253">
        <v>300</v>
      </c>
      <c r="B806" s="274">
        <v>1030</v>
      </c>
      <c r="C806" s="254"/>
      <c r="D806" s="254" t="s">
        <v>239</v>
      </c>
      <c r="E806" s="254" t="s">
        <v>1174</v>
      </c>
      <c r="F806" s="263">
        <v>3170</v>
      </c>
      <c r="G806" s="254" t="s">
        <v>455</v>
      </c>
      <c r="H806" s="175" t="s">
        <v>1104</v>
      </c>
      <c r="I806" s="28"/>
      <c r="N806" s="272">
        <v>300</v>
      </c>
      <c r="O806" s="239">
        <v>2170</v>
      </c>
      <c r="P806" s="273" t="s">
        <v>2164</v>
      </c>
    </row>
    <row r="807" spans="1:16" x14ac:dyDescent="0.2">
      <c r="A807" s="253">
        <v>300</v>
      </c>
      <c r="B807" s="274">
        <v>1031</v>
      </c>
      <c r="C807" s="254"/>
      <c r="D807" s="254" t="s">
        <v>240</v>
      </c>
      <c r="E807" s="254" t="s">
        <v>1127</v>
      </c>
      <c r="F807" s="263">
        <v>3260</v>
      </c>
      <c r="G807" s="254" t="s">
        <v>485</v>
      </c>
      <c r="H807" s="175" t="s">
        <v>877</v>
      </c>
      <c r="I807" s="28"/>
      <c r="N807" s="272">
        <v>300</v>
      </c>
      <c r="O807" s="239">
        <v>2172</v>
      </c>
      <c r="P807" s="273" t="s">
        <v>2166</v>
      </c>
    </row>
    <row r="808" spans="1:16" x14ac:dyDescent="0.2">
      <c r="A808" s="253">
        <v>300</v>
      </c>
      <c r="B808" s="274">
        <v>1032</v>
      </c>
      <c r="C808" s="254"/>
      <c r="D808" s="254" t="s">
        <v>241</v>
      </c>
      <c r="E808" s="254" t="s">
        <v>1176</v>
      </c>
      <c r="F808" s="263">
        <v>3040</v>
      </c>
      <c r="G808" s="254" t="s">
        <v>470</v>
      </c>
      <c r="H808" s="175" t="s">
        <v>858</v>
      </c>
      <c r="I808" s="28"/>
      <c r="N808" s="272">
        <v>300</v>
      </c>
      <c r="O808" s="239">
        <v>2173</v>
      </c>
      <c r="P808" s="273" t="s">
        <v>2167</v>
      </c>
    </row>
    <row r="809" spans="1:16" x14ac:dyDescent="0.2">
      <c r="A809" s="253">
        <v>300</v>
      </c>
      <c r="B809" s="274">
        <v>1033</v>
      </c>
      <c r="C809" s="254"/>
      <c r="D809" s="254" t="s">
        <v>242</v>
      </c>
      <c r="E809" s="254" t="s">
        <v>1187</v>
      </c>
      <c r="F809" s="263">
        <v>3250</v>
      </c>
      <c r="G809" s="254" t="s">
        <v>484</v>
      </c>
      <c r="H809" s="175" t="s">
        <v>877</v>
      </c>
      <c r="I809" s="28"/>
      <c r="N809" s="272">
        <v>300</v>
      </c>
      <c r="O809" s="239">
        <v>2174</v>
      </c>
      <c r="P809" s="273" t="s">
        <v>2168</v>
      </c>
    </row>
    <row r="810" spans="1:16" x14ac:dyDescent="0.2">
      <c r="A810" s="253">
        <v>300</v>
      </c>
      <c r="B810" s="274">
        <v>1035</v>
      </c>
      <c r="C810" s="254"/>
      <c r="D810" s="254" t="s">
        <v>763</v>
      </c>
      <c r="E810" s="254" t="s">
        <v>932</v>
      </c>
      <c r="F810" s="263">
        <v>3200</v>
      </c>
      <c r="G810" s="254" t="s">
        <v>481</v>
      </c>
      <c r="H810" s="175" t="s">
        <v>1095</v>
      </c>
      <c r="I810" s="28"/>
      <c r="N810" s="272">
        <v>300</v>
      </c>
      <c r="O810" s="239">
        <v>2176</v>
      </c>
      <c r="P810" s="273" t="s">
        <v>2170</v>
      </c>
    </row>
    <row r="811" spans="1:16" x14ac:dyDescent="0.2">
      <c r="A811" s="253">
        <v>300</v>
      </c>
      <c r="B811" s="274">
        <v>1037</v>
      </c>
      <c r="C811" s="254"/>
      <c r="D811" s="254" t="s">
        <v>243</v>
      </c>
      <c r="E811" s="254" t="s">
        <v>969</v>
      </c>
      <c r="F811" s="263">
        <v>3010</v>
      </c>
      <c r="G811" s="254" t="s">
        <v>467</v>
      </c>
      <c r="H811" s="175" t="s">
        <v>869</v>
      </c>
      <c r="I811" s="28"/>
      <c r="N811" s="272">
        <v>300</v>
      </c>
      <c r="O811" s="239">
        <v>2179</v>
      </c>
      <c r="P811" s="273" t="s">
        <v>2173</v>
      </c>
    </row>
    <row r="812" spans="1:16" x14ac:dyDescent="0.2">
      <c r="A812" s="253">
        <v>300</v>
      </c>
      <c r="B812" s="274">
        <v>1040</v>
      </c>
      <c r="C812" s="254"/>
      <c r="D812" s="254" t="s">
        <v>245</v>
      </c>
      <c r="E812" s="254" t="s">
        <v>885</v>
      </c>
      <c r="F812" s="263">
        <v>3150</v>
      </c>
      <c r="G812" s="254" t="s">
        <v>478</v>
      </c>
      <c r="H812" s="175" t="s">
        <v>1437</v>
      </c>
      <c r="I812" s="28"/>
      <c r="N812" s="272">
        <v>300</v>
      </c>
      <c r="O812" s="239">
        <v>2180</v>
      </c>
      <c r="P812" s="273" t="s">
        <v>2174</v>
      </c>
    </row>
    <row r="813" spans="1:16" x14ac:dyDescent="0.2">
      <c r="A813" s="253">
        <v>300</v>
      </c>
      <c r="B813" s="274">
        <v>1043</v>
      </c>
      <c r="C813" s="254"/>
      <c r="D813" s="254" t="s">
        <v>246</v>
      </c>
      <c r="E813" s="254" t="s">
        <v>1471</v>
      </c>
      <c r="F813" s="263">
        <v>3090</v>
      </c>
      <c r="G813" s="254" t="s">
        <v>474</v>
      </c>
      <c r="H813" s="175" t="s">
        <v>1437</v>
      </c>
      <c r="I813" s="28"/>
      <c r="N813" s="272">
        <v>300</v>
      </c>
      <c r="O813" s="239">
        <v>2181</v>
      </c>
      <c r="P813" s="273" t="s">
        <v>2175</v>
      </c>
    </row>
    <row r="814" spans="1:16" x14ac:dyDescent="0.2">
      <c r="A814" s="253">
        <v>300</v>
      </c>
      <c r="B814" s="274">
        <v>1045</v>
      </c>
      <c r="C814" s="254"/>
      <c r="D814" s="254" t="s">
        <v>1339</v>
      </c>
      <c r="E814" s="254" t="s">
        <v>1094</v>
      </c>
      <c r="F814" s="263">
        <v>3210</v>
      </c>
      <c r="G814" s="254" t="s">
        <v>482</v>
      </c>
      <c r="H814" s="175" t="s">
        <v>858</v>
      </c>
      <c r="I814" s="28"/>
      <c r="N814" s="272">
        <v>300</v>
      </c>
      <c r="O814" s="239">
        <v>2183</v>
      </c>
      <c r="P814" s="273" t="s">
        <v>2177</v>
      </c>
    </row>
    <row r="815" spans="1:16" x14ac:dyDescent="0.2">
      <c r="A815" s="253">
        <v>300</v>
      </c>
      <c r="B815" s="274">
        <v>1046</v>
      </c>
      <c r="C815" s="254"/>
      <c r="D815" s="254" t="s">
        <v>2014</v>
      </c>
      <c r="E815" s="254" t="s">
        <v>1428</v>
      </c>
      <c r="F815" s="263">
        <v>3180</v>
      </c>
      <c r="G815" s="254" t="s">
        <v>479</v>
      </c>
      <c r="H815" s="175" t="s">
        <v>877</v>
      </c>
      <c r="I815" s="28"/>
      <c r="N815" s="272">
        <v>300</v>
      </c>
      <c r="O815" s="239">
        <v>2184</v>
      </c>
      <c r="P815" s="273" t="s">
        <v>2178</v>
      </c>
    </row>
    <row r="816" spans="1:16" x14ac:dyDescent="0.2">
      <c r="A816" s="253">
        <v>300</v>
      </c>
      <c r="B816" s="274">
        <v>1048</v>
      </c>
      <c r="C816" s="254"/>
      <c r="D816" s="254" t="s">
        <v>249</v>
      </c>
      <c r="E816" s="254" t="s">
        <v>1479</v>
      </c>
      <c r="F816" s="263">
        <v>3180</v>
      </c>
      <c r="G816" s="254" t="s">
        <v>479</v>
      </c>
      <c r="H816" s="175" t="s">
        <v>877</v>
      </c>
      <c r="I816" s="28"/>
      <c r="N816" s="272">
        <v>300</v>
      </c>
      <c r="O816" s="239">
        <v>2093</v>
      </c>
      <c r="P816" s="273" t="s">
        <v>2084</v>
      </c>
    </row>
    <row r="817" spans="1:16" x14ac:dyDescent="0.2">
      <c r="A817" s="253">
        <v>300</v>
      </c>
      <c r="B817" s="274">
        <v>1051</v>
      </c>
      <c r="C817" s="254"/>
      <c r="D817" s="254" t="s">
        <v>766</v>
      </c>
      <c r="E817" s="254" t="s">
        <v>1160</v>
      </c>
      <c r="F817" s="263">
        <v>3110</v>
      </c>
      <c r="G817" s="254" t="s">
        <v>982</v>
      </c>
      <c r="H817" s="175" t="s">
        <v>1437</v>
      </c>
      <c r="I817" s="28"/>
      <c r="N817" s="272">
        <v>300</v>
      </c>
      <c r="O817" s="239">
        <v>2186</v>
      </c>
      <c r="P817" s="273" t="s">
        <v>2180</v>
      </c>
    </row>
    <row r="818" spans="1:16" x14ac:dyDescent="0.2">
      <c r="A818" s="253">
        <v>300</v>
      </c>
      <c r="B818" s="274">
        <v>1053</v>
      </c>
      <c r="C818" s="254"/>
      <c r="D818" s="254" t="s">
        <v>914</v>
      </c>
      <c r="E818" s="254" t="s">
        <v>1435</v>
      </c>
      <c r="F818" s="263">
        <v>3210</v>
      </c>
      <c r="G818" s="254" t="s">
        <v>482</v>
      </c>
      <c r="H818" s="175" t="s">
        <v>858</v>
      </c>
      <c r="I818" s="28"/>
      <c r="N818" s="272">
        <v>300</v>
      </c>
      <c r="O818" s="239">
        <v>2109</v>
      </c>
      <c r="P818" s="273" t="s">
        <v>2102</v>
      </c>
    </row>
    <row r="819" spans="1:16" x14ac:dyDescent="0.2">
      <c r="A819" s="253">
        <v>300</v>
      </c>
      <c r="B819" s="274">
        <v>1054</v>
      </c>
      <c r="C819" s="254"/>
      <c r="D819" s="254" t="s">
        <v>30</v>
      </c>
      <c r="E819" s="254" t="s">
        <v>873</v>
      </c>
      <c r="F819" s="263">
        <v>3290</v>
      </c>
      <c r="G819" s="254" t="s">
        <v>684</v>
      </c>
      <c r="H819" s="175" t="s">
        <v>877</v>
      </c>
      <c r="I819" s="28"/>
      <c r="N819" s="272">
        <v>300</v>
      </c>
      <c r="O819" s="239">
        <v>2188</v>
      </c>
      <c r="P819" s="273" t="s">
        <v>2182</v>
      </c>
    </row>
    <row r="820" spans="1:16" x14ac:dyDescent="0.2">
      <c r="A820" s="253">
        <v>300</v>
      </c>
      <c r="B820" s="274">
        <v>1056</v>
      </c>
      <c r="C820" s="254"/>
      <c r="D820" s="254" t="s">
        <v>428</v>
      </c>
      <c r="E820" s="254" t="s">
        <v>854</v>
      </c>
      <c r="F820" s="263">
        <v>3260</v>
      </c>
      <c r="G820" s="254" t="s">
        <v>485</v>
      </c>
      <c r="H820" s="175" t="s">
        <v>877</v>
      </c>
      <c r="I820" s="28"/>
      <c r="N820" s="272">
        <v>300</v>
      </c>
      <c r="O820" s="239">
        <v>2189</v>
      </c>
      <c r="P820" s="273" t="s">
        <v>2681</v>
      </c>
    </row>
    <row r="821" spans="1:16" x14ac:dyDescent="0.2">
      <c r="A821" s="253">
        <v>300</v>
      </c>
      <c r="B821" s="274">
        <v>1057</v>
      </c>
      <c r="C821" s="254"/>
      <c r="D821" s="254" t="s">
        <v>129</v>
      </c>
      <c r="E821" s="254" t="s">
        <v>877</v>
      </c>
      <c r="F821" s="263">
        <v>3270</v>
      </c>
      <c r="G821" s="254" t="s">
        <v>1032</v>
      </c>
      <c r="H821" s="175" t="s">
        <v>877</v>
      </c>
      <c r="I821" s="28"/>
      <c r="N821" s="272">
        <v>300</v>
      </c>
      <c r="O821" s="239">
        <v>2190</v>
      </c>
      <c r="P821" s="273" t="s">
        <v>2183</v>
      </c>
    </row>
    <row r="822" spans="1:16" x14ac:dyDescent="0.2">
      <c r="A822" s="253">
        <v>300</v>
      </c>
      <c r="B822" s="274">
        <v>1060</v>
      </c>
      <c r="C822" s="254"/>
      <c r="D822" s="254" t="s">
        <v>348</v>
      </c>
      <c r="E822" s="254" t="s">
        <v>1431</v>
      </c>
      <c r="F822" s="263">
        <v>3240</v>
      </c>
      <c r="G822" s="254" t="s">
        <v>1031</v>
      </c>
      <c r="H822" s="175" t="s">
        <v>1095</v>
      </c>
      <c r="I822" s="28"/>
      <c r="N822" s="272">
        <v>300</v>
      </c>
      <c r="O822" s="239">
        <v>5025</v>
      </c>
      <c r="P822" s="273" t="s">
        <v>2194</v>
      </c>
    </row>
    <row r="823" spans="1:16" x14ac:dyDescent="0.2">
      <c r="A823" s="253">
        <v>300</v>
      </c>
      <c r="B823" s="274">
        <v>1061</v>
      </c>
      <c r="C823" s="254"/>
      <c r="D823" s="254" t="s">
        <v>250</v>
      </c>
      <c r="E823" s="254" t="s">
        <v>1181</v>
      </c>
      <c r="F823" s="263">
        <v>3060</v>
      </c>
      <c r="G823" s="254" t="s">
        <v>182</v>
      </c>
      <c r="H823" s="175" t="s">
        <v>1437</v>
      </c>
      <c r="I823" s="28"/>
      <c r="N823" s="272">
        <v>300</v>
      </c>
      <c r="O823" s="239">
        <v>5026</v>
      </c>
      <c r="P823" s="273" t="s">
        <v>2195</v>
      </c>
    </row>
    <row r="824" spans="1:16" x14ac:dyDescent="0.2">
      <c r="A824" s="253">
        <v>300</v>
      </c>
      <c r="B824" s="274">
        <v>1062</v>
      </c>
      <c r="C824" s="254"/>
      <c r="D824" s="254" t="s">
        <v>251</v>
      </c>
      <c r="E824" s="254" t="s">
        <v>1431</v>
      </c>
      <c r="F824" s="263">
        <v>3061</v>
      </c>
      <c r="G824" s="254" t="s">
        <v>183</v>
      </c>
      <c r="H824" s="175" t="s">
        <v>866</v>
      </c>
      <c r="I824" s="28"/>
      <c r="N824" s="272">
        <v>300</v>
      </c>
      <c r="O824" s="239">
        <v>5027</v>
      </c>
      <c r="P824" s="273" t="s">
        <v>2197</v>
      </c>
    </row>
    <row r="825" spans="1:16" x14ac:dyDescent="0.2">
      <c r="A825" s="253">
        <v>300</v>
      </c>
      <c r="B825" s="274">
        <v>1064</v>
      </c>
      <c r="C825" s="254"/>
      <c r="D825" s="254" t="s">
        <v>1326</v>
      </c>
      <c r="E825" s="254" t="s">
        <v>1427</v>
      </c>
      <c r="F825" s="263">
        <v>3120</v>
      </c>
      <c r="G825" s="254" t="s">
        <v>475</v>
      </c>
      <c r="H825" s="175" t="s">
        <v>861</v>
      </c>
      <c r="I825" s="28"/>
      <c r="N825" s="272">
        <v>300</v>
      </c>
      <c r="O825" s="239">
        <v>5028</v>
      </c>
      <c r="P825" s="273" t="s">
        <v>2198</v>
      </c>
    </row>
    <row r="826" spans="1:16" x14ac:dyDescent="0.2">
      <c r="A826" s="253">
        <v>300</v>
      </c>
      <c r="B826" s="274">
        <v>1065</v>
      </c>
      <c r="C826" s="254"/>
      <c r="D826" s="254" t="s">
        <v>186</v>
      </c>
      <c r="E826" s="254" t="s">
        <v>1529</v>
      </c>
      <c r="F826" s="263">
        <v>3040</v>
      </c>
      <c r="G826" s="254" t="s">
        <v>470</v>
      </c>
      <c r="H826" s="175" t="s">
        <v>858</v>
      </c>
      <c r="I826" s="28"/>
      <c r="N826" s="272">
        <v>300</v>
      </c>
      <c r="O826" s="239">
        <v>5029</v>
      </c>
      <c r="P826" s="273" t="s">
        <v>2200</v>
      </c>
    </row>
    <row r="827" spans="1:16" x14ac:dyDescent="0.2">
      <c r="A827" s="253">
        <v>300</v>
      </c>
      <c r="B827" s="274">
        <v>1068</v>
      </c>
      <c r="C827" s="254"/>
      <c r="D827" s="254" t="s">
        <v>1254</v>
      </c>
      <c r="E827" s="254" t="s">
        <v>885</v>
      </c>
      <c r="F827" s="263">
        <v>3150</v>
      </c>
      <c r="G827" s="254" t="s">
        <v>478</v>
      </c>
      <c r="H827" s="175" t="s">
        <v>1437</v>
      </c>
      <c r="I827" s="28"/>
      <c r="N827" s="272">
        <v>300</v>
      </c>
      <c r="O827" s="239">
        <v>5030</v>
      </c>
      <c r="P827" s="273" t="s">
        <v>2201</v>
      </c>
    </row>
    <row r="828" spans="1:16" x14ac:dyDescent="0.2">
      <c r="A828" s="253">
        <v>300</v>
      </c>
      <c r="B828" s="274">
        <v>1069</v>
      </c>
      <c r="C828" s="254"/>
      <c r="D828" s="254" t="s">
        <v>662</v>
      </c>
      <c r="E828" s="254" t="s">
        <v>885</v>
      </c>
      <c r="F828" s="263">
        <v>3150</v>
      </c>
      <c r="G828" s="254" t="s">
        <v>478</v>
      </c>
      <c r="H828" s="175" t="s">
        <v>1437</v>
      </c>
      <c r="I828" s="28"/>
      <c r="N828" s="272">
        <v>300</v>
      </c>
      <c r="O828" s="239">
        <v>5031</v>
      </c>
      <c r="P828" s="273" t="s">
        <v>2202</v>
      </c>
    </row>
    <row r="829" spans="1:16" x14ac:dyDescent="0.2">
      <c r="A829" s="253">
        <v>300</v>
      </c>
      <c r="B829" s="274">
        <v>1070</v>
      </c>
      <c r="C829" s="254"/>
      <c r="D829" s="254" t="s">
        <v>125</v>
      </c>
      <c r="E829" s="254" t="s">
        <v>865</v>
      </c>
      <c r="F829" s="263">
        <v>3010</v>
      </c>
      <c r="G829" s="254" t="s">
        <v>467</v>
      </c>
      <c r="H829" s="175" t="s">
        <v>869</v>
      </c>
      <c r="I829" s="28"/>
      <c r="N829" s="272">
        <v>300</v>
      </c>
      <c r="O829" s="239">
        <v>5032</v>
      </c>
      <c r="P829" s="273" t="s">
        <v>2204</v>
      </c>
    </row>
    <row r="830" spans="1:16" x14ac:dyDescent="0.2">
      <c r="A830" s="253">
        <v>300</v>
      </c>
      <c r="B830" s="274">
        <v>1071</v>
      </c>
      <c r="C830" s="254"/>
      <c r="D830" s="254" t="s">
        <v>648</v>
      </c>
      <c r="E830" s="254" t="s">
        <v>865</v>
      </c>
      <c r="F830" s="263">
        <v>3030</v>
      </c>
      <c r="G830" s="254" t="s">
        <v>469</v>
      </c>
      <c r="H830" s="175" t="s">
        <v>858</v>
      </c>
      <c r="I830" s="28"/>
      <c r="N830" s="272">
        <v>300</v>
      </c>
      <c r="O830" s="239">
        <v>5033</v>
      </c>
      <c r="P830" s="273" t="s">
        <v>2206</v>
      </c>
    </row>
    <row r="831" spans="1:16" x14ac:dyDescent="0.2">
      <c r="A831" s="253">
        <v>300</v>
      </c>
      <c r="B831" s="274">
        <v>1072</v>
      </c>
      <c r="C831" s="254"/>
      <c r="D831" s="254" t="s">
        <v>383</v>
      </c>
      <c r="E831" s="254" t="s">
        <v>882</v>
      </c>
      <c r="F831" s="263">
        <v>3310</v>
      </c>
      <c r="G831" s="254" t="s">
        <v>21</v>
      </c>
      <c r="H831" s="175" t="s">
        <v>877</v>
      </c>
      <c r="I831" s="28"/>
      <c r="N831" s="272">
        <v>300</v>
      </c>
      <c r="O831" s="239">
        <v>5034</v>
      </c>
      <c r="P831" s="273" t="s">
        <v>2207</v>
      </c>
    </row>
    <row r="832" spans="1:16" x14ac:dyDescent="0.2">
      <c r="A832" s="253">
        <v>300</v>
      </c>
      <c r="B832" s="274">
        <v>1075</v>
      </c>
      <c r="C832" s="254"/>
      <c r="D832" s="254" t="s">
        <v>1330</v>
      </c>
      <c r="E832" s="254" t="s">
        <v>871</v>
      </c>
      <c r="F832" s="263">
        <v>3070</v>
      </c>
      <c r="G832" s="254" t="s">
        <v>472</v>
      </c>
      <c r="H832" s="175" t="s">
        <v>869</v>
      </c>
      <c r="I832" s="28"/>
      <c r="N832" s="272">
        <v>300</v>
      </c>
      <c r="O832" s="239">
        <v>5035</v>
      </c>
      <c r="P832" s="273" t="s">
        <v>2209</v>
      </c>
    </row>
    <row r="833" spans="1:16" x14ac:dyDescent="0.2">
      <c r="A833" s="253">
        <v>300</v>
      </c>
      <c r="B833" s="274">
        <v>1077</v>
      </c>
      <c r="C833" s="254"/>
      <c r="D833" s="254" t="s">
        <v>126</v>
      </c>
      <c r="E833" s="254" t="s">
        <v>1493</v>
      </c>
      <c r="F833" s="263">
        <v>3020</v>
      </c>
      <c r="G833" s="254" t="s">
        <v>468</v>
      </c>
      <c r="H833" s="175" t="s">
        <v>875</v>
      </c>
      <c r="I833" s="28"/>
      <c r="N833" s="272">
        <v>300</v>
      </c>
      <c r="O833" s="239">
        <v>5036</v>
      </c>
      <c r="P833" s="273" t="s">
        <v>2210</v>
      </c>
    </row>
    <row r="834" spans="1:16" x14ac:dyDescent="0.2">
      <c r="A834" s="253">
        <v>300</v>
      </c>
      <c r="B834" s="274">
        <v>1078</v>
      </c>
      <c r="C834" s="254"/>
      <c r="D834" s="254" t="s">
        <v>650</v>
      </c>
      <c r="E834" s="254" t="s">
        <v>959</v>
      </c>
      <c r="F834" s="263">
        <v>3140</v>
      </c>
      <c r="G834" s="254" t="s">
        <v>477</v>
      </c>
      <c r="H834" s="175" t="s">
        <v>858</v>
      </c>
      <c r="I834" s="28"/>
      <c r="N834" s="272">
        <v>300</v>
      </c>
      <c r="O834" s="239">
        <v>5037</v>
      </c>
      <c r="P834" s="273" t="s">
        <v>2211</v>
      </c>
    </row>
    <row r="835" spans="1:16" x14ac:dyDescent="0.2">
      <c r="A835" s="253">
        <v>300</v>
      </c>
      <c r="B835" s="274">
        <v>1079</v>
      </c>
      <c r="C835" s="254"/>
      <c r="D835" s="254" t="s">
        <v>2015</v>
      </c>
      <c r="E835" s="254" t="s">
        <v>1433</v>
      </c>
      <c r="F835" s="263">
        <v>3090</v>
      </c>
      <c r="G835" s="254" t="s">
        <v>474</v>
      </c>
      <c r="H835" s="175" t="s">
        <v>1437</v>
      </c>
      <c r="I835" s="28"/>
      <c r="N835" s="272">
        <v>300</v>
      </c>
      <c r="O835" s="239">
        <v>5038</v>
      </c>
      <c r="P835" s="273" t="s">
        <v>2212</v>
      </c>
    </row>
    <row r="836" spans="1:16" x14ac:dyDescent="0.2">
      <c r="A836" s="253">
        <v>300</v>
      </c>
      <c r="B836" s="274">
        <v>1080</v>
      </c>
      <c r="C836" s="254"/>
      <c r="D836" s="254" t="s">
        <v>2660</v>
      </c>
      <c r="E836" s="254" t="s">
        <v>1433</v>
      </c>
      <c r="F836" s="263">
        <v>3090</v>
      </c>
      <c r="G836" s="254" t="s">
        <v>474</v>
      </c>
      <c r="H836" s="175" t="s">
        <v>1437</v>
      </c>
      <c r="I836" s="28"/>
      <c r="N836" s="272">
        <v>300</v>
      </c>
      <c r="O836" s="239">
        <v>5039</v>
      </c>
      <c r="P836" s="273" t="s">
        <v>2213</v>
      </c>
    </row>
    <row r="837" spans="1:16" x14ac:dyDescent="0.2">
      <c r="A837" s="253">
        <v>300</v>
      </c>
      <c r="B837" s="274">
        <v>1081</v>
      </c>
      <c r="C837" s="254"/>
      <c r="D837" s="254" t="s">
        <v>2016</v>
      </c>
      <c r="E837" s="254" t="s">
        <v>1424</v>
      </c>
      <c r="F837" s="263">
        <v>3130</v>
      </c>
      <c r="G837" s="254" t="s">
        <v>476</v>
      </c>
      <c r="H837" s="175" t="s">
        <v>858</v>
      </c>
      <c r="I837" s="28"/>
      <c r="N837" s="272">
        <v>300</v>
      </c>
      <c r="O837" s="239">
        <v>5040</v>
      </c>
      <c r="P837" s="273" t="s">
        <v>2214</v>
      </c>
    </row>
    <row r="838" spans="1:16" x14ac:dyDescent="0.2">
      <c r="A838" s="253">
        <v>300</v>
      </c>
      <c r="B838" s="274">
        <v>1082</v>
      </c>
      <c r="C838" s="254"/>
      <c r="D838" s="254" t="s">
        <v>874</v>
      </c>
      <c r="E838" s="254" t="s">
        <v>866</v>
      </c>
      <c r="F838" s="263">
        <v>3070</v>
      </c>
      <c r="G838" s="254" t="s">
        <v>472</v>
      </c>
      <c r="H838" s="175" t="s">
        <v>869</v>
      </c>
      <c r="I838" s="28"/>
      <c r="N838" s="272">
        <v>300</v>
      </c>
      <c r="O838" s="239">
        <v>5041</v>
      </c>
      <c r="P838" s="273" t="s">
        <v>2215</v>
      </c>
    </row>
    <row r="839" spans="1:16" x14ac:dyDescent="0.2">
      <c r="A839" s="253">
        <v>300</v>
      </c>
      <c r="B839" s="274">
        <v>1083</v>
      </c>
      <c r="C839" s="254"/>
      <c r="D839" s="254" t="s">
        <v>19</v>
      </c>
      <c r="E839" s="254" t="s">
        <v>969</v>
      </c>
      <c r="F839" s="263">
        <v>3010</v>
      </c>
      <c r="G839" s="254" t="s">
        <v>467</v>
      </c>
      <c r="H839" s="175" t="s">
        <v>869</v>
      </c>
      <c r="I839" s="28"/>
      <c r="N839" s="272">
        <v>300</v>
      </c>
      <c r="O839" s="239">
        <v>5042</v>
      </c>
      <c r="P839" s="273" t="s">
        <v>2217</v>
      </c>
    </row>
    <row r="840" spans="1:16" x14ac:dyDescent="0.2">
      <c r="A840" s="253">
        <v>300</v>
      </c>
      <c r="B840" s="274">
        <v>1084</v>
      </c>
      <c r="C840" s="254"/>
      <c r="D840" s="254" t="s">
        <v>1400</v>
      </c>
      <c r="E840" s="254" t="s">
        <v>1146</v>
      </c>
      <c r="F840" s="263">
        <v>3290</v>
      </c>
      <c r="G840" s="254" t="s">
        <v>684</v>
      </c>
      <c r="H840" s="175" t="s">
        <v>877</v>
      </c>
      <c r="I840" s="28"/>
      <c r="N840" s="272">
        <v>300</v>
      </c>
      <c r="O840" s="239">
        <v>5043</v>
      </c>
      <c r="P840" s="273" t="s">
        <v>2218</v>
      </c>
    </row>
    <row r="841" spans="1:16" x14ac:dyDescent="0.2">
      <c r="A841" s="253">
        <v>300</v>
      </c>
      <c r="B841" s="274">
        <v>1085</v>
      </c>
      <c r="C841" s="254"/>
      <c r="D841" s="254" t="s">
        <v>1906</v>
      </c>
      <c r="E841" s="254" t="s">
        <v>1431</v>
      </c>
      <c r="F841" s="263">
        <v>3230</v>
      </c>
      <c r="G841" s="254" t="s">
        <v>483</v>
      </c>
      <c r="H841" s="175" t="s">
        <v>877</v>
      </c>
      <c r="I841" s="28"/>
      <c r="N841" s="272">
        <v>300</v>
      </c>
      <c r="O841" s="239">
        <v>5044</v>
      </c>
      <c r="P841" s="273" t="s">
        <v>2220</v>
      </c>
    </row>
    <row r="842" spans="1:16" x14ac:dyDescent="0.2">
      <c r="A842" s="253">
        <v>300</v>
      </c>
      <c r="B842" s="274">
        <v>1086</v>
      </c>
      <c r="C842" s="254"/>
      <c r="D842" s="254" t="s">
        <v>1899</v>
      </c>
      <c r="E842" s="254" t="s">
        <v>1431</v>
      </c>
      <c r="F842" s="263">
        <v>3240</v>
      </c>
      <c r="G842" s="254" t="s">
        <v>1031</v>
      </c>
      <c r="H842" s="175" t="s">
        <v>1095</v>
      </c>
      <c r="I842" s="28"/>
      <c r="N842" s="272">
        <v>300</v>
      </c>
      <c r="O842" s="239">
        <v>5045</v>
      </c>
      <c r="P842" s="273" t="s">
        <v>2221</v>
      </c>
    </row>
    <row r="843" spans="1:16" x14ac:dyDescent="0.2">
      <c r="A843" s="253">
        <v>300</v>
      </c>
      <c r="B843" s="274">
        <v>1087</v>
      </c>
      <c r="C843" s="254"/>
      <c r="D843" s="254" t="s">
        <v>1904</v>
      </c>
      <c r="E843" s="254" t="s">
        <v>861</v>
      </c>
      <c r="F843" s="263">
        <v>3120</v>
      </c>
      <c r="G843" s="254" t="s">
        <v>475</v>
      </c>
      <c r="H843" s="175" t="s">
        <v>861</v>
      </c>
      <c r="I843" s="28"/>
      <c r="N843" s="272">
        <v>300</v>
      </c>
      <c r="O843" s="239">
        <v>2191</v>
      </c>
      <c r="P843" s="273" t="s">
        <v>2184</v>
      </c>
    </row>
    <row r="844" spans="1:16" x14ac:dyDescent="0.2">
      <c r="A844" s="253">
        <v>300</v>
      </c>
      <c r="B844" s="274">
        <v>1088</v>
      </c>
      <c r="C844" s="254"/>
      <c r="D844" s="254" t="s">
        <v>558</v>
      </c>
      <c r="E844" s="254" t="s">
        <v>945</v>
      </c>
      <c r="F844" s="263">
        <v>3280</v>
      </c>
      <c r="G844" s="254" t="s">
        <v>486</v>
      </c>
      <c r="H844" s="175" t="s">
        <v>877</v>
      </c>
      <c r="I844" s="28"/>
      <c r="N844" s="272">
        <v>300</v>
      </c>
      <c r="O844" s="239">
        <v>5046</v>
      </c>
      <c r="P844" s="273" t="s">
        <v>2222</v>
      </c>
    </row>
    <row r="845" spans="1:16" x14ac:dyDescent="0.2">
      <c r="A845" s="253">
        <v>300</v>
      </c>
      <c r="B845" s="274">
        <v>1089</v>
      </c>
      <c r="C845" s="254"/>
      <c r="D845" s="254" t="s">
        <v>559</v>
      </c>
      <c r="E845" s="254" t="s">
        <v>945</v>
      </c>
      <c r="F845" s="263">
        <v>3260</v>
      </c>
      <c r="G845" s="254" t="s">
        <v>485</v>
      </c>
      <c r="H845" s="175" t="s">
        <v>877</v>
      </c>
      <c r="I845" s="28"/>
      <c r="N845" s="272">
        <v>300</v>
      </c>
      <c r="O845" s="239">
        <v>5047</v>
      </c>
      <c r="P845" s="273" t="s">
        <v>2224</v>
      </c>
    </row>
    <row r="846" spans="1:16" x14ac:dyDescent="0.2">
      <c r="A846" s="253">
        <v>300</v>
      </c>
      <c r="B846" s="274">
        <v>1090</v>
      </c>
      <c r="C846" s="254"/>
      <c r="D846" s="254" t="s">
        <v>722</v>
      </c>
      <c r="E846" s="254" t="s">
        <v>885</v>
      </c>
      <c r="F846" s="263">
        <v>3150</v>
      </c>
      <c r="G846" s="254" t="s">
        <v>478</v>
      </c>
      <c r="H846" s="175" t="s">
        <v>1437</v>
      </c>
      <c r="I846" s="28"/>
      <c r="N846" s="272">
        <v>300</v>
      </c>
      <c r="O846" s="239">
        <v>5048</v>
      </c>
      <c r="P846" s="273" t="s">
        <v>2225</v>
      </c>
    </row>
    <row r="847" spans="1:16" x14ac:dyDescent="0.2">
      <c r="A847" s="253">
        <v>300</v>
      </c>
      <c r="B847" s="274">
        <v>1091</v>
      </c>
      <c r="C847" s="254"/>
      <c r="D847" s="254" t="s">
        <v>719</v>
      </c>
      <c r="E847" s="254" t="s">
        <v>956</v>
      </c>
      <c r="F847" s="263">
        <v>3290</v>
      </c>
      <c r="G847" s="254" t="s">
        <v>684</v>
      </c>
      <c r="H847" s="175" t="s">
        <v>877</v>
      </c>
      <c r="I847" s="28"/>
      <c r="N847" s="272">
        <v>300</v>
      </c>
      <c r="O847" s="239">
        <v>5049</v>
      </c>
      <c r="P847" s="273" t="s">
        <v>2226</v>
      </c>
    </row>
    <row r="848" spans="1:16" x14ac:dyDescent="0.2">
      <c r="A848" s="253">
        <v>300</v>
      </c>
      <c r="B848" s="274">
        <v>1092</v>
      </c>
      <c r="C848" s="254"/>
      <c r="D848" s="254" t="s">
        <v>560</v>
      </c>
      <c r="E848" s="254" t="s">
        <v>871</v>
      </c>
      <c r="F848" s="263">
        <v>3070</v>
      </c>
      <c r="G848" s="254" t="s">
        <v>472</v>
      </c>
      <c r="H848" s="175" t="s">
        <v>869</v>
      </c>
      <c r="I848" s="28"/>
      <c r="N848" s="272">
        <v>300</v>
      </c>
      <c r="O848" s="239">
        <v>5050</v>
      </c>
      <c r="P848" s="273" t="s">
        <v>2227</v>
      </c>
    </row>
    <row r="849" spans="1:16" x14ac:dyDescent="0.2">
      <c r="A849" s="253">
        <v>300</v>
      </c>
      <c r="B849" s="274">
        <v>1093</v>
      </c>
      <c r="C849" s="254"/>
      <c r="D849" s="254" t="s">
        <v>1791</v>
      </c>
      <c r="E849" s="254" t="s">
        <v>877</v>
      </c>
      <c r="F849" s="263">
        <v>3270</v>
      </c>
      <c r="G849" s="254" t="s">
        <v>1032</v>
      </c>
      <c r="H849" s="175" t="s">
        <v>877</v>
      </c>
      <c r="I849" s="28"/>
      <c r="N849" s="272">
        <v>300</v>
      </c>
      <c r="O849" s="239">
        <v>5051</v>
      </c>
      <c r="P849" s="273" t="s">
        <v>2228</v>
      </c>
    </row>
    <row r="850" spans="1:16" x14ac:dyDescent="0.2">
      <c r="A850" s="253">
        <v>300</v>
      </c>
      <c r="B850" s="274">
        <v>1094</v>
      </c>
      <c r="C850" s="254"/>
      <c r="D850" s="254" t="s">
        <v>1905</v>
      </c>
      <c r="E850" s="254" t="s">
        <v>878</v>
      </c>
      <c r="F850" s="263">
        <v>3170</v>
      </c>
      <c r="G850" s="254" t="s">
        <v>455</v>
      </c>
      <c r="H850" s="175" t="s">
        <v>1104</v>
      </c>
      <c r="I850" s="28"/>
      <c r="N850" s="272">
        <v>300</v>
      </c>
      <c r="O850" s="239">
        <v>5052</v>
      </c>
      <c r="P850" s="273" t="s">
        <v>2229</v>
      </c>
    </row>
    <row r="851" spans="1:16" x14ac:dyDescent="0.2">
      <c r="A851" s="253">
        <v>300</v>
      </c>
      <c r="B851" s="274">
        <v>1096</v>
      </c>
      <c r="C851" s="254"/>
      <c r="D851" s="254" t="s">
        <v>231</v>
      </c>
      <c r="E851" s="254" t="s">
        <v>932</v>
      </c>
      <c r="F851" s="263">
        <v>3200</v>
      </c>
      <c r="G851" s="254" t="s">
        <v>481</v>
      </c>
      <c r="H851" s="175" t="s">
        <v>1095</v>
      </c>
      <c r="I851" s="28"/>
      <c r="N851" s="272">
        <v>300</v>
      </c>
      <c r="O851" s="239">
        <v>5053</v>
      </c>
      <c r="P851" s="273" t="s">
        <v>2230</v>
      </c>
    </row>
    <row r="852" spans="1:16" x14ac:dyDescent="0.2">
      <c r="A852" s="253">
        <v>300</v>
      </c>
      <c r="B852" s="274">
        <v>1097</v>
      </c>
      <c r="C852" s="254"/>
      <c r="D852" s="254" t="s">
        <v>1787</v>
      </c>
      <c r="E852" s="254" t="s">
        <v>865</v>
      </c>
      <c r="F852" s="263">
        <v>3010</v>
      </c>
      <c r="G852" s="254" t="s">
        <v>467</v>
      </c>
      <c r="H852" s="175" t="s">
        <v>869</v>
      </c>
      <c r="I852" s="28"/>
      <c r="N852" s="272">
        <v>300</v>
      </c>
      <c r="O852" s="239">
        <v>5054</v>
      </c>
      <c r="P852" s="273" t="s">
        <v>2231</v>
      </c>
    </row>
    <row r="853" spans="1:16" x14ac:dyDescent="0.2">
      <c r="A853" s="253">
        <v>300</v>
      </c>
      <c r="B853" s="274">
        <v>1098</v>
      </c>
      <c r="C853" s="254"/>
      <c r="D853" s="254" t="s">
        <v>803</v>
      </c>
      <c r="E853" s="254" t="s">
        <v>1427</v>
      </c>
      <c r="F853" s="263">
        <v>3120</v>
      </c>
      <c r="G853" s="254" t="s">
        <v>475</v>
      </c>
      <c r="H853" s="175" t="s">
        <v>861</v>
      </c>
      <c r="I853" s="28"/>
      <c r="N853" s="272">
        <v>300</v>
      </c>
      <c r="O853" s="239">
        <v>5055</v>
      </c>
      <c r="P853" s="273" t="s">
        <v>2232</v>
      </c>
    </row>
    <row r="854" spans="1:16" x14ac:dyDescent="0.2">
      <c r="A854" s="253">
        <v>300</v>
      </c>
      <c r="B854" s="274">
        <v>1099</v>
      </c>
      <c r="C854" s="254"/>
      <c r="D854" s="254" t="s">
        <v>561</v>
      </c>
      <c r="E854" s="254" t="s">
        <v>1509</v>
      </c>
      <c r="F854" s="263">
        <v>3120</v>
      </c>
      <c r="G854" s="254" t="s">
        <v>475</v>
      </c>
      <c r="H854" s="175" t="s">
        <v>861</v>
      </c>
      <c r="I854" s="28"/>
      <c r="N854" s="272">
        <v>300</v>
      </c>
      <c r="O854" s="239">
        <v>5056</v>
      </c>
      <c r="P854" s="273" t="s">
        <v>2234</v>
      </c>
    </row>
    <row r="855" spans="1:16" x14ac:dyDescent="0.2">
      <c r="A855" s="253">
        <v>300</v>
      </c>
      <c r="B855" s="274">
        <v>1100</v>
      </c>
      <c r="C855" s="254"/>
      <c r="D855" s="254" t="s">
        <v>667</v>
      </c>
      <c r="E855" s="254" t="s">
        <v>1452</v>
      </c>
      <c r="F855" s="263">
        <v>3260</v>
      </c>
      <c r="G855" s="254" t="s">
        <v>485</v>
      </c>
      <c r="H855" s="175" t="s">
        <v>877</v>
      </c>
      <c r="I855" s="28"/>
      <c r="N855" s="272">
        <v>300</v>
      </c>
      <c r="O855" s="239">
        <v>5057</v>
      </c>
      <c r="P855" s="273" t="s">
        <v>2235</v>
      </c>
    </row>
    <row r="856" spans="1:16" x14ac:dyDescent="0.2">
      <c r="A856" s="253">
        <v>300</v>
      </c>
      <c r="B856" s="274">
        <v>1101</v>
      </c>
      <c r="C856" s="254"/>
      <c r="D856" s="254" t="s">
        <v>1940</v>
      </c>
      <c r="E856" s="254" t="s">
        <v>885</v>
      </c>
      <c r="F856" s="263">
        <v>3150</v>
      </c>
      <c r="G856" s="254" t="s">
        <v>478</v>
      </c>
      <c r="H856" s="175" t="s">
        <v>1437</v>
      </c>
      <c r="I856" s="28"/>
      <c r="N856" s="272">
        <v>300</v>
      </c>
      <c r="O856" s="239">
        <v>5058</v>
      </c>
      <c r="P856" s="273" t="s">
        <v>2236</v>
      </c>
    </row>
    <row r="857" spans="1:16" x14ac:dyDescent="0.2">
      <c r="A857" s="253">
        <v>300</v>
      </c>
      <c r="B857" s="274">
        <v>1102</v>
      </c>
      <c r="C857" s="254"/>
      <c r="D857" s="254" t="s">
        <v>651</v>
      </c>
      <c r="E857" s="254" t="s">
        <v>900</v>
      </c>
      <c r="F857" s="263">
        <v>3090</v>
      </c>
      <c r="G857" s="254" t="s">
        <v>474</v>
      </c>
      <c r="H857" s="175" t="s">
        <v>1437</v>
      </c>
      <c r="I857" s="28"/>
      <c r="N857" s="272">
        <v>300</v>
      </c>
      <c r="O857" s="239">
        <v>5059</v>
      </c>
      <c r="P857" s="273" t="s">
        <v>2238</v>
      </c>
    </row>
    <row r="858" spans="1:16" x14ac:dyDescent="0.2">
      <c r="A858" s="253">
        <v>300</v>
      </c>
      <c r="B858" s="274">
        <v>1103</v>
      </c>
      <c r="C858" s="254"/>
      <c r="D858" s="254" t="s">
        <v>807</v>
      </c>
      <c r="E858" s="254" t="s">
        <v>871</v>
      </c>
      <c r="F858" s="263">
        <v>3070</v>
      </c>
      <c r="G858" s="254" t="s">
        <v>472</v>
      </c>
      <c r="H858" s="175" t="s">
        <v>869</v>
      </c>
      <c r="I858" s="28"/>
      <c r="N858" s="272">
        <v>300</v>
      </c>
      <c r="O858" s="239">
        <v>5060</v>
      </c>
      <c r="P858" s="273" t="s">
        <v>2239</v>
      </c>
    </row>
    <row r="859" spans="1:16" x14ac:dyDescent="0.2">
      <c r="A859" s="253">
        <v>300</v>
      </c>
      <c r="B859" s="274">
        <v>1104</v>
      </c>
      <c r="C859" s="254"/>
      <c r="D859" s="254" t="s">
        <v>668</v>
      </c>
      <c r="E859" s="254" t="s">
        <v>915</v>
      </c>
      <c r="F859" s="263">
        <v>3080</v>
      </c>
      <c r="G859" s="254" t="s">
        <v>473</v>
      </c>
      <c r="H859" s="175" t="s">
        <v>873</v>
      </c>
      <c r="I859" s="28"/>
      <c r="N859" s="272">
        <v>300</v>
      </c>
      <c r="O859" s="239">
        <v>5061</v>
      </c>
      <c r="P859" s="273" t="s">
        <v>2240</v>
      </c>
    </row>
    <row r="860" spans="1:16" x14ac:dyDescent="0.2">
      <c r="A860" s="253">
        <v>300</v>
      </c>
      <c r="B860" s="274">
        <v>1106</v>
      </c>
      <c r="C860" s="254"/>
      <c r="D860" s="254" t="s">
        <v>164</v>
      </c>
      <c r="E860" s="254" t="s">
        <v>858</v>
      </c>
      <c r="F860" s="263">
        <v>3040</v>
      </c>
      <c r="G860" s="254" t="s">
        <v>470</v>
      </c>
      <c r="H860" s="175" t="s">
        <v>858</v>
      </c>
      <c r="I860" s="28"/>
      <c r="N860" s="272">
        <v>300</v>
      </c>
      <c r="O860" s="239">
        <v>5062</v>
      </c>
      <c r="P860" s="273" t="s">
        <v>2242</v>
      </c>
    </row>
    <row r="861" spans="1:16" x14ac:dyDescent="0.2">
      <c r="A861" s="253">
        <v>300</v>
      </c>
      <c r="B861" s="274">
        <v>1107</v>
      </c>
      <c r="C861" s="254"/>
      <c r="D861" s="254" t="s">
        <v>165</v>
      </c>
      <c r="E861" s="254" t="s">
        <v>924</v>
      </c>
      <c r="F861" s="263">
        <v>3250</v>
      </c>
      <c r="G861" s="254" t="s">
        <v>484</v>
      </c>
      <c r="H861" s="175" t="s">
        <v>877</v>
      </c>
      <c r="I861" s="28"/>
      <c r="N861" s="272">
        <v>300</v>
      </c>
      <c r="O861" s="239">
        <v>5063</v>
      </c>
      <c r="P861" s="273" t="s">
        <v>2243</v>
      </c>
    </row>
    <row r="862" spans="1:16" x14ac:dyDescent="0.2">
      <c r="A862" s="253">
        <v>300</v>
      </c>
      <c r="B862" s="274">
        <v>1108</v>
      </c>
      <c r="C862" s="254"/>
      <c r="D862" s="254" t="s">
        <v>166</v>
      </c>
      <c r="E862" s="254" t="s">
        <v>869</v>
      </c>
      <c r="F862" s="263">
        <v>3050</v>
      </c>
      <c r="G862" s="254" t="s">
        <v>471</v>
      </c>
      <c r="H862" s="175" t="s">
        <v>869</v>
      </c>
      <c r="I862" s="28"/>
      <c r="N862" s="272">
        <v>300</v>
      </c>
      <c r="O862" s="239">
        <v>5064</v>
      </c>
      <c r="P862" s="273" t="s">
        <v>2244</v>
      </c>
    </row>
    <row r="863" spans="1:16" x14ac:dyDescent="0.2">
      <c r="A863" s="253">
        <v>300</v>
      </c>
      <c r="B863" s="274">
        <v>1109</v>
      </c>
      <c r="C863" s="254"/>
      <c r="D863" s="254" t="s">
        <v>167</v>
      </c>
      <c r="E863" s="254" t="s">
        <v>1514</v>
      </c>
      <c r="F863" s="263">
        <v>3310</v>
      </c>
      <c r="G863" s="254" t="s">
        <v>21</v>
      </c>
      <c r="H863" s="175" t="s">
        <v>877</v>
      </c>
      <c r="I863" s="28"/>
      <c r="N863" s="272">
        <v>300</v>
      </c>
      <c r="O863" s="239">
        <v>5065</v>
      </c>
      <c r="P863" s="273" t="s">
        <v>2245</v>
      </c>
    </row>
    <row r="864" spans="1:16" x14ac:dyDescent="0.2">
      <c r="A864" s="253">
        <v>300</v>
      </c>
      <c r="B864" s="274">
        <v>1110</v>
      </c>
      <c r="C864" s="254"/>
      <c r="D864" s="254" t="s">
        <v>168</v>
      </c>
      <c r="E864" s="254" t="s">
        <v>1433</v>
      </c>
      <c r="F864" s="263">
        <v>3090</v>
      </c>
      <c r="G864" s="254" t="s">
        <v>474</v>
      </c>
      <c r="H864" s="175" t="s">
        <v>1437</v>
      </c>
      <c r="I864" s="28"/>
      <c r="N864" s="272">
        <v>300</v>
      </c>
      <c r="O864" s="239">
        <v>5066</v>
      </c>
      <c r="P864" s="273" t="s">
        <v>2246</v>
      </c>
    </row>
    <row r="865" spans="1:16" x14ac:dyDescent="0.2">
      <c r="A865" s="253">
        <v>300</v>
      </c>
      <c r="B865" s="274">
        <v>1111</v>
      </c>
      <c r="C865" s="254"/>
      <c r="D865" s="254" t="s">
        <v>773</v>
      </c>
      <c r="E865" s="254" t="s">
        <v>864</v>
      </c>
      <c r="F865" s="263">
        <v>3280</v>
      </c>
      <c r="G865" s="254" t="s">
        <v>486</v>
      </c>
      <c r="H865" s="175" t="s">
        <v>877</v>
      </c>
      <c r="I865" s="28"/>
      <c r="N865" s="272">
        <v>300</v>
      </c>
      <c r="O865" s="239">
        <v>5067</v>
      </c>
      <c r="P865" s="273" t="s">
        <v>2247</v>
      </c>
    </row>
    <row r="866" spans="1:16" x14ac:dyDescent="0.2">
      <c r="A866" s="253">
        <v>300</v>
      </c>
      <c r="B866" s="274">
        <v>1112</v>
      </c>
      <c r="C866" s="254"/>
      <c r="D866" s="254" t="s">
        <v>774</v>
      </c>
      <c r="E866" s="254" t="s">
        <v>885</v>
      </c>
      <c r="F866" s="263">
        <v>3150</v>
      </c>
      <c r="G866" s="254" t="s">
        <v>478</v>
      </c>
      <c r="H866" s="175" t="s">
        <v>1437</v>
      </c>
      <c r="I866" s="28"/>
      <c r="N866" s="272">
        <v>300</v>
      </c>
      <c r="O866" s="239">
        <v>5068</v>
      </c>
      <c r="P866" s="273" t="s">
        <v>2248</v>
      </c>
    </row>
    <row r="867" spans="1:16" x14ac:dyDescent="0.2">
      <c r="A867" s="253">
        <v>300</v>
      </c>
      <c r="B867" s="274">
        <v>1113</v>
      </c>
      <c r="C867" s="254"/>
      <c r="D867" s="254" t="s">
        <v>775</v>
      </c>
      <c r="E867" s="254" t="s">
        <v>869</v>
      </c>
      <c r="F867" s="263">
        <v>3050</v>
      </c>
      <c r="G867" s="254" t="s">
        <v>471</v>
      </c>
      <c r="H867" s="175" t="s">
        <v>869</v>
      </c>
      <c r="I867" s="28"/>
      <c r="N867" s="272">
        <v>300</v>
      </c>
      <c r="O867" s="239">
        <v>5069</v>
      </c>
      <c r="P867" s="273" t="s">
        <v>2249</v>
      </c>
    </row>
    <row r="868" spans="1:16" x14ac:dyDescent="0.2">
      <c r="A868" s="253">
        <v>300</v>
      </c>
      <c r="B868" s="274">
        <v>1114</v>
      </c>
      <c r="C868" s="254"/>
      <c r="D868" s="254" t="s">
        <v>776</v>
      </c>
      <c r="E868" s="254" t="s">
        <v>1104</v>
      </c>
      <c r="F868" s="263">
        <v>3170</v>
      </c>
      <c r="G868" s="254" t="s">
        <v>455</v>
      </c>
      <c r="H868" s="175" t="s">
        <v>1104</v>
      </c>
      <c r="I868" s="28"/>
      <c r="N868" s="272">
        <v>300</v>
      </c>
      <c r="O868" s="239">
        <v>5070</v>
      </c>
      <c r="P868" s="273" t="s">
        <v>2250</v>
      </c>
    </row>
    <row r="869" spans="1:16" x14ac:dyDescent="0.2">
      <c r="A869" s="253">
        <v>300</v>
      </c>
      <c r="B869" s="274">
        <v>1115</v>
      </c>
      <c r="C869" s="254"/>
      <c r="D869" s="254" t="s">
        <v>1852</v>
      </c>
      <c r="E869" s="254" t="s">
        <v>929</v>
      </c>
      <c r="F869" s="263">
        <v>3061</v>
      </c>
      <c r="G869" s="254" t="s">
        <v>183</v>
      </c>
      <c r="H869" s="175" t="s">
        <v>866</v>
      </c>
      <c r="I869" s="28"/>
      <c r="N869" s="272">
        <v>300</v>
      </c>
      <c r="O869" s="239">
        <v>5071</v>
      </c>
      <c r="P869" s="273" t="s">
        <v>2251</v>
      </c>
    </row>
    <row r="870" spans="1:16" x14ac:dyDescent="0.2">
      <c r="A870" s="253">
        <v>300</v>
      </c>
      <c r="B870" s="274">
        <v>1116</v>
      </c>
      <c r="C870" s="254"/>
      <c r="D870" s="254" t="s">
        <v>823</v>
      </c>
      <c r="E870" s="254" t="s">
        <v>884</v>
      </c>
      <c r="F870" s="263">
        <v>3090</v>
      </c>
      <c r="G870" s="254" t="s">
        <v>474</v>
      </c>
      <c r="H870" s="175" t="s">
        <v>1437</v>
      </c>
      <c r="I870" s="28"/>
      <c r="N870" s="272">
        <v>300</v>
      </c>
      <c r="O870" s="239">
        <v>5072</v>
      </c>
      <c r="P870" s="273" t="s">
        <v>2252</v>
      </c>
    </row>
    <row r="871" spans="1:16" x14ac:dyDescent="0.2">
      <c r="A871" s="253">
        <v>300</v>
      </c>
      <c r="B871" s="274">
        <v>1117</v>
      </c>
      <c r="C871" s="254"/>
      <c r="D871" s="254" t="s">
        <v>124</v>
      </c>
      <c r="E871" s="254" t="s">
        <v>1435</v>
      </c>
      <c r="F871" s="263">
        <v>3210</v>
      </c>
      <c r="G871" s="254" t="s">
        <v>482</v>
      </c>
      <c r="H871" s="175" t="s">
        <v>858</v>
      </c>
      <c r="I871" s="28"/>
      <c r="N871" s="272">
        <v>300</v>
      </c>
      <c r="O871" s="239">
        <v>5073</v>
      </c>
      <c r="P871" s="273" t="s">
        <v>2253</v>
      </c>
    </row>
    <row r="872" spans="1:16" x14ac:dyDescent="0.2">
      <c r="A872" s="253">
        <v>300</v>
      </c>
      <c r="B872" s="274">
        <v>1118</v>
      </c>
      <c r="C872" s="254"/>
      <c r="D872" s="254" t="s">
        <v>1491</v>
      </c>
      <c r="E872" s="254" t="s">
        <v>966</v>
      </c>
      <c r="F872" s="263">
        <v>3050</v>
      </c>
      <c r="G872" s="254" t="s">
        <v>471</v>
      </c>
      <c r="H872" s="175" t="s">
        <v>869</v>
      </c>
      <c r="I872" s="28"/>
      <c r="N872" s="272">
        <v>300</v>
      </c>
      <c r="O872" s="239">
        <v>5074</v>
      </c>
      <c r="P872" s="273" t="s">
        <v>2254</v>
      </c>
    </row>
    <row r="873" spans="1:16" x14ac:dyDescent="0.2">
      <c r="A873" s="253">
        <v>300</v>
      </c>
      <c r="B873" s="274">
        <v>1119</v>
      </c>
      <c r="C873" s="254"/>
      <c r="D873" s="254" t="s">
        <v>824</v>
      </c>
      <c r="E873" s="254" t="s">
        <v>869</v>
      </c>
      <c r="F873" s="263">
        <v>3050</v>
      </c>
      <c r="G873" s="254" t="s">
        <v>471</v>
      </c>
      <c r="H873" s="175" t="s">
        <v>869</v>
      </c>
      <c r="I873" s="28"/>
      <c r="N873" s="272">
        <v>300</v>
      </c>
      <c r="O873" s="239">
        <v>5075</v>
      </c>
      <c r="P873" s="273" t="s">
        <v>2255</v>
      </c>
    </row>
    <row r="874" spans="1:16" x14ac:dyDescent="0.2">
      <c r="A874" s="253">
        <v>300</v>
      </c>
      <c r="B874" s="274">
        <v>1120</v>
      </c>
      <c r="C874" s="254"/>
      <c r="D874" s="254" t="s">
        <v>1792</v>
      </c>
      <c r="E874" s="254" t="s">
        <v>1492</v>
      </c>
      <c r="F874" s="263">
        <v>3290</v>
      </c>
      <c r="G874" s="254" t="s">
        <v>684</v>
      </c>
      <c r="H874" s="175" t="s">
        <v>877</v>
      </c>
      <c r="I874" s="28"/>
      <c r="N874" s="272">
        <v>300</v>
      </c>
      <c r="O874" s="239">
        <v>5076</v>
      </c>
      <c r="P874" s="273" t="s">
        <v>2256</v>
      </c>
    </row>
    <row r="875" spans="1:16" x14ac:dyDescent="0.2">
      <c r="A875" s="253">
        <v>300</v>
      </c>
      <c r="B875" s="274">
        <v>1122</v>
      </c>
      <c r="C875" s="254"/>
      <c r="D875" s="254" t="s">
        <v>122</v>
      </c>
      <c r="E875" s="254" t="s">
        <v>1479</v>
      </c>
      <c r="F875" s="263">
        <v>3120</v>
      </c>
      <c r="G875" s="254" t="s">
        <v>475</v>
      </c>
      <c r="H875" s="175" t="s">
        <v>861</v>
      </c>
      <c r="I875" s="28"/>
      <c r="N875" s="272">
        <v>300</v>
      </c>
      <c r="O875" s="239">
        <v>5077</v>
      </c>
      <c r="P875" s="273" t="s">
        <v>2257</v>
      </c>
    </row>
    <row r="876" spans="1:16" x14ac:dyDescent="0.2">
      <c r="A876" s="253">
        <v>300</v>
      </c>
      <c r="B876" s="274">
        <v>1123</v>
      </c>
      <c r="C876" s="254"/>
      <c r="D876" s="254" t="s">
        <v>562</v>
      </c>
      <c r="E876" s="254" t="s">
        <v>1490</v>
      </c>
      <c r="F876" s="263">
        <v>3150</v>
      </c>
      <c r="G876" s="254" t="s">
        <v>478</v>
      </c>
      <c r="H876" s="175" t="s">
        <v>1437</v>
      </c>
      <c r="I876" s="28"/>
      <c r="N876" s="272">
        <v>300</v>
      </c>
      <c r="O876" s="239">
        <v>5078</v>
      </c>
      <c r="P876" s="273" t="s">
        <v>2258</v>
      </c>
    </row>
    <row r="877" spans="1:16" x14ac:dyDescent="0.2">
      <c r="A877" s="253">
        <v>300</v>
      </c>
      <c r="B877" s="274">
        <v>1124</v>
      </c>
      <c r="C877" s="254"/>
      <c r="D877" s="254" t="s">
        <v>541</v>
      </c>
      <c r="E877" s="254" t="s">
        <v>1133</v>
      </c>
      <c r="F877" s="263">
        <v>3110</v>
      </c>
      <c r="G877" s="254" t="s">
        <v>982</v>
      </c>
      <c r="H877" s="175" t="s">
        <v>1437</v>
      </c>
      <c r="I877" s="28"/>
      <c r="N877" s="272">
        <v>300</v>
      </c>
      <c r="O877" s="239">
        <v>5079</v>
      </c>
      <c r="P877" s="273" t="s">
        <v>2259</v>
      </c>
    </row>
    <row r="878" spans="1:16" x14ac:dyDescent="0.2">
      <c r="A878" s="253">
        <v>300</v>
      </c>
      <c r="B878" s="274">
        <v>1127</v>
      </c>
      <c r="C878" s="254"/>
      <c r="D878" s="254" t="s">
        <v>1379</v>
      </c>
      <c r="E878" s="254" t="s">
        <v>1081</v>
      </c>
      <c r="F878" s="263">
        <v>3070</v>
      </c>
      <c r="G878" s="254" t="s">
        <v>472</v>
      </c>
      <c r="H878" s="175" t="s">
        <v>869</v>
      </c>
      <c r="I878" s="28"/>
      <c r="N878" s="272">
        <v>300</v>
      </c>
      <c r="O878" s="239">
        <v>5080</v>
      </c>
      <c r="P878" s="273" t="s">
        <v>2260</v>
      </c>
    </row>
    <row r="879" spans="1:16" x14ac:dyDescent="0.2">
      <c r="A879" s="253">
        <v>300</v>
      </c>
      <c r="B879" s="274">
        <v>1132</v>
      </c>
      <c r="C879" s="254"/>
      <c r="D879" s="254" t="s">
        <v>567</v>
      </c>
      <c r="E879" s="254" t="s">
        <v>1545</v>
      </c>
      <c r="F879" s="263">
        <v>3070</v>
      </c>
      <c r="G879" s="254" t="s">
        <v>472</v>
      </c>
      <c r="H879" s="175" t="s">
        <v>869</v>
      </c>
      <c r="I879" s="28"/>
      <c r="N879" s="272">
        <v>300</v>
      </c>
      <c r="O879" s="239">
        <v>5081</v>
      </c>
      <c r="P879" s="273" t="s">
        <v>2262</v>
      </c>
    </row>
    <row r="880" spans="1:16" x14ac:dyDescent="0.2">
      <c r="A880" s="253">
        <v>300</v>
      </c>
      <c r="B880" s="274">
        <v>1133</v>
      </c>
      <c r="C880" s="254"/>
      <c r="D880" s="254" t="s">
        <v>568</v>
      </c>
      <c r="E880" s="254" t="s">
        <v>1545</v>
      </c>
      <c r="F880" s="263">
        <v>3061</v>
      </c>
      <c r="G880" s="254" t="s">
        <v>183</v>
      </c>
      <c r="H880" s="175" t="s">
        <v>866</v>
      </c>
      <c r="I880" s="28"/>
      <c r="N880" s="272">
        <v>300</v>
      </c>
      <c r="O880" s="239">
        <v>5082</v>
      </c>
      <c r="P880" s="273" t="s">
        <v>2263</v>
      </c>
    </row>
    <row r="881" spans="1:16" x14ac:dyDescent="0.2">
      <c r="A881" s="253">
        <v>300</v>
      </c>
      <c r="B881" s="274">
        <v>1134</v>
      </c>
      <c r="C881" s="254"/>
      <c r="D881" s="254" t="s">
        <v>569</v>
      </c>
      <c r="E881" s="254" t="s">
        <v>1545</v>
      </c>
      <c r="F881" s="263">
        <v>3020</v>
      </c>
      <c r="G881" s="254" t="s">
        <v>468</v>
      </c>
      <c r="H881" s="175" t="s">
        <v>875</v>
      </c>
      <c r="I881" s="28"/>
      <c r="N881" s="272">
        <v>300</v>
      </c>
      <c r="O881" s="239">
        <v>5083</v>
      </c>
      <c r="P881" s="273" t="s">
        <v>2264</v>
      </c>
    </row>
    <row r="882" spans="1:16" x14ac:dyDescent="0.2">
      <c r="A882" s="253">
        <v>300</v>
      </c>
      <c r="B882" s="274">
        <v>1135</v>
      </c>
      <c r="C882" s="254"/>
      <c r="D882" s="254" t="s">
        <v>570</v>
      </c>
      <c r="E882" s="254" t="s">
        <v>1545</v>
      </c>
      <c r="F882" s="263">
        <v>3010</v>
      </c>
      <c r="G882" s="254" t="s">
        <v>467</v>
      </c>
      <c r="H882" s="175" t="s">
        <v>869</v>
      </c>
      <c r="I882" s="28"/>
      <c r="N882" s="272">
        <v>300</v>
      </c>
      <c r="O882" s="239">
        <v>5084</v>
      </c>
      <c r="P882" s="273" t="s">
        <v>2265</v>
      </c>
    </row>
    <row r="883" spans="1:16" x14ac:dyDescent="0.2">
      <c r="A883" s="253">
        <v>300</v>
      </c>
      <c r="B883" s="274">
        <v>1136</v>
      </c>
      <c r="C883" s="254"/>
      <c r="D883" s="254" t="s">
        <v>571</v>
      </c>
      <c r="E883" s="254" t="s">
        <v>1545</v>
      </c>
      <c r="F883" s="263">
        <v>3050</v>
      </c>
      <c r="G883" s="254" t="s">
        <v>471</v>
      </c>
      <c r="H883" s="175" t="s">
        <v>869</v>
      </c>
      <c r="I883" s="28"/>
      <c r="N883" s="272">
        <v>300</v>
      </c>
      <c r="O883" s="239">
        <v>5085</v>
      </c>
      <c r="P883" s="273" t="s">
        <v>2266</v>
      </c>
    </row>
    <row r="884" spans="1:16" x14ac:dyDescent="0.2">
      <c r="A884" s="253">
        <v>300</v>
      </c>
      <c r="B884" s="274">
        <v>1139</v>
      </c>
      <c r="C884" s="254"/>
      <c r="D884" s="254" t="s">
        <v>341</v>
      </c>
      <c r="E884" s="254" t="s">
        <v>860</v>
      </c>
      <c r="F884" s="263">
        <v>3090</v>
      </c>
      <c r="G884" s="254" t="s">
        <v>474</v>
      </c>
      <c r="H884" s="175" t="s">
        <v>1437</v>
      </c>
      <c r="I884" s="28"/>
      <c r="N884" s="272">
        <v>300</v>
      </c>
      <c r="O884" s="239">
        <v>5086</v>
      </c>
      <c r="P884" s="273" t="s">
        <v>2268</v>
      </c>
    </row>
    <row r="885" spans="1:16" x14ac:dyDescent="0.2">
      <c r="A885" s="253">
        <v>300</v>
      </c>
      <c r="B885" s="274">
        <v>1142</v>
      </c>
      <c r="C885" s="254"/>
      <c r="D885" s="254" t="s">
        <v>134</v>
      </c>
      <c r="E885" s="254" t="s">
        <v>1055</v>
      </c>
      <c r="F885" s="263">
        <v>3030</v>
      </c>
      <c r="G885" s="254" t="s">
        <v>469</v>
      </c>
      <c r="H885" s="175" t="s">
        <v>858</v>
      </c>
      <c r="I885" s="28"/>
      <c r="N885" s="272">
        <v>300</v>
      </c>
      <c r="O885" s="239">
        <v>5087</v>
      </c>
      <c r="P885" s="273" t="s">
        <v>2269</v>
      </c>
    </row>
    <row r="886" spans="1:16" x14ac:dyDescent="0.2">
      <c r="A886" s="253">
        <v>300</v>
      </c>
      <c r="B886" s="274">
        <v>1143</v>
      </c>
      <c r="C886" s="254"/>
      <c r="D886" s="254" t="s">
        <v>628</v>
      </c>
      <c r="E886" s="254" t="s">
        <v>1055</v>
      </c>
      <c r="F886" s="263">
        <v>3010</v>
      </c>
      <c r="G886" s="254" t="s">
        <v>467</v>
      </c>
      <c r="H886" s="175" t="s">
        <v>869</v>
      </c>
      <c r="I886" s="28"/>
      <c r="N886" s="272">
        <v>300</v>
      </c>
      <c r="O886" s="239">
        <v>5088</v>
      </c>
      <c r="P886" s="273" t="s">
        <v>2270</v>
      </c>
    </row>
    <row r="887" spans="1:16" x14ac:dyDescent="0.2">
      <c r="A887" s="253">
        <v>300</v>
      </c>
      <c r="B887" s="274">
        <v>1145</v>
      </c>
      <c r="C887" s="254"/>
      <c r="D887" s="254" t="s">
        <v>1915</v>
      </c>
      <c r="E887" s="254" t="s">
        <v>1133</v>
      </c>
      <c r="F887" s="263">
        <v>3110</v>
      </c>
      <c r="G887" s="254" t="s">
        <v>982</v>
      </c>
      <c r="H887" s="175" t="s">
        <v>1437</v>
      </c>
      <c r="I887" s="28"/>
      <c r="N887" s="272">
        <v>300</v>
      </c>
      <c r="O887" s="239">
        <v>5089</v>
      </c>
      <c r="P887" s="273" t="s">
        <v>2271</v>
      </c>
    </row>
    <row r="888" spans="1:16" x14ac:dyDescent="0.2">
      <c r="A888" s="253">
        <v>300</v>
      </c>
      <c r="B888" s="274">
        <v>1146</v>
      </c>
      <c r="C888" s="254"/>
      <c r="D888" s="254" t="s">
        <v>2661</v>
      </c>
      <c r="E888" s="254" t="s">
        <v>1144</v>
      </c>
      <c r="F888" s="263">
        <v>3010</v>
      </c>
      <c r="G888" s="254" t="s">
        <v>467</v>
      </c>
      <c r="H888" s="175" t="s">
        <v>869</v>
      </c>
      <c r="I888" s="28"/>
      <c r="N888" s="272">
        <v>300</v>
      </c>
      <c r="O888" s="239">
        <v>5090</v>
      </c>
      <c r="P888" s="273" t="s">
        <v>2273</v>
      </c>
    </row>
    <row r="889" spans="1:16" x14ac:dyDescent="0.2">
      <c r="A889" s="253">
        <v>300</v>
      </c>
      <c r="B889" s="274">
        <v>1147</v>
      </c>
      <c r="C889" s="254"/>
      <c r="D889" s="254" t="s">
        <v>2662</v>
      </c>
      <c r="E889" s="254" t="s">
        <v>1144</v>
      </c>
      <c r="F889" s="263">
        <v>3030</v>
      </c>
      <c r="G889" s="254" t="s">
        <v>469</v>
      </c>
      <c r="H889" s="175" t="s">
        <v>858</v>
      </c>
      <c r="I889" s="28"/>
      <c r="N889" s="272">
        <v>300</v>
      </c>
      <c r="O889" s="239">
        <v>5091</v>
      </c>
      <c r="P889" s="273" t="s">
        <v>2274</v>
      </c>
    </row>
    <row r="890" spans="1:16" x14ac:dyDescent="0.2">
      <c r="A890" s="253">
        <v>300</v>
      </c>
      <c r="B890" s="274">
        <v>1151</v>
      </c>
      <c r="C890" s="254"/>
      <c r="D890" s="254" t="s">
        <v>342</v>
      </c>
      <c r="E890" s="254" t="s">
        <v>872</v>
      </c>
      <c r="F890" s="263">
        <v>3090</v>
      </c>
      <c r="G890" s="254" t="s">
        <v>474</v>
      </c>
      <c r="H890" s="175" t="s">
        <v>1437</v>
      </c>
      <c r="I890" s="28"/>
      <c r="N890" s="272">
        <v>300</v>
      </c>
      <c r="O890" s="239">
        <v>5092</v>
      </c>
      <c r="P890" s="273" t="s">
        <v>2275</v>
      </c>
    </row>
    <row r="891" spans="1:16" x14ac:dyDescent="0.2">
      <c r="A891" s="253">
        <v>300</v>
      </c>
      <c r="B891" s="274">
        <v>1154</v>
      </c>
      <c r="C891" s="254"/>
      <c r="D891" s="254" t="s">
        <v>821</v>
      </c>
      <c r="E891" s="254" t="s">
        <v>858</v>
      </c>
      <c r="F891" s="263">
        <v>3040</v>
      </c>
      <c r="G891" s="254" t="s">
        <v>470</v>
      </c>
      <c r="H891" s="175" t="s">
        <v>858</v>
      </c>
      <c r="I891" s="28"/>
      <c r="N891" s="272">
        <v>300</v>
      </c>
      <c r="O891" s="239">
        <v>5093</v>
      </c>
      <c r="P891" s="273" t="s">
        <v>2276</v>
      </c>
    </row>
    <row r="892" spans="1:16" x14ac:dyDescent="0.2">
      <c r="A892" s="253">
        <v>300</v>
      </c>
      <c r="B892" s="274">
        <v>1155</v>
      </c>
      <c r="C892" s="254"/>
      <c r="D892" s="254" t="s">
        <v>169</v>
      </c>
      <c r="E892" s="254" t="s">
        <v>858</v>
      </c>
      <c r="F892" s="263">
        <v>3040</v>
      </c>
      <c r="G892" s="254" t="s">
        <v>470</v>
      </c>
      <c r="H892" s="175" t="s">
        <v>858</v>
      </c>
      <c r="I892" s="28"/>
      <c r="N892" s="272">
        <v>300</v>
      </c>
      <c r="O892" s="239">
        <v>5094</v>
      </c>
      <c r="P892" s="273" t="s">
        <v>2277</v>
      </c>
    </row>
    <row r="893" spans="1:16" x14ac:dyDescent="0.2">
      <c r="A893" s="253">
        <v>300</v>
      </c>
      <c r="B893" s="274">
        <v>1158</v>
      </c>
      <c r="C893" s="254"/>
      <c r="D893" s="254" t="s">
        <v>1934</v>
      </c>
      <c r="E893" s="254" t="s">
        <v>1433</v>
      </c>
      <c r="F893" s="263">
        <v>3010</v>
      </c>
      <c r="G893" s="254" t="s">
        <v>467</v>
      </c>
      <c r="H893" s="175" t="s">
        <v>869</v>
      </c>
      <c r="I893" s="28"/>
      <c r="N893" s="272">
        <v>300</v>
      </c>
      <c r="O893" s="239">
        <v>5095</v>
      </c>
      <c r="P893" s="273" t="s">
        <v>2278</v>
      </c>
    </row>
    <row r="894" spans="1:16" x14ac:dyDescent="0.2">
      <c r="A894" s="253">
        <v>300</v>
      </c>
      <c r="B894" s="274">
        <v>1159</v>
      </c>
      <c r="C894" s="254"/>
      <c r="D894" s="254" t="s">
        <v>344</v>
      </c>
      <c r="E894" s="254" t="s">
        <v>925</v>
      </c>
      <c r="F894" s="263">
        <v>3270</v>
      </c>
      <c r="G894" s="254" t="s">
        <v>1032</v>
      </c>
      <c r="H894" s="175" t="s">
        <v>877</v>
      </c>
      <c r="I894" s="28"/>
      <c r="N894" s="272">
        <v>300</v>
      </c>
      <c r="O894" s="239">
        <v>5096</v>
      </c>
      <c r="P894" s="273" t="s">
        <v>2279</v>
      </c>
    </row>
    <row r="895" spans="1:16" x14ac:dyDescent="0.2">
      <c r="A895" s="253">
        <v>300</v>
      </c>
      <c r="B895" s="274">
        <v>1161</v>
      </c>
      <c r="C895" s="254"/>
      <c r="D895" s="254" t="s">
        <v>1571</v>
      </c>
      <c r="E895" s="254" t="s">
        <v>856</v>
      </c>
      <c r="F895" s="263">
        <v>3310</v>
      </c>
      <c r="G895" s="254" t="s">
        <v>21</v>
      </c>
      <c r="H895" s="175" t="s">
        <v>877</v>
      </c>
      <c r="I895" s="28"/>
      <c r="N895" s="272">
        <v>300</v>
      </c>
      <c r="O895" s="239">
        <v>5097</v>
      </c>
      <c r="P895" s="273" t="s">
        <v>2280</v>
      </c>
    </row>
    <row r="896" spans="1:16" x14ac:dyDescent="0.2">
      <c r="A896" s="253">
        <v>300</v>
      </c>
      <c r="B896" s="274">
        <v>1162</v>
      </c>
      <c r="C896" s="254"/>
      <c r="D896" s="254" t="s">
        <v>1317</v>
      </c>
      <c r="E896" s="254" t="s">
        <v>875</v>
      </c>
      <c r="F896" s="263">
        <v>3020</v>
      </c>
      <c r="G896" s="254" t="s">
        <v>468</v>
      </c>
      <c r="H896" s="175" t="s">
        <v>875</v>
      </c>
      <c r="I896" s="28"/>
      <c r="N896" s="272">
        <v>300</v>
      </c>
      <c r="O896" s="239">
        <v>5098</v>
      </c>
      <c r="P896" s="273" t="s">
        <v>2282</v>
      </c>
    </row>
    <row r="897" spans="1:16" x14ac:dyDescent="0.2">
      <c r="A897" s="253">
        <v>300</v>
      </c>
      <c r="B897" s="274">
        <v>1163</v>
      </c>
      <c r="C897" s="254"/>
      <c r="D897" s="254" t="s">
        <v>1318</v>
      </c>
      <c r="E897" s="254" t="s">
        <v>875</v>
      </c>
      <c r="F897" s="263">
        <v>3010</v>
      </c>
      <c r="G897" s="254" t="s">
        <v>467</v>
      </c>
      <c r="H897" s="175" t="s">
        <v>869</v>
      </c>
      <c r="I897" s="28"/>
      <c r="N897" s="272">
        <v>300</v>
      </c>
      <c r="O897" s="239">
        <v>5099</v>
      </c>
      <c r="P897" s="273" t="s">
        <v>2283</v>
      </c>
    </row>
    <row r="898" spans="1:16" x14ac:dyDescent="0.2">
      <c r="A898" s="253">
        <v>300</v>
      </c>
      <c r="B898" s="274">
        <v>1164</v>
      </c>
      <c r="C898" s="254"/>
      <c r="D898" s="254" t="s">
        <v>1319</v>
      </c>
      <c r="E898" s="254" t="s">
        <v>854</v>
      </c>
      <c r="F898" s="263">
        <v>3260</v>
      </c>
      <c r="G898" s="254" t="s">
        <v>485</v>
      </c>
      <c r="H898" s="175" t="s">
        <v>877</v>
      </c>
      <c r="I898" s="28"/>
      <c r="N898" s="272">
        <v>300</v>
      </c>
      <c r="O898" s="239">
        <v>5100</v>
      </c>
      <c r="P898" s="273" t="s">
        <v>2285</v>
      </c>
    </row>
    <row r="899" spans="1:16" x14ac:dyDescent="0.2">
      <c r="A899" s="253">
        <v>300</v>
      </c>
      <c r="B899" s="274">
        <v>1165</v>
      </c>
      <c r="C899" s="254"/>
      <c r="D899" s="254" t="s">
        <v>1320</v>
      </c>
      <c r="E899" s="254" t="s">
        <v>854</v>
      </c>
      <c r="F899" s="263">
        <v>3270</v>
      </c>
      <c r="G899" s="254" t="s">
        <v>1032</v>
      </c>
      <c r="H899" s="175" t="s">
        <v>877</v>
      </c>
      <c r="I899" s="28"/>
      <c r="N899" s="272">
        <v>300</v>
      </c>
      <c r="O899" s="239">
        <v>5101</v>
      </c>
      <c r="P899" s="273" t="s">
        <v>2286</v>
      </c>
    </row>
    <row r="900" spans="1:16" x14ac:dyDescent="0.2">
      <c r="A900" s="253">
        <v>300</v>
      </c>
      <c r="B900" s="274">
        <v>1166</v>
      </c>
      <c r="C900" s="254"/>
      <c r="D900" s="254" t="s">
        <v>661</v>
      </c>
      <c r="E900" s="254" t="s">
        <v>1143</v>
      </c>
      <c r="F900" s="263">
        <v>3290</v>
      </c>
      <c r="G900" s="254" t="s">
        <v>684</v>
      </c>
      <c r="H900" s="175" t="s">
        <v>877</v>
      </c>
      <c r="I900" s="28"/>
      <c r="N900" s="272">
        <v>300</v>
      </c>
      <c r="O900" s="239">
        <v>5102</v>
      </c>
      <c r="P900" s="273" t="s">
        <v>2287</v>
      </c>
    </row>
    <row r="901" spans="1:16" x14ac:dyDescent="0.2">
      <c r="A901" s="253">
        <v>300</v>
      </c>
      <c r="B901" s="274">
        <v>1167</v>
      </c>
      <c r="C901" s="254"/>
      <c r="D901" s="254" t="s">
        <v>631</v>
      </c>
      <c r="E901" s="254" t="s">
        <v>1163</v>
      </c>
      <c r="F901" s="263">
        <v>3210</v>
      </c>
      <c r="G901" s="254" t="s">
        <v>482</v>
      </c>
      <c r="H901" s="175" t="s">
        <v>858</v>
      </c>
      <c r="I901" s="28"/>
      <c r="N901" s="272">
        <v>300</v>
      </c>
      <c r="O901" s="239">
        <v>5103</v>
      </c>
      <c r="P901" s="273" t="s">
        <v>2288</v>
      </c>
    </row>
    <row r="902" spans="1:16" x14ac:dyDescent="0.2">
      <c r="A902" s="253">
        <v>300</v>
      </c>
      <c r="B902" s="274">
        <v>1168</v>
      </c>
      <c r="C902" s="254"/>
      <c r="D902" s="254" t="s">
        <v>1346</v>
      </c>
      <c r="E902" s="254" t="s">
        <v>1476</v>
      </c>
      <c r="F902" s="263">
        <v>3310</v>
      </c>
      <c r="G902" s="254" t="s">
        <v>21</v>
      </c>
      <c r="H902" s="175" t="s">
        <v>877</v>
      </c>
      <c r="I902" s="28"/>
      <c r="N902" s="272">
        <v>300</v>
      </c>
      <c r="O902" s="239">
        <v>5104</v>
      </c>
      <c r="P902" s="273" t="s">
        <v>2289</v>
      </c>
    </row>
    <row r="903" spans="1:16" x14ac:dyDescent="0.2">
      <c r="A903" s="253">
        <v>300</v>
      </c>
      <c r="B903" s="274">
        <v>1169</v>
      </c>
      <c r="C903" s="254"/>
      <c r="D903" s="254" t="s">
        <v>632</v>
      </c>
      <c r="E903" s="254" t="s">
        <v>1163</v>
      </c>
      <c r="F903" s="263">
        <v>3070</v>
      </c>
      <c r="G903" s="254" t="s">
        <v>472</v>
      </c>
      <c r="H903" s="175" t="s">
        <v>869</v>
      </c>
      <c r="I903" s="28"/>
      <c r="N903" s="272">
        <v>300</v>
      </c>
      <c r="O903" s="239">
        <v>5105</v>
      </c>
      <c r="P903" s="273" t="s">
        <v>2290</v>
      </c>
    </row>
    <row r="904" spans="1:16" x14ac:dyDescent="0.2">
      <c r="A904" s="253">
        <v>300</v>
      </c>
      <c r="B904" s="274">
        <v>1170</v>
      </c>
      <c r="C904" s="254"/>
      <c r="D904" s="254" t="s">
        <v>681</v>
      </c>
      <c r="E904" s="254" t="s">
        <v>908</v>
      </c>
      <c r="F904" s="263">
        <v>3180</v>
      </c>
      <c r="G904" s="254" t="s">
        <v>479</v>
      </c>
      <c r="H904" s="175" t="s">
        <v>877</v>
      </c>
      <c r="I904" s="28"/>
      <c r="N904" s="272">
        <v>300</v>
      </c>
      <c r="O904" s="239">
        <v>5106</v>
      </c>
      <c r="P904" s="273" t="s">
        <v>2291</v>
      </c>
    </row>
    <row r="905" spans="1:16" x14ac:dyDescent="0.2">
      <c r="A905" s="253">
        <v>300</v>
      </c>
      <c r="B905" s="274">
        <v>1172</v>
      </c>
      <c r="C905" s="254"/>
      <c r="D905" s="254" t="s">
        <v>634</v>
      </c>
      <c r="E905" s="254" t="s">
        <v>858</v>
      </c>
      <c r="F905" s="263">
        <v>3010</v>
      </c>
      <c r="G905" s="254" t="s">
        <v>467</v>
      </c>
      <c r="H905" s="175" t="s">
        <v>869</v>
      </c>
      <c r="I905" s="28"/>
      <c r="N905" s="272">
        <v>300</v>
      </c>
      <c r="O905" s="239">
        <v>5107</v>
      </c>
      <c r="P905" s="273" t="s">
        <v>2292</v>
      </c>
    </row>
    <row r="906" spans="1:16" x14ac:dyDescent="0.2">
      <c r="A906" s="253">
        <v>300</v>
      </c>
      <c r="B906" s="274">
        <v>1173</v>
      </c>
      <c r="C906" s="254"/>
      <c r="D906" s="254" t="s">
        <v>1563</v>
      </c>
      <c r="E906" s="254" t="s">
        <v>858</v>
      </c>
      <c r="F906" s="263">
        <v>3040</v>
      </c>
      <c r="G906" s="254" t="s">
        <v>470</v>
      </c>
      <c r="H906" s="175" t="s">
        <v>858</v>
      </c>
      <c r="I906" s="28"/>
      <c r="N906" s="272">
        <v>300</v>
      </c>
      <c r="O906" s="239">
        <v>5108</v>
      </c>
      <c r="P906" s="273" t="s">
        <v>2293</v>
      </c>
    </row>
    <row r="907" spans="1:16" x14ac:dyDescent="0.2">
      <c r="A907" s="253">
        <v>300</v>
      </c>
      <c r="B907" s="274">
        <v>1174</v>
      </c>
      <c r="C907" s="254"/>
      <c r="D907" s="254" t="s">
        <v>2017</v>
      </c>
      <c r="E907" s="254" t="s">
        <v>1134</v>
      </c>
      <c r="F907" s="263">
        <v>3010</v>
      </c>
      <c r="G907" s="254" t="s">
        <v>467</v>
      </c>
      <c r="H907" s="175" t="s">
        <v>869</v>
      </c>
      <c r="I907" s="28"/>
      <c r="N907" s="272">
        <v>300</v>
      </c>
      <c r="O907" s="239">
        <v>5109</v>
      </c>
      <c r="P907" s="273" t="s">
        <v>2294</v>
      </c>
    </row>
    <row r="908" spans="1:16" x14ac:dyDescent="0.2">
      <c r="A908" s="253">
        <v>300</v>
      </c>
      <c r="B908" s="274">
        <v>1175</v>
      </c>
      <c r="C908" s="254"/>
      <c r="D908" s="254" t="s">
        <v>2018</v>
      </c>
      <c r="E908" s="254" t="s">
        <v>1134</v>
      </c>
      <c r="F908" s="263">
        <v>3050</v>
      </c>
      <c r="G908" s="254" t="s">
        <v>471</v>
      </c>
      <c r="H908" s="175" t="s">
        <v>869</v>
      </c>
      <c r="I908" s="28"/>
      <c r="N908" s="272">
        <v>300</v>
      </c>
      <c r="O908" s="239">
        <v>5110</v>
      </c>
      <c r="P908" s="273" t="s">
        <v>2296</v>
      </c>
    </row>
    <row r="909" spans="1:16" x14ac:dyDescent="0.2">
      <c r="A909" s="253">
        <v>300</v>
      </c>
      <c r="B909" s="274">
        <v>1176</v>
      </c>
      <c r="C909" s="254"/>
      <c r="D909" s="254" t="s">
        <v>2019</v>
      </c>
      <c r="E909" s="254" t="s">
        <v>1134</v>
      </c>
      <c r="F909" s="263">
        <v>3060</v>
      </c>
      <c r="G909" s="254" t="s">
        <v>182</v>
      </c>
      <c r="H909" s="175" t="s">
        <v>1437</v>
      </c>
      <c r="I909" s="28"/>
      <c r="N909" s="272">
        <v>300</v>
      </c>
      <c r="O909" s="239">
        <v>5111</v>
      </c>
      <c r="P909" s="273" t="s">
        <v>2298</v>
      </c>
    </row>
    <row r="910" spans="1:16" x14ac:dyDescent="0.2">
      <c r="A910" s="253">
        <v>300</v>
      </c>
      <c r="B910" s="274">
        <v>1178</v>
      </c>
      <c r="C910" s="254"/>
      <c r="D910" s="254" t="s">
        <v>170</v>
      </c>
      <c r="E910" s="254" t="s">
        <v>1424</v>
      </c>
      <c r="F910" s="263">
        <v>3120</v>
      </c>
      <c r="G910" s="254" t="s">
        <v>475</v>
      </c>
      <c r="H910" s="175" t="s">
        <v>861</v>
      </c>
      <c r="I910" s="28"/>
      <c r="N910" s="272">
        <v>300</v>
      </c>
      <c r="O910" s="239">
        <v>5112</v>
      </c>
      <c r="P910" s="273" t="s">
        <v>2299</v>
      </c>
    </row>
    <row r="911" spans="1:16" x14ac:dyDescent="0.2">
      <c r="A911" s="253">
        <v>300</v>
      </c>
      <c r="B911" s="274">
        <v>1179</v>
      </c>
      <c r="C911" s="254"/>
      <c r="D911" s="254" t="s">
        <v>1312</v>
      </c>
      <c r="E911" s="254" t="s">
        <v>1424</v>
      </c>
      <c r="F911" s="263">
        <v>3130</v>
      </c>
      <c r="G911" s="254" t="s">
        <v>476</v>
      </c>
      <c r="H911" s="175" t="s">
        <v>858</v>
      </c>
      <c r="I911" s="28"/>
      <c r="N911" s="272">
        <v>300</v>
      </c>
      <c r="O911" s="239">
        <v>5113</v>
      </c>
      <c r="P911" s="273" t="s">
        <v>2300</v>
      </c>
    </row>
    <row r="912" spans="1:16" x14ac:dyDescent="0.2">
      <c r="A912" s="253">
        <v>300</v>
      </c>
      <c r="B912" s="274">
        <v>1180</v>
      </c>
      <c r="C912" s="254"/>
      <c r="D912" s="254" t="s">
        <v>646</v>
      </c>
      <c r="E912" s="254" t="s">
        <v>1424</v>
      </c>
      <c r="F912" s="263">
        <v>3160</v>
      </c>
      <c r="G912" s="254" t="s">
        <v>184</v>
      </c>
      <c r="H912" s="175" t="s">
        <v>1104</v>
      </c>
      <c r="I912" s="28"/>
      <c r="N912" s="272">
        <v>300</v>
      </c>
      <c r="O912" s="239">
        <v>5114</v>
      </c>
      <c r="P912" s="273" t="s">
        <v>2302</v>
      </c>
    </row>
    <row r="913" spans="1:16" x14ac:dyDescent="0.2">
      <c r="A913" s="253">
        <v>300</v>
      </c>
      <c r="B913" s="274">
        <v>1181</v>
      </c>
      <c r="C913" s="254"/>
      <c r="D913" s="254" t="s">
        <v>1348</v>
      </c>
      <c r="E913" s="254" t="s">
        <v>1477</v>
      </c>
      <c r="F913" s="263">
        <v>3070</v>
      </c>
      <c r="G913" s="254" t="s">
        <v>472</v>
      </c>
      <c r="H913" s="175" t="s">
        <v>869</v>
      </c>
      <c r="I913" s="28"/>
      <c r="N913" s="272">
        <v>300</v>
      </c>
      <c r="O913" s="239">
        <v>5115</v>
      </c>
      <c r="P913" s="273" t="s">
        <v>2303</v>
      </c>
    </row>
    <row r="914" spans="1:16" x14ac:dyDescent="0.2">
      <c r="A914" s="253">
        <v>300</v>
      </c>
      <c r="B914" s="274">
        <v>1185</v>
      </c>
      <c r="C914" s="254"/>
      <c r="D914" s="254" t="s">
        <v>312</v>
      </c>
      <c r="E914" s="254" t="s">
        <v>1426</v>
      </c>
      <c r="F914" s="263">
        <v>3190</v>
      </c>
      <c r="G914" s="254" t="s">
        <v>480</v>
      </c>
      <c r="H914" s="175" t="s">
        <v>1101</v>
      </c>
      <c r="I914" s="28"/>
      <c r="N914" s="272">
        <v>300</v>
      </c>
      <c r="O914" s="239">
        <v>5116</v>
      </c>
      <c r="P914" s="273" t="s">
        <v>2305</v>
      </c>
    </row>
    <row r="915" spans="1:16" x14ac:dyDescent="0.2">
      <c r="A915" s="253">
        <v>300</v>
      </c>
      <c r="B915" s="274">
        <v>1186</v>
      </c>
      <c r="C915" s="254"/>
      <c r="D915" s="254" t="s">
        <v>316</v>
      </c>
      <c r="E915" s="254" t="s">
        <v>1456</v>
      </c>
      <c r="F915" s="263">
        <v>3230</v>
      </c>
      <c r="G915" s="254" t="s">
        <v>483</v>
      </c>
      <c r="H915" s="175" t="s">
        <v>877</v>
      </c>
      <c r="I915" s="28"/>
      <c r="N915" s="272">
        <v>300</v>
      </c>
      <c r="O915" s="239">
        <v>5117</v>
      </c>
      <c r="P915" s="273" t="s">
        <v>2306</v>
      </c>
    </row>
    <row r="916" spans="1:16" x14ac:dyDescent="0.2">
      <c r="A916" s="253">
        <v>300</v>
      </c>
      <c r="B916" s="274">
        <v>1187</v>
      </c>
      <c r="C916" s="254"/>
      <c r="D916" s="254" t="s">
        <v>977</v>
      </c>
      <c r="E916" s="254" t="s">
        <v>1145</v>
      </c>
      <c r="F916" s="263">
        <v>3080</v>
      </c>
      <c r="G916" s="254" t="s">
        <v>473</v>
      </c>
      <c r="H916" s="175" t="s">
        <v>873</v>
      </c>
      <c r="I916" s="28"/>
      <c r="N916" s="272">
        <v>300</v>
      </c>
      <c r="O916" s="239">
        <v>5118</v>
      </c>
      <c r="P916" s="273" t="s">
        <v>2307</v>
      </c>
    </row>
    <row r="917" spans="1:16" x14ac:dyDescent="0.2">
      <c r="A917" s="253">
        <v>300</v>
      </c>
      <c r="B917" s="274">
        <v>1188</v>
      </c>
      <c r="C917" s="254"/>
      <c r="D917" s="254" t="s">
        <v>695</v>
      </c>
      <c r="E917" s="254" t="s">
        <v>875</v>
      </c>
      <c r="F917" s="263">
        <v>3020</v>
      </c>
      <c r="G917" s="254" t="s">
        <v>468</v>
      </c>
      <c r="H917" s="175" t="s">
        <v>875</v>
      </c>
      <c r="I917" s="28"/>
      <c r="N917" s="272">
        <v>300</v>
      </c>
      <c r="O917" s="239">
        <v>5119</v>
      </c>
      <c r="P917" s="273" t="s">
        <v>2308</v>
      </c>
    </row>
    <row r="918" spans="1:16" x14ac:dyDescent="0.2">
      <c r="A918" s="253">
        <v>300</v>
      </c>
      <c r="B918" s="274">
        <v>1189</v>
      </c>
      <c r="C918" s="254"/>
      <c r="D918" s="254" t="s">
        <v>696</v>
      </c>
      <c r="E918" s="254" t="s">
        <v>858</v>
      </c>
      <c r="F918" s="263">
        <v>3040</v>
      </c>
      <c r="G918" s="254" t="s">
        <v>470</v>
      </c>
      <c r="H918" s="175" t="s">
        <v>858</v>
      </c>
      <c r="I918" s="28"/>
      <c r="N918" s="272">
        <v>300</v>
      </c>
      <c r="O918" s="239">
        <v>5120</v>
      </c>
      <c r="P918" s="273" t="s">
        <v>2310</v>
      </c>
    </row>
    <row r="919" spans="1:16" x14ac:dyDescent="0.2">
      <c r="A919" s="253">
        <v>300</v>
      </c>
      <c r="B919" s="274">
        <v>1190</v>
      </c>
      <c r="C919" s="254"/>
      <c r="D919" s="254" t="s">
        <v>697</v>
      </c>
      <c r="E919" s="254" t="s">
        <v>865</v>
      </c>
      <c r="F919" s="263">
        <v>3010</v>
      </c>
      <c r="G919" s="254" t="s">
        <v>467</v>
      </c>
      <c r="H919" s="175" t="s">
        <v>869</v>
      </c>
      <c r="I919" s="28"/>
      <c r="N919" s="272">
        <v>300</v>
      </c>
      <c r="O919" s="239">
        <v>5121</v>
      </c>
      <c r="P919" s="273" t="s">
        <v>2311</v>
      </c>
    </row>
    <row r="920" spans="1:16" x14ac:dyDescent="0.2">
      <c r="A920" s="253">
        <v>300</v>
      </c>
      <c r="B920" s="274">
        <v>1191</v>
      </c>
      <c r="C920" s="254"/>
      <c r="D920" s="254" t="s">
        <v>1793</v>
      </c>
      <c r="E920" s="254" t="s">
        <v>875</v>
      </c>
      <c r="F920" s="263">
        <v>3180</v>
      </c>
      <c r="G920" s="254" t="s">
        <v>479</v>
      </c>
      <c r="H920" s="175" t="s">
        <v>877</v>
      </c>
      <c r="I920" s="28"/>
      <c r="N920" s="272">
        <v>300</v>
      </c>
      <c r="O920" s="239">
        <v>5122</v>
      </c>
      <c r="P920" s="273" t="s">
        <v>2312</v>
      </c>
    </row>
    <row r="921" spans="1:16" x14ac:dyDescent="0.2">
      <c r="A921" s="253">
        <v>300</v>
      </c>
      <c r="B921" s="274">
        <v>1192</v>
      </c>
      <c r="C921" s="254"/>
      <c r="D921" s="254" t="s">
        <v>1794</v>
      </c>
      <c r="E921" s="254" t="s">
        <v>1510</v>
      </c>
      <c r="F921" s="263">
        <v>3070</v>
      </c>
      <c r="G921" s="254" t="s">
        <v>472</v>
      </c>
      <c r="H921" s="175" t="s">
        <v>869</v>
      </c>
      <c r="I921" s="28"/>
      <c r="N921" s="272">
        <v>300</v>
      </c>
      <c r="O921" s="239">
        <v>5123</v>
      </c>
      <c r="P921" s="273" t="s">
        <v>2313</v>
      </c>
    </row>
    <row r="922" spans="1:16" x14ac:dyDescent="0.2">
      <c r="A922" s="253">
        <v>300</v>
      </c>
      <c r="B922" s="274">
        <v>1193</v>
      </c>
      <c r="C922" s="254"/>
      <c r="D922" s="254" t="s">
        <v>1349</v>
      </c>
      <c r="E922" s="254" t="s">
        <v>899</v>
      </c>
      <c r="F922" s="263">
        <v>3060</v>
      </c>
      <c r="G922" s="254" t="s">
        <v>182</v>
      </c>
      <c r="H922" s="175" t="s">
        <v>1437</v>
      </c>
      <c r="I922" s="28"/>
      <c r="N922" s="272">
        <v>300</v>
      </c>
      <c r="O922" s="239">
        <v>5124</v>
      </c>
      <c r="P922" s="273" t="s">
        <v>2315</v>
      </c>
    </row>
    <row r="923" spans="1:16" x14ac:dyDescent="0.2">
      <c r="A923" s="253">
        <v>300</v>
      </c>
      <c r="B923" s="274">
        <v>1194</v>
      </c>
      <c r="C923" s="254"/>
      <c r="D923" s="254" t="s">
        <v>1795</v>
      </c>
      <c r="E923" s="254" t="s">
        <v>1429</v>
      </c>
      <c r="F923" s="263">
        <v>3090</v>
      </c>
      <c r="G923" s="254" t="s">
        <v>474</v>
      </c>
      <c r="H923" s="175" t="s">
        <v>1437</v>
      </c>
      <c r="I923" s="28"/>
      <c r="N923" s="272">
        <v>300</v>
      </c>
      <c r="O923" s="239">
        <v>5125</v>
      </c>
      <c r="P923" s="273" t="s">
        <v>2316</v>
      </c>
    </row>
    <row r="924" spans="1:16" x14ac:dyDescent="0.2">
      <c r="A924" s="253">
        <v>300</v>
      </c>
      <c r="B924" s="274">
        <v>1197</v>
      </c>
      <c r="C924" s="254"/>
      <c r="D924" s="254" t="s">
        <v>732</v>
      </c>
      <c r="E924" s="254" t="s">
        <v>1426</v>
      </c>
      <c r="F924" s="263">
        <v>3190</v>
      </c>
      <c r="G924" s="254" t="s">
        <v>480</v>
      </c>
      <c r="H924" s="175" t="s">
        <v>1101</v>
      </c>
      <c r="I924" s="28"/>
      <c r="N924" s="272">
        <v>300</v>
      </c>
      <c r="O924" s="239">
        <v>5126</v>
      </c>
      <c r="P924" s="273" t="s">
        <v>2317</v>
      </c>
    </row>
    <row r="925" spans="1:16" x14ac:dyDescent="0.2">
      <c r="A925" s="253">
        <v>300</v>
      </c>
      <c r="B925" s="274">
        <v>1203</v>
      </c>
      <c r="C925" s="254"/>
      <c r="D925" s="254" t="s">
        <v>1798</v>
      </c>
      <c r="E925" s="254" t="s">
        <v>864</v>
      </c>
      <c r="F925" s="263">
        <v>3280</v>
      </c>
      <c r="G925" s="254" t="s">
        <v>486</v>
      </c>
      <c r="H925" s="175" t="s">
        <v>877</v>
      </c>
      <c r="I925" s="28"/>
      <c r="N925" s="272">
        <v>300</v>
      </c>
      <c r="O925" s="239">
        <v>5127</v>
      </c>
      <c r="P925" s="273" t="s">
        <v>2318</v>
      </c>
    </row>
    <row r="926" spans="1:16" x14ac:dyDescent="0.2">
      <c r="A926" s="253">
        <v>300</v>
      </c>
      <c r="B926" s="274">
        <v>1204</v>
      </c>
      <c r="C926" s="254"/>
      <c r="D926" s="254" t="s">
        <v>147</v>
      </c>
      <c r="E926" s="254" t="s">
        <v>1051</v>
      </c>
      <c r="F926" s="263">
        <v>3020</v>
      </c>
      <c r="G926" s="254" t="s">
        <v>468</v>
      </c>
      <c r="H926" s="175" t="s">
        <v>875</v>
      </c>
      <c r="I926" s="28"/>
      <c r="N926" s="272">
        <v>300</v>
      </c>
      <c r="O926" s="239">
        <v>5128</v>
      </c>
      <c r="P926" s="273" t="s">
        <v>2319</v>
      </c>
    </row>
    <row r="927" spans="1:16" x14ac:dyDescent="0.2">
      <c r="A927" s="253">
        <v>300</v>
      </c>
      <c r="B927" s="274">
        <v>1205</v>
      </c>
      <c r="C927" s="254"/>
      <c r="D927" s="254" t="s">
        <v>1799</v>
      </c>
      <c r="E927" s="254" t="s">
        <v>1051</v>
      </c>
      <c r="F927" s="263">
        <v>3020</v>
      </c>
      <c r="G927" s="254" t="s">
        <v>468</v>
      </c>
      <c r="H927" s="175" t="s">
        <v>875</v>
      </c>
      <c r="I927" s="28"/>
      <c r="N927" s="272">
        <v>300</v>
      </c>
      <c r="O927" s="239">
        <v>5129</v>
      </c>
      <c r="P927" s="273" t="s">
        <v>2320</v>
      </c>
    </row>
    <row r="928" spans="1:16" x14ac:dyDescent="0.2">
      <c r="A928" s="253">
        <v>300</v>
      </c>
      <c r="B928" s="274">
        <v>1207</v>
      </c>
      <c r="C928" s="254"/>
      <c r="D928" s="254" t="s">
        <v>1363</v>
      </c>
      <c r="E928" s="254" t="s">
        <v>1481</v>
      </c>
      <c r="F928" s="263">
        <v>3080</v>
      </c>
      <c r="G928" s="254" t="s">
        <v>473</v>
      </c>
      <c r="H928" s="175" t="s">
        <v>873</v>
      </c>
      <c r="I928" s="28"/>
      <c r="N928" s="272">
        <v>300</v>
      </c>
      <c r="O928" s="239">
        <v>5130</v>
      </c>
      <c r="P928" s="273" t="s">
        <v>2321</v>
      </c>
    </row>
    <row r="929" spans="1:16" x14ac:dyDescent="0.2">
      <c r="A929" s="253">
        <v>300</v>
      </c>
      <c r="B929" s="274">
        <v>1210</v>
      </c>
      <c r="C929" s="254"/>
      <c r="D929" s="254" t="s">
        <v>2663</v>
      </c>
      <c r="E929" s="254" t="s">
        <v>2664</v>
      </c>
      <c r="F929" s="263">
        <v>3010</v>
      </c>
      <c r="G929" s="254" t="s">
        <v>467</v>
      </c>
      <c r="H929" s="175" t="s">
        <v>869</v>
      </c>
      <c r="I929" s="28"/>
      <c r="N929" s="272">
        <v>300</v>
      </c>
      <c r="O929" s="239">
        <v>5131</v>
      </c>
      <c r="P929" s="273" t="s">
        <v>2322</v>
      </c>
    </row>
    <row r="930" spans="1:16" x14ac:dyDescent="0.2">
      <c r="A930" s="253">
        <v>300</v>
      </c>
      <c r="B930" s="274">
        <v>1211</v>
      </c>
      <c r="C930" s="254"/>
      <c r="D930" s="254" t="s">
        <v>352</v>
      </c>
      <c r="E930" s="254" t="s">
        <v>868</v>
      </c>
      <c r="F930" s="263">
        <v>3010</v>
      </c>
      <c r="G930" s="254" t="s">
        <v>467</v>
      </c>
      <c r="H930" s="175" t="s">
        <v>869</v>
      </c>
      <c r="I930" s="28"/>
      <c r="N930" s="272">
        <v>300</v>
      </c>
      <c r="O930" s="239">
        <v>5132</v>
      </c>
      <c r="P930" s="273" t="s">
        <v>2323</v>
      </c>
    </row>
    <row r="931" spans="1:16" x14ac:dyDescent="0.2">
      <c r="A931" s="253">
        <v>300</v>
      </c>
      <c r="B931" s="274">
        <v>1212</v>
      </c>
      <c r="C931" s="254"/>
      <c r="D931" s="254" t="s">
        <v>1802</v>
      </c>
      <c r="E931" s="254" t="s">
        <v>865</v>
      </c>
      <c r="F931" s="263">
        <v>3010</v>
      </c>
      <c r="G931" s="254" t="s">
        <v>467</v>
      </c>
      <c r="H931" s="175" t="s">
        <v>869</v>
      </c>
      <c r="I931" s="28"/>
      <c r="N931" s="272">
        <v>300</v>
      </c>
      <c r="O931" s="239">
        <v>5133</v>
      </c>
      <c r="P931" s="273" t="s">
        <v>2325</v>
      </c>
    </row>
    <row r="932" spans="1:16" x14ac:dyDescent="0.2">
      <c r="A932" s="253">
        <v>300</v>
      </c>
      <c r="B932" s="274">
        <v>1213</v>
      </c>
      <c r="C932" s="254"/>
      <c r="D932" s="254" t="s">
        <v>1803</v>
      </c>
      <c r="E932" s="254" t="s">
        <v>868</v>
      </c>
      <c r="F932" s="263">
        <v>3030</v>
      </c>
      <c r="G932" s="254" t="s">
        <v>469</v>
      </c>
      <c r="H932" s="175" t="s">
        <v>858</v>
      </c>
      <c r="I932" s="28"/>
      <c r="N932" s="272">
        <v>300</v>
      </c>
      <c r="O932" s="239">
        <v>5134</v>
      </c>
      <c r="P932" s="273" t="s">
        <v>2326</v>
      </c>
    </row>
    <row r="933" spans="1:16" x14ac:dyDescent="0.2">
      <c r="A933" s="253">
        <v>300</v>
      </c>
      <c r="B933" s="274">
        <v>1214</v>
      </c>
      <c r="C933" s="254"/>
      <c r="D933" s="254" t="s">
        <v>1364</v>
      </c>
      <c r="E933" s="254" t="s">
        <v>1165</v>
      </c>
      <c r="F933" s="263">
        <v>3070</v>
      </c>
      <c r="G933" s="254" t="s">
        <v>472</v>
      </c>
      <c r="H933" s="175" t="s">
        <v>869</v>
      </c>
      <c r="I933" s="28"/>
      <c r="N933" s="272">
        <v>300</v>
      </c>
      <c r="O933" s="239">
        <v>5135</v>
      </c>
      <c r="P933" s="273" t="s">
        <v>2327</v>
      </c>
    </row>
    <row r="934" spans="1:16" x14ac:dyDescent="0.2">
      <c r="A934" s="253">
        <v>300</v>
      </c>
      <c r="B934" s="274">
        <v>1218</v>
      </c>
      <c r="C934" s="254"/>
      <c r="D934" s="254" t="s">
        <v>407</v>
      </c>
      <c r="E934" s="254" t="s">
        <v>899</v>
      </c>
      <c r="F934" s="263">
        <v>3060</v>
      </c>
      <c r="G934" s="254" t="s">
        <v>182</v>
      </c>
      <c r="H934" s="175" t="s">
        <v>1437</v>
      </c>
      <c r="I934" s="28"/>
      <c r="N934" s="272">
        <v>300</v>
      </c>
      <c r="O934" s="239">
        <v>5136</v>
      </c>
      <c r="P934" s="273" t="s">
        <v>2328</v>
      </c>
    </row>
    <row r="935" spans="1:16" x14ac:dyDescent="0.2">
      <c r="A935" s="253">
        <v>300</v>
      </c>
      <c r="B935" s="274">
        <v>1219</v>
      </c>
      <c r="C935" s="254"/>
      <c r="D935" s="254" t="s">
        <v>143</v>
      </c>
      <c r="E935" s="254" t="s">
        <v>899</v>
      </c>
      <c r="F935" s="263">
        <v>3070</v>
      </c>
      <c r="G935" s="254" t="s">
        <v>472</v>
      </c>
      <c r="H935" s="175" t="s">
        <v>869</v>
      </c>
      <c r="I935" s="28"/>
      <c r="N935" s="272">
        <v>300</v>
      </c>
      <c r="O935" s="239">
        <v>5137</v>
      </c>
      <c r="P935" s="273" t="s">
        <v>2329</v>
      </c>
    </row>
    <row r="936" spans="1:16" x14ac:dyDescent="0.2">
      <c r="A936" s="253">
        <v>300</v>
      </c>
      <c r="B936" s="274">
        <v>1220</v>
      </c>
      <c r="C936" s="254"/>
      <c r="D936" s="254" t="s">
        <v>280</v>
      </c>
      <c r="E936" s="254" t="s">
        <v>1465</v>
      </c>
      <c r="F936" s="263">
        <v>3060</v>
      </c>
      <c r="G936" s="254" t="s">
        <v>182</v>
      </c>
      <c r="H936" s="175" t="s">
        <v>1437</v>
      </c>
      <c r="I936" s="28"/>
      <c r="N936" s="272">
        <v>300</v>
      </c>
      <c r="O936" s="239">
        <v>5138</v>
      </c>
      <c r="P936" s="273" t="s">
        <v>2330</v>
      </c>
    </row>
    <row r="937" spans="1:16" x14ac:dyDescent="0.2">
      <c r="A937" s="253">
        <v>300</v>
      </c>
      <c r="B937" s="274">
        <v>1221</v>
      </c>
      <c r="C937" s="254"/>
      <c r="D937" s="254" t="s">
        <v>609</v>
      </c>
      <c r="E937" s="254" t="s">
        <v>858</v>
      </c>
      <c r="F937" s="263">
        <v>3040</v>
      </c>
      <c r="G937" s="254" t="s">
        <v>470</v>
      </c>
      <c r="H937" s="175" t="s">
        <v>858</v>
      </c>
      <c r="I937" s="28"/>
      <c r="N937" s="272">
        <v>300</v>
      </c>
      <c r="O937" s="239">
        <v>5139</v>
      </c>
      <c r="P937" s="273" t="s">
        <v>2332</v>
      </c>
    </row>
    <row r="938" spans="1:16" x14ac:dyDescent="0.2">
      <c r="A938" s="253">
        <v>300</v>
      </c>
      <c r="B938" s="274">
        <v>1222</v>
      </c>
      <c r="C938" s="254"/>
      <c r="D938" s="254" t="s">
        <v>2665</v>
      </c>
      <c r="E938" s="254" t="s">
        <v>1434</v>
      </c>
      <c r="F938" s="263">
        <v>3150</v>
      </c>
      <c r="G938" s="254" t="s">
        <v>478</v>
      </c>
      <c r="H938" s="175" t="s">
        <v>1437</v>
      </c>
      <c r="I938" s="28"/>
      <c r="N938" s="272">
        <v>300</v>
      </c>
      <c r="O938" s="239">
        <v>5140</v>
      </c>
      <c r="P938" s="273" t="s">
        <v>2333</v>
      </c>
    </row>
    <row r="939" spans="1:16" x14ac:dyDescent="0.2">
      <c r="A939" s="253">
        <v>300</v>
      </c>
      <c r="B939" s="274">
        <v>1223</v>
      </c>
      <c r="C939" s="254"/>
      <c r="D939" s="254" t="s">
        <v>2666</v>
      </c>
      <c r="E939" s="254" t="s">
        <v>885</v>
      </c>
      <c r="F939" s="263">
        <v>3150</v>
      </c>
      <c r="G939" s="254" t="s">
        <v>478</v>
      </c>
      <c r="H939" s="175" t="s">
        <v>1437</v>
      </c>
      <c r="I939" s="28"/>
      <c r="N939" s="272">
        <v>300</v>
      </c>
      <c r="O939" s="239">
        <v>5141</v>
      </c>
      <c r="P939" s="273" t="s">
        <v>2334</v>
      </c>
    </row>
    <row r="940" spans="1:16" x14ac:dyDescent="0.2">
      <c r="A940" s="253">
        <v>300</v>
      </c>
      <c r="B940" s="274">
        <v>1224</v>
      </c>
      <c r="C940" s="254"/>
      <c r="D940" s="254" t="s">
        <v>281</v>
      </c>
      <c r="E940" s="254" t="s">
        <v>1175</v>
      </c>
      <c r="F940" s="263">
        <v>3100</v>
      </c>
      <c r="G940" s="254" t="s">
        <v>1030</v>
      </c>
      <c r="H940" s="175" t="s">
        <v>858</v>
      </c>
      <c r="I940" s="28"/>
      <c r="N940" s="272">
        <v>300</v>
      </c>
      <c r="O940" s="239">
        <v>5142</v>
      </c>
      <c r="P940" s="273" t="s">
        <v>2335</v>
      </c>
    </row>
    <row r="941" spans="1:16" x14ac:dyDescent="0.2">
      <c r="A941" s="253">
        <v>300</v>
      </c>
      <c r="B941" s="274">
        <v>1225</v>
      </c>
      <c r="C941" s="254"/>
      <c r="D941" s="254" t="s">
        <v>610</v>
      </c>
      <c r="E941" s="254" t="s">
        <v>1177</v>
      </c>
      <c r="F941" s="263">
        <v>3020</v>
      </c>
      <c r="G941" s="254" t="s">
        <v>468</v>
      </c>
      <c r="H941" s="175" t="s">
        <v>875</v>
      </c>
      <c r="I941" s="28"/>
      <c r="N941" s="272">
        <v>300</v>
      </c>
      <c r="O941" s="239">
        <v>5143</v>
      </c>
      <c r="P941" s="273" t="s">
        <v>2336</v>
      </c>
    </row>
    <row r="942" spans="1:16" x14ac:dyDescent="0.2">
      <c r="A942" s="253">
        <v>300</v>
      </c>
      <c r="B942" s="274">
        <v>1226</v>
      </c>
      <c r="C942" s="254"/>
      <c r="D942" s="254" t="s">
        <v>282</v>
      </c>
      <c r="E942" s="254" t="s">
        <v>1484</v>
      </c>
      <c r="F942" s="263">
        <v>3040</v>
      </c>
      <c r="G942" s="254" t="s">
        <v>470</v>
      </c>
      <c r="H942" s="175" t="s">
        <v>858</v>
      </c>
      <c r="I942" s="28"/>
      <c r="N942" s="272">
        <v>300</v>
      </c>
      <c r="O942" s="239">
        <v>5144</v>
      </c>
      <c r="P942" s="273" t="s">
        <v>2337</v>
      </c>
    </row>
    <row r="943" spans="1:16" x14ac:dyDescent="0.2">
      <c r="A943" s="253">
        <v>300</v>
      </c>
      <c r="B943" s="274">
        <v>1227</v>
      </c>
      <c r="C943" s="254"/>
      <c r="D943" s="254" t="s">
        <v>1021</v>
      </c>
      <c r="E943" s="254" t="s">
        <v>1452</v>
      </c>
      <c r="F943" s="263">
        <v>3260</v>
      </c>
      <c r="G943" s="254" t="s">
        <v>485</v>
      </c>
      <c r="H943" s="175" t="s">
        <v>877</v>
      </c>
      <c r="I943" s="28"/>
      <c r="N943" s="272">
        <v>300</v>
      </c>
      <c r="O943" s="239">
        <v>5145</v>
      </c>
      <c r="P943" s="273" t="s">
        <v>2338</v>
      </c>
    </row>
    <row r="944" spans="1:16" x14ac:dyDescent="0.2">
      <c r="A944" s="253">
        <v>300</v>
      </c>
      <c r="B944" s="274">
        <v>1228</v>
      </c>
      <c r="C944" s="254"/>
      <c r="D944" s="254" t="s">
        <v>1228</v>
      </c>
      <c r="E944" s="254" t="s">
        <v>1453</v>
      </c>
      <c r="F944" s="263">
        <v>3270</v>
      </c>
      <c r="G944" s="254" t="s">
        <v>1032</v>
      </c>
      <c r="H944" s="175" t="s">
        <v>877</v>
      </c>
      <c r="I944" s="28"/>
      <c r="N944" s="272">
        <v>300</v>
      </c>
      <c r="O944" s="239">
        <v>5146</v>
      </c>
      <c r="P944" s="273" t="s">
        <v>2339</v>
      </c>
    </row>
    <row r="945" spans="1:16" x14ac:dyDescent="0.2">
      <c r="A945" s="253">
        <v>300</v>
      </c>
      <c r="B945" s="274">
        <v>1230</v>
      </c>
      <c r="C945" s="254"/>
      <c r="D945" s="254" t="s">
        <v>611</v>
      </c>
      <c r="E945" s="254" t="s">
        <v>854</v>
      </c>
      <c r="F945" s="263">
        <v>3260</v>
      </c>
      <c r="G945" s="254" t="s">
        <v>485</v>
      </c>
      <c r="H945" s="175" t="s">
        <v>877</v>
      </c>
      <c r="I945" s="28"/>
      <c r="N945" s="272">
        <v>300</v>
      </c>
      <c r="O945" s="239">
        <v>5147</v>
      </c>
      <c r="P945" s="273" t="s">
        <v>2340</v>
      </c>
    </row>
    <row r="946" spans="1:16" x14ac:dyDescent="0.2">
      <c r="A946" s="253">
        <v>300</v>
      </c>
      <c r="B946" s="274">
        <v>1231</v>
      </c>
      <c r="C946" s="254"/>
      <c r="D946" s="254" t="s">
        <v>767</v>
      </c>
      <c r="E946" s="254" t="s">
        <v>1472</v>
      </c>
      <c r="F946" s="263">
        <v>3240</v>
      </c>
      <c r="G946" s="254" t="s">
        <v>1031</v>
      </c>
      <c r="H946" s="175" t="s">
        <v>1095</v>
      </c>
      <c r="I946" s="28"/>
      <c r="N946" s="272">
        <v>300</v>
      </c>
      <c r="O946" s="239">
        <v>5148</v>
      </c>
      <c r="P946" s="273" t="s">
        <v>2342</v>
      </c>
    </row>
    <row r="947" spans="1:16" x14ac:dyDescent="0.2">
      <c r="A947" s="253">
        <v>300</v>
      </c>
      <c r="B947" s="274">
        <v>1232</v>
      </c>
      <c r="C947" s="254"/>
      <c r="D947" s="254" t="s">
        <v>671</v>
      </c>
      <c r="E947" s="254" t="s">
        <v>1437</v>
      </c>
      <c r="F947" s="263">
        <v>3090</v>
      </c>
      <c r="G947" s="254" t="s">
        <v>474</v>
      </c>
      <c r="H947" s="175" t="s">
        <v>1437</v>
      </c>
      <c r="I947" s="28"/>
      <c r="N947" s="272">
        <v>300</v>
      </c>
      <c r="O947" s="239">
        <v>5149</v>
      </c>
      <c r="P947" s="273" t="s">
        <v>2344</v>
      </c>
    </row>
    <row r="948" spans="1:16" x14ac:dyDescent="0.2">
      <c r="A948" s="253">
        <v>300</v>
      </c>
      <c r="B948" s="274">
        <v>1234</v>
      </c>
      <c r="C948" s="254"/>
      <c r="D948" s="254" t="s">
        <v>612</v>
      </c>
      <c r="E948" s="254" t="s">
        <v>1428</v>
      </c>
      <c r="F948" s="263">
        <v>3180</v>
      </c>
      <c r="G948" s="254" t="s">
        <v>479</v>
      </c>
      <c r="H948" s="175" t="s">
        <v>877</v>
      </c>
      <c r="I948" s="28"/>
      <c r="N948" s="272">
        <v>300</v>
      </c>
      <c r="O948" s="239">
        <v>5150</v>
      </c>
      <c r="P948" s="273" t="s">
        <v>2345</v>
      </c>
    </row>
    <row r="949" spans="1:16" x14ac:dyDescent="0.2">
      <c r="A949" s="253">
        <v>300</v>
      </c>
      <c r="B949" s="274">
        <v>1235</v>
      </c>
      <c r="C949" s="254"/>
      <c r="D949" s="254" t="s">
        <v>613</v>
      </c>
      <c r="E949" s="254" t="s">
        <v>882</v>
      </c>
      <c r="F949" s="263">
        <v>3310</v>
      </c>
      <c r="G949" s="254" t="s">
        <v>21</v>
      </c>
      <c r="H949" s="175" t="s">
        <v>877</v>
      </c>
      <c r="I949" s="28"/>
      <c r="N949" s="272">
        <v>300</v>
      </c>
      <c r="O949" s="239">
        <v>5151</v>
      </c>
      <c r="P949" s="273" t="s">
        <v>2682</v>
      </c>
    </row>
    <row r="950" spans="1:16" x14ac:dyDescent="0.2">
      <c r="A950" s="253">
        <v>300</v>
      </c>
      <c r="B950" s="274">
        <v>1236</v>
      </c>
      <c r="C950" s="254"/>
      <c r="D950" s="254" t="s">
        <v>1870</v>
      </c>
      <c r="E950" s="254" t="s">
        <v>897</v>
      </c>
      <c r="F950" s="263">
        <v>3270</v>
      </c>
      <c r="G950" s="254" t="s">
        <v>1032</v>
      </c>
      <c r="H950" s="175" t="s">
        <v>877</v>
      </c>
      <c r="I950" s="28"/>
      <c r="N950" s="272">
        <v>300</v>
      </c>
      <c r="O950" s="239">
        <v>5152</v>
      </c>
      <c r="P950" s="273" t="s">
        <v>2347</v>
      </c>
    </row>
    <row r="951" spans="1:16" x14ac:dyDescent="0.2">
      <c r="A951" s="253">
        <v>300</v>
      </c>
      <c r="B951" s="274">
        <v>1237</v>
      </c>
      <c r="C951" s="254"/>
      <c r="D951" s="254" t="s">
        <v>1524</v>
      </c>
      <c r="E951" s="254" t="s">
        <v>1453</v>
      </c>
      <c r="F951" s="263">
        <v>3270</v>
      </c>
      <c r="G951" s="254" t="s">
        <v>1032</v>
      </c>
      <c r="H951" s="175" t="s">
        <v>877</v>
      </c>
      <c r="I951" s="28"/>
      <c r="N951" s="272">
        <v>300</v>
      </c>
      <c r="O951" s="239">
        <v>5153</v>
      </c>
      <c r="P951" s="273" t="s">
        <v>2348</v>
      </c>
    </row>
    <row r="952" spans="1:16" x14ac:dyDescent="0.2">
      <c r="A952" s="253">
        <v>300</v>
      </c>
      <c r="B952" s="274">
        <v>1238</v>
      </c>
      <c r="C952" s="254"/>
      <c r="D952" s="254" t="s">
        <v>614</v>
      </c>
      <c r="E952" s="254" t="s">
        <v>1534</v>
      </c>
      <c r="F952" s="263">
        <v>3120</v>
      </c>
      <c r="G952" s="254" t="s">
        <v>475</v>
      </c>
      <c r="H952" s="175" t="s">
        <v>861</v>
      </c>
      <c r="I952" s="28"/>
      <c r="N952" s="272">
        <v>300</v>
      </c>
      <c r="O952" s="239">
        <v>5154</v>
      </c>
      <c r="P952" s="273" t="s">
        <v>2350</v>
      </c>
    </row>
    <row r="953" spans="1:16" x14ac:dyDescent="0.2">
      <c r="A953" s="253">
        <v>300</v>
      </c>
      <c r="B953" s="274">
        <v>1239</v>
      </c>
      <c r="C953" s="254"/>
      <c r="D953" s="254" t="s">
        <v>615</v>
      </c>
      <c r="E953" s="254" t="s">
        <v>861</v>
      </c>
      <c r="F953" s="263">
        <v>3120</v>
      </c>
      <c r="G953" s="254" t="s">
        <v>475</v>
      </c>
      <c r="H953" s="175" t="s">
        <v>861</v>
      </c>
      <c r="I953" s="28"/>
      <c r="N953" s="272">
        <v>300</v>
      </c>
      <c r="O953" s="239">
        <v>5155</v>
      </c>
      <c r="P953" s="273" t="s">
        <v>2351</v>
      </c>
    </row>
    <row r="954" spans="1:16" x14ac:dyDescent="0.2">
      <c r="A954" s="253">
        <v>300</v>
      </c>
      <c r="B954" s="274">
        <v>1240</v>
      </c>
      <c r="C954" s="254"/>
      <c r="D954" s="254" t="s">
        <v>616</v>
      </c>
      <c r="E954" s="254" t="s">
        <v>1460</v>
      </c>
      <c r="F954" s="263">
        <v>3120</v>
      </c>
      <c r="G954" s="254" t="s">
        <v>475</v>
      </c>
      <c r="H954" s="175" t="s">
        <v>861</v>
      </c>
      <c r="I954" s="28"/>
      <c r="N954" s="272">
        <v>300</v>
      </c>
      <c r="O954" s="239">
        <v>5156</v>
      </c>
      <c r="P954" s="273" t="s">
        <v>2352</v>
      </c>
    </row>
    <row r="955" spans="1:16" x14ac:dyDescent="0.2">
      <c r="A955" s="253">
        <v>300</v>
      </c>
      <c r="B955" s="274">
        <v>1243</v>
      </c>
      <c r="C955" s="254"/>
      <c r="D955" s="254" t="s">
        <v>1358</v>
      </c>
      <c r="E955" s="254" t="s">
        <v>1156</v>
      </c>
      <c r="F955" s="263">
        <v>3280</v>
      </c>
      <c r="G955" s="254" t="s">
        <v>486</v>
      </c>
      <c r="H955" s="175" t="s">
        <v>877</v>
      </c>
      <c r="I955" s="28"/>
      <c r="N955" s="272">
        <v>300</v>
      </c>
      <c r="O955" s="239">
        <v>5157</v>
      </c>
      <c r="P955" s="273" t="s">
        <v>2353</v>
      </c>
    </row>
    <row r="956" spans="1:16" x14ac:dyDescent="0.2">
      <c r="A956" s="253">
        <v>300</v>
      </c>
      <c r="B956" s="274">
        <v>1244</v>
      </c>
      <c r="C956" s="254"/>
      <c r="D956" s="254" t="s">
        <v>1549</v>
      </c>
      <c r="E956" s="254" t="s">
        <v>1172</v>
      </c>
      <c r="F956" s="263">
        <v>3240</v>
      </c>
      <c r="G956" s="254" t="s">
        <v>1031</v>
      </c>
      <c r="H956" s="175" t="s">
        <v>1095</v>
      </c>
      <c r="I956" s="28"/>
      <c r="N956" s="272">
        <v>300</v>
      </c>
      <c r="O956" s="239">
        <v>5158</v>
      </c>
      <c r="P956" s="273" t="s">
        <v>2354</v>
      </c>
    </row>
    <row r="957" spans="1:16" x14ac:dyDescent="0.2">
      <c r="A957" s="253">
        <v>300</v>
      </c>
      <c r="B957" s="274">
        <v>1247</v>
      </c>
      <c r="C957" s="254"/>
      <c r="D957" s="254" t="s">
        <v>728</v>
      </c>
      <c r="E957" s="254" t="s">
        <v>1540</v>
      </c>
      <c r="F957" s="263">
        <v>3310</v>
      </c>
      <c r="G957" s="254" t="s">
        <v>21</v>
      </c>
      <c r="H957" s="175" t="s">
        <v>877</v>
      </c>
      <c r="I957" s="28"/>
      <c r="N957" s="272">
        <v>300</v>
      </c>
      <c r="O957" s="239">
        <v>5159</v>
      </c>
      <c r="P957" s="273" t="s">
        <v>2355</v>
      </c>
    </row>
    <row r="958" spans="1:16" x14ac:dyDescent="0.2">
      <c r="A958" s="253">
        <v>300</v>
      </c>
      <c r="B958" s="274">
        <v>1248</v>
      </c>
      <c r="C958" s="254"/>
      <c r="D958" s="254" t="s">
        <v>162</v>
      </c>
      <c r="E958" s="254" t="s">
        <v>1433</v>
      </c>
      <c r="F958" s="263">
        <v>3090</v>
      </c>
      <c r="G958" s="254" t="s">
        <v>474</v>
      </c>
      <c r="H958" s="175" t="s">
        <v>1437</v>
      </c>
      <c r="I958" s="28"/>
      <c r="N958" s="272">
        <v>300</v>
      </c>
      <c r="O958" s="239">
        <v>5160</v>
      </c>
      <c r="P958" s="273" t="s">
        <v>2357</v>
      </c>
    </row>
    <row r="959" spans="1:16" x14ac:dyDescent="0.2">
      <c r="A959" s="253">
        <v>300</v>
      </c>
      <c r="B959" s="274">
        <v>1249</v>
      </c>
      <c r="C959" s="254"/>
      <c r="D959" s="254" t="s">
        <v>809</v>
      </c>
      <c r="E959" s="254" t="s">
        <v>1435</v>
      </c>
      <c r="F959" s="263">
        <v>3210</v>
      </c>
      <c r="G959" s="254" t="s">
        <v>482</v>
      </c>
      <c r="H959" s="175" t="s">
        <v>858</v>
      </c>
      <c r="I959" s="28"/>
      <c r="N959" s="272">
        <v>300</v>
      </c>
      <c r="O959" s="239">
        <v>5161</v>
      </c>
      <c r="P959" s="273" t="s">
        <v>2358</v>
      </c>
    </row>
    <row r="960" spans="1:16" x14ac:dyDescent="0.2">
      <c r="A960" s="253">
        <v>300</v>
      </c>
      <c r="B960" s="274">
        <v>1250</v>
      </c>
      <c r="C960" s="254"/>
      <c r="D960" s="254" t="s">
        <v>1412</v>
      </c>
      <c r="E960" s="254" t="s">
        <v>1148</v>
      </c>
      <c r="F960" s="263">
        <v>3020</v>
      </c>
      <c r="G960" s="254" t="s">
        <v>468</v>
      </c>
      <c r="H960" s="175" t="s">
        <v>875</v>
      </c>
      <c r="I960" s="28"/>
      <c r="N960" s="272">
        <v>300</v>
      </c>
      <c r="O960" s="239">
        <v>5162</v>
      </c>
      <c r="P960" s="273" t="s">
        <v>2683</v>
      </c>
    </row>
    <row r="961" spans="1:16" x14ac:dyDescent="0.2">
      <c r="A961" s="253">
        <v>300</v>
      </c>
      <c r="B961" s="274">
        <v>1252</v>
      </c>
      <c r="C961" s="254"/>
      <c r="D961" s="254" t="s">
        <v>1413</v>
      </c>
      <c r="E961" s="254" t="s">
        <v>1151</v>
      </c>
      <c r="F961" s="263">
        <v>3110</v>
      </c>
      <c r="G961" s="254" t="s">
        <v>982</v>
      </c>
      <c r="H961" s="175" t="s">
        <v>1437</v>
      </c>
      <c r="I961" s="28"/>
      <c r="N961" s="272">
        <v>300</v>
      </c>
      <c r="O961" s="239">
        <v>5163</v>
      </c>
      <c r="P961" s="273" t="s">
        <v>2359</v>
      </c>
    </row>
    <row r="962" spans="1:16" x14ac:dyDescent="0.2">
      <c r="A962" s="253">
        <v>300</v>
      </c>
      <c r="B962" s="274">
        <v>1253</v>
      </c>
      <c r="C962" s="254"/>
      <c r="D962" s="254" t="s">
        <v>1414</v>
      </c>
      <c r="E962" s="254" t="s">
        <v>1535</v>
      </c>
      <c r="F962" s="263">
        <v>3110</v>
      </c>
      <c r="G962" s="254" t="s">
        <v>982</v>
      </c>
      <c r="H962" s="175" t="s">
        <v>1437</v>
      </c>
      <c r="I962" s="28"/>
      <c r="N962" s="272">
        <v>300</v>
      </c>
      <c r="O962" s="239">
        <v>5164</v>
      </c>
      <c r="P962" s="273" t="s">
        <v>2360</v>
      </c>
    </row>
    <row r="963" spans="1:16" x14ac:dyDescent="0.2">
      <c r="A963" s="253">
        <v>300</v>
      </c>
      <c r="B963" s="274">
        <v>1254</v>
      </c>
      <c r="C963" s="254"/>
      <c r="D963" s="254" t="s">
        <v>816</v>
      </c>
      <c r="E963" s="254" t="s">
        <v>896</v>
      </c>
      <c r="F963" s="263">
        <v>3240</v>
      </c>
      <c r="G963" s="254" t="s">
        <v>1031</v>
      </c>
      <c r="H963" s="175" t="s">
        <v>1095</v>
      </c>
      <c r="I963" s="28"/>
      <c r="N963" s="272">
        <v>300</v>
      </c>
      <c r="O963" s="239">
        <v>5165</v>
      </c>
      <c r="P963" s="273" t="s">
        <v>2361</v>
      </c>
    </row>
    <row r="964" spans="1:16" x14ac:dyDescent="0.2">
      <c r="A964" s="253">
        <v>300</v>
      </c>
      <c r="B964" s="274">
        <v>1255</v>
      </c>
      <c r="C964" s="254"/>
      <c r="D964" s="254" t="s">
        <v>579</v>
      </c>
      <c r="E964" s="254" t="s">
        <v>1121</v>
      </c>
      <c r="F964" s="263">
        <v>3310</v>
      </c>
      <c r="G964" s="254" t="s">
        <v>21</v>
      </c>
      <c r="H964" s="175" t="s">
        <v>877</v>
      </c>
      <c r="I964" s="28"/>
      <c r="N964" s="272">
        <v>300</v>
      </c>
      <c r="O964" s="239">
        <v>5166</v>
      </c>
      <c r="P964" s="273" t="s">
        <v>2362</v>
      </c>
    </row>
    <row r="965" spans="1:16" x14ac:dyDescent="0.2">
      <c r="A965" s="253">
        <v>300</v>
      </c>
      <c r="B965" s="274">
        <v>1256</v>
      </c>
      <c r="C965" s="254"/>
      <c r="D965" s="254" t="s">
        <v>580</v>
      </c>
      <c r="E965" s="254" t="s">
        <v>1536</v>
      </c>
      <c r="F965" s="263">
        <v>3120</v>
      </c>
      <c r="G965" s="254" t="s">
        <v>475</v>
      </c>
      <c r="H965" s="175" t="s">
        <v>861</v>
      </c>
      <c r="I965" s="28"/>
      <c r="N965" s="272">
        <v>300</v>
      </c>
      <c r="O965" s="239">
        <v>5167</v>
      </c>
      <c r="P965" s="273" t="s">
        <v>2363</v>
      </c>
    </row>
    <row r="966" spans="1:16" x14ac:dyDescent="0.2">
      <c r="A966" s="253">
        <v>300</v>
      </c>
      <c r="B966" s="274">
        <v>1257</v>
      </c>
      <c r="C966" s="254"/>
      <c r="D966" s="254" t="s">
        <v>1360</v>
      </c>
      <c r="E966" s="254" t="s">
        <v>947</v>
      </c>
      <c r="F966" s="263">
        <v>3170</v>
      </c>
      <c r="G966" s="254" t="s">
        <v>455</v>
      </c>
      <c r="H966" s="175" t="s">
        <v>1104</v>
      </c>
      <c r="I966" s="28"/>
      <c r="N966" s="272">
        <v>300</v>
      </c>
      <c r="O966" s="239">
        <v>5168</v>
      </c>
      <c r="P966" s="273" t="s">
        <v>2364</v>
      </c>
    </row>
    <row r="967" spans="1:16" x14ac:dyDescent="0.2">
      <c r="A967" s="253">
        <v>300</v>
      </c>
      <c r="B967" s="274">
        <v>1258</v>
      </c>
      <c r="C967" s="254"/>
      <c r="D967" s="254" t="s">
        <v>581</v>
      </c>
      <c r="E967" s="254" t="s">
        <v>873</v>
      </c>
      <c r="F967" s="263">
        <v>3290</v>
      </c>
      <c r="G967" s="254" t="s">
        <v>684</v>
      </c>
      <c r="H967" s="175" t="s">
        <v>877</v>
      </c>
      <c r="I967" s="28"/>
      <c r="N967" s="272">
        <v>300</v>
      </c>
      <c r="O967" s="239">
        <v>5169</v>
      </c>
      <c r="P967" s="273" t="s">
        <v>2365</v>
      </c>
    </row>
    <row r="968" spans="1:16" x14ac:dyDescent="0.2">
      <c r="A968" s="253">
        <v>300</v>
      </c>
      <c r="B968" s="274">
        <v>1259</v>
      </c>
      <c r="C968" s="254"/>
      <c r="D968" s="254" t="s">
        <v>582</v>
      </c>
      <c r="E968" s="254" t="s">
        <v>1111</v>
      </c>
      <c r="F968" s="263">
        <v>3040</v>
      </c>
      <c r="G968" s="254" t="s">
        <v>470</v>
      </c>
      <c r="H968" s="175" t="s">
        <v>858</v>
      </c>
      <c r="I968" s="28"/>
      <c r="N968" s="272">
        <v>300</v>
      </c>
      <c r="O968" s="239">
        <v>5170</v>
      </c>
      <c r="P968" s="273" t="s">
        <v>2366</v>
      </c>
    </row>
    <row r="969" spans="1:16" x14ac:dyDescent="0.2">
      <c r="A969" s="253">
        <v>300</v>
      </c>
      <c r="B969" s="274">
        <v>1260</v>
      </c>
      <c r="C969" s="254"/>
      <c r="D969" s="254" t="s">
        <v>583</v>
      </c>
      <c r="E969" s="254" t="s">
        <v>1527</v>
      </c>
      <c r="F969" s="263">
        <v>3050</v>
      </c>
      <c r="G969" s="254" t="s">
        <v>471</v>
      </c>
      <c r="H969" s="175" t="s">
        <v>869</v>
      </c>
      <c r="I969" s="28"/>
      <c r="N969" s="272">
        <v>300</v>
      </c>
      <c r="O969" s="239">
        <v>5171</v>
      </c>
      <c r="P969" s="273" t="s">
        <v>2367</v>
      </c>
    </row>
    <row r="970" spans="1:16" x14ac:dyDescent="0.2">
      <c r="A970" s="253">
        <v>300</v>
      </c>
      <c r="B970" s="274">
        <v>1261</v>
      </c>
      <c r="C970" s="254"/>
      <c r="D970" s="254" t="s">
        <v>1266</v>
      </c>
      <c r="E970" s="254" t="s">
        <v>935</v>
      </c>
      <c r="F970" s="263">
        <v>3090</v>
      </c>
      <c r="G970" s="254" t="s">
        <v>474</v>
      </c>
      <c r="H970" s="175" t="s">
        <v>1437</v>
      </c>
      <c r="I970" s="28"/>
      <c r="N970" s="272">
        <v>300</v>
      </c>
      <c r="O970" s="239">
        <v>5172</v>
      </c>
      <c r="P970" s="273" t="s">
        <v>2369</v>
      </c>
    </row>
    <row r="971" spans="1:16" x14ac:dyDescent="0.2">
      <c r="A971" s="253">
        <v>300</v>
      </c>
      <c r="B971" s="274">
        <v>1262</v>
      </c>
      <c r="C971" s="254"/>
      <c r="D971" s="254" t="s">
        <v>1880</v>
      </c>
      <c r="E971" s="254" t="s">
        <v>1528</v>
      </c>
      <c r="F971" s="263">
        <v>3170</v>
      </c>
      <c r="G971" s="254" t="s">
        <v>455</v>
      </c>
      <c r="H971" s="175" t="s">
        <v>1104</v>
      </c>
      <c r="I971" s="28"/>
      <c r="N971" s="272">
        <v>300</v>
      </c>
      <c r="O971" s="239">
        <v>5173</v>
      </c>
      <c r="P971" s="273" t="s">
        <v>2370</v>
      </c>
    </row>
    <row r="972" spans="1:16" x14ac:dyDescent="0.2">
      <c r="A972" s="253">
        <v>300</v>
      </c>
      <c r="B972" s="274">
        <v>1264</v>
      </c>
      <c r="C972" s="254"/>
      <c r="D972" s="254" t="s">
        <v>1819</v>
      </c>
      <c r="E972" s="254" t="s">
        <v>901</v>
      </c>
      <c r="F972" s="263">
        <v>3120</v>
      </c>
      <c r="G972" s="254" t="s">
        <v>475</v>
      </c>
      <c r="H972" s="175" t="s">
        <v>861</v>
      </c>
      <c r="I972" s="28"/>
      <c r="N972" s="272">
        <v>300</v>
      </c>
      <c r="O972" s="239">
        <v>5174</v>
      </c>
      <c r="P972" s="273" t="s">
        <v>2371</v>
      </c>
    </row>
    <row r="973" spans="1:16" x14ac:dyDescent="0.2">
      <c r="A973" s="253">
        <v>300</v>
      </c>
      <c r="B973" s="274">
        <v>1265</v>
      </c>
      <c r="C973" s="254"/>
      <c r="D973" s="254" t="s">
        <v>808</v>
      </c>
      <c r="E973" s="254" t="s">
        <v>1474</v>
      </c>
      <c r="F973" s="263">
        <v>3280</v>
      </c>
      <c r="G973" s="254" t="s">
        <v>486</v>
      </c>
      <c r="H973" s="175" t="s">
        <v>877</v>
      </c>
      <c r="I973" s="28"/>
      <c r="N973" s="272">
        <v>300</v>
      </c>
      <c r="O973" s="239">
        <v>5175</v>
      </c>
      <c r="P973" s="273" t="s">
        <v>2372</v>
      </c>
    </row>
    <row r="974" spans="1:16" x14ac:dyDescent="0.2">
      <c r="A974" s="253">
        <v>300</v>
      </c>
      <c r="B974" s="274">
        <v>1266</v>
      </c>
      <c r="C974" s="254"/>
      <c r="D974" s="254" t="s">
        <v>1820</v>
      </c>
      <c r="E974" s="254" t="s">
        <v>1434</v>
      </c>
      <c r="F974" s="263">
        <v>3160</v>
      </c>
      <c r="G974" s="254" t="s">
        <v>184</v>
      </c>
      <c r="H974" s="175" t="s">
        <v>1104</v>
      </c>
      <c r="I974" s="28"/>
      <c r="N974" s="272">
        <v>300</v>
      </c>
      <c r="O974" s="239">
        <v>5176</v>
      </c>
      <c r="P974" s="273" t="s">
        <v>2373</v>
      </c>
    </row>
    <row r="975" spans="1:16" x14ac:dyDescent="0.2">
      <c r="A975" s="253">
        <v>300</v>
      </c>
      <c r="B975" s="274">
        <v>1268</v>
      </c>
      <c r="C975" s="254"/>
      <c r="D975" s="254" t="s">
        <v>1822</v>
      </c>
      <c r="E975" s="254" t="s">
        <v>1436</v>
      </c>
      <c r="F975" s="263">
        <v>3300</v>
      </c>
      <c r="G975" s="254" t="s">
        <v>487</v>
      </c>
      <c r="H975" s="175" t="s">
        <v>873</v>
      </c>
      <c r="I975" s="28"/>
      <c r="N975" s="272">
        <v>300</v>
      </c>
      <c r="O975" s="239">
        <v>5177</v>
      </c>
      <c r="P975" s="273" t="s">
        <v>2374</v>
      </c>
    </row>
    <row r="976" spans="1:16" x14ac:dyDescent="0.2">
      <c r="A976" s="253">
        <v>300</v>
      </c>
      <c r="B976" s="274">
        <v>1269</v>
      </c>
      <c r="C976" s="254"/>
      <c r="D976" s="254" t="s">
        <v>1823</v>
      </c>
      <c r="E976" s="254" t="s">
        <v>1424</v>
      </c>
      <c r="F976" s="263">
        <v>3130</v>
      </c>
      <c r="G976" s="254" t="s">
        <v>476</v>
      </c>
      <c r="H976" s="175" t="s">
        <v>858</v>
      </c>
      <c r="I976" s="28"/>
      <c r="N976" s="272">
        <v>300</v>
      </c>
      <c r="O976" s="239">
        <v>5178</v>
      </c>
      <c r="P976" s="273" t="s">
        <v>2375</v>
      </c>
    </row>
    <row r="977" spans="1:16" x14ac:dyDescent="0.2">
      <c r="A977" s="253">
        <v>300</v>
      </c>
      <c r="B977" s="274">
        <v>1270</v>
      </c>
      <c r="C977" s="254"/>
      <c r="D977" s="254" t="s">
        <v>1542</v>
      </c>
      <c r="E977" s="254" t="s">
        <v>1543</v>
      </c>
      <c r="F977" s="263">
        <v>3020</v>
      </c>
      <c r="G977" s="254" t="s">
        <v>468</v>
      </c>
      <c r="H977" s="175" t="s">
        <v>875</v>
      </c>
      <c r="I977" s="28"/>
      <c r="N977" s="272">
        <v>300</v>
      </c>
      <c r="O977" s="239">
        <v>5179</v>
      </c>
      <c r="P977" s="273" t="s">
        <v>2377</v>
      </c>
    </row>
    <row r="978" spans="1:16" x14ac:dyDescent="0.2">
      <c r="A978" s="253">
        <v>300</v>
      </c>
      <c r="B978" s="274">
        <v>1271</v>
      </c>
      <c r="C978" s="254"/>
      <c r="D978" s="254" t="s">
        <v>1232</v>
      </c>
      <c r="E978" s="254" t="s">
        <v>1530</v>
      </c>
      <c r="F978" s="263">
        <v>3020</v>
      </c>
      <c r="G978" s="254" t="s">
        <v>468</v>
      </c>
      <c r="H978" s="175" t="s">
        <v>875</v>
      </c>
      <c r="I978" s="28"/>
      <c r="N978" s="272">
        <v>300</v>
      </c>
      <c r="O978" s="239">
        <v>5180</v>
      </c>
      <c r="P978" s="273" t="s">
        <v>2378</v>
      </c>
    </row>
    <row r="979" spans="1:16" x14ac:dyDescent="0.2">
      <c r="A979" s="253">
        <v>300</v>
      </c>
      <c r="B979" s="274">
        <v>1272</v>
      </c>
      <c r="C979" s="254"/>
      <c r="D979" s="254" t="s">
        <v>1867</v>
      </c>
      <c r="E979" s="254" t="s">
        <v>1428</v>
      </c>
      <c r="F979" s="263">
        <v>3180</v>
      </c>
      <c r="G979" s="254" t="s">
        <v>479</v>
      </c>
      <c r="H979" s="175" t="s">
        <v>877</v>
      </c>
      <c r="I979" s="28"/>
      <c r="N979" s="272">
        <v>300</v>
      </c>
      <c r="O979" s="239">
        <v>5181</v>
      </c>
      <c r="P979" s="273" t="s">
        <v>2379</v>
      </c>
    </row>
    <row r="980" spans="1:16" x14ac:dyDescent="0.2">
      <c r="A980" s="253">
        <v>300</v>
      </c>
      <c r="B980" s="274">
        <v>1274</v>
      </c>
      <c r="C980" s="254"/>
      <c r="D980" s="254" t="s">
        <v>714</v>
      </c>
      <c r="E980" s="254" t="s">
        <v>1547</v>
      </c>
      <c r="F980" s="263">
        <v>3020</v>
      </c>
      <c r="G980" s="254" t="s">
        <v>468</v>
      </c>
      <c r="H980" s="175" t="s">
        <v>875</v>
      </c>
      <c r="I980" s="28"/>
      <c r="N980" s="272">
        <v>300</v>
      </c>
      <c r="O980" s="239">
        <v>5182</v>
      </c>
      <c r="P980" s="273" t="s">
        <v>2380</v>
      </c>
    </row>
    <row r="981" spans="1:16" x14ac:dyDescent="0.2">
      <c r="A981" s="253">
        <v>300</v>
      </c>
      <c r="B981" s="274">
        <v>1275</v>
      </c>
      <c r="C981" s="254"/>
      <c r="D981" s="254" t="s">
        <v>715</v>
      </c>
      <c r="E981" s="254" t="s">
        <v>885</v>
      </c>
      <c r="F981" s="263">
        <v>3150</v>
      </c>
      <c r="G981" s="254" t="s">
        <v>478</v>
      </c>
      <c r="H981" s="175" t="s">
        <v>1437</v>
      </c>
      <c r="I981" s="28"/>
      <c r="N981" s="272">
        <v>300</v>
      </c>
      <c r="O981" s="239">
        <v>5183</v>
      </c>
      <c r="P981" s="273" t="s">
        <v>2382</v>
      </c>
    </row>
    <row r="982" spans="1:16" x14ac:dyDescent="0.2">
      <c r="A982" s="253">
        <v>300</v>
      </c>
      <c r="B982" s="274">
        <v>1277</v>
      </c>
      <c r="C982" s="254"/>
      <c r="D982" s="254" t="s">
        <v>785</v>
      </c>
      <c r="E982" s="254" t="s">
        <v>1090</v>
      </c>
      <c r="F982" s="263">
        <v>3110</v>
      </c>
      <c r="G982" s="254" t="s">
        <v>982</v>
      </c>
      <c r="H982" s="175" t="s">
        <v>1437</v>
      </c>
      <c r="I982" s="28"/>
      <c r="N982" s="272">
        <v>300</v>
      </c>
      <c r="O982" s="239">
        <v>5184</v>
      </c>
      <c r="P982" s="273" t="s">
        <v>2383</v>
      </c>
    </row>
    <row r="983" spans="1:16" x14ac:dyDescent="0.2">
      <c r="A983" s="253">
        <v>300</v>
      </c>
      <c r="B983" s="274">
        <v>1278</v>
      </c>
      <c r="C983" s="254"/>
      <c r="D983" s="254" t="s">
        <v>729</v>
      </c>
      <c r="E983" s="254" t="s">
        <v>1532</v>
      </c>
      <c r="F983" s="263">
        <v>3110</v>
      </c>
      <c r="G983" s="254" t="s">
        <v>982</v>
      </c>
      <c r="H983" s="175" t="s">
        <v>1437</v>
      </c>
      <c r="I983" s="28"/>
      <c r="N983" s="272">
        <v>300</v>
      </c>
      <c r="O983" s="239">
        <v>5185</v>
      </c>
      <c r="P983" s="273" t="s">
        <v>2384</v>
      </c>
    </row>
    <row r="984" spans="1:16" x14ac:dyDescent="0.2">
      <c r="A984" s="253">
        <v>300</v>
      </c>
      <c r="B984" s="274">
        <v>1281</v>
      </c>
      <c r="C984" s="254"/>
      <c r="D984" s="254" t="s">
        <v>519</v>
      </c>
      <c r="E984" s="254" t="s">
        <v>1553</v>
      </c>
      <c r="F984" s="263">
        <v>3130</v>
      </c>
      <c r="G984" s="254" t="s">
        <v>476</v>
      </c>
      <c r="H984" s="175" t="s">
        <v>858</v>
      </c>
      <c r="I984" s="28"/>
      <c r="N984" s="272">
        <v>300</v>
      </c>
      <c r="O984" s="239">
        <v>5186</v>
      </c>
      <c r="P984" s="273" t="s">
        <v>2386</v>
      </c>
    </row>
    <row r="985" spans="1:16" x14ac:dyDescent="0.2">
      <c r="A985" s="253">
        <v>300</v>
      </c>
      <c r="B985" s="274">
        <v>1282</v>
      </c>
      <c r="C985" s="254"/>
      <c r="D985" s="254" t="s">
        <v>590</v>
      </c>
      <c r="E985" s="254" t="s">
        <v>1141</v>
      </c>
      <c r="F985" s="263">
        <v>3290</v>
      </c>
      <c r="G985" s="254" t="s">
        <v>684</v>
      </c>
      <c r="H985" s="175" t="s">
        <v>877</v>
      </c>
      <c r="I985" s="28"/>
      <c r="N985" s="272">
        <v>300</v>
      </c>
      <c r="O985" s="239">
        <v>5187</v>
      </c>
      <c r="P985" s="273" t="s">
        <v>2387</v>
      </c>
    </row>
    <row r="986" spans="1:16" x14ac:dyDescent="0.2">
      <c r="A986" s="253">
        <v>300</v>
      </c>
      <c r="B986" s="274">
        <v>1285</v>
      </c>
      <c r="C986" s="254"/>
      <c r="D986" s="254" t="s">
        <v>1257</v>
      </c>
      <c r="E986" s="254" t="s">
        <v>885</v>
      </c>
      <c r="F986" s="263">
        <v>3150</v>
      </c>
      <c r="G986" s="254" t="s">
        <v>478</v>
      </c>
      <c r="H986" s="175" t="s">
        <v>1437</v>
      </c>
      <c r="I986" s="28"/>
      <c r="N986" s="272">
        <v>300</v>
      </c>
      <c r="O986" s="239">
        <v>5188</v>
      </c>
      <c r="P986" s="273" t="s">
        <v>2388</v>
      </c>
    </row>
    <row r="987" spans="1:16" x14ac:dyDescent="0.2">
      <c r="A987" s="253">
        <v>300</v>
      </c>
      <c r="B987" s="274">
        <v>1286</v>
      </c>
      <c r="C987" s="254"/>
      <c r="D987" s="254" t="s">
        <v>820</v>
      </c>
      <c r="E987" s="254" t="s">
        <v>1433</v>
      </c>
      <c r="F987" s="263">
        <v>3090</v>
      </c>
      <c r="G987" s="254" t="s">
        <v>474</v>
      </c>
      <c r="H987" s="175" t="s">
        <v>1437</v>
      </c>
      <c r="I987" s="28"/>
      <c r="N987" s="272">
        <v>300</v>
      </c>
      <c r="O987" s="239">
        <v>5189</v>
      </c>
      <c r="P987" s="273" t="s">
        <v>2390</v>
      </c>
    </row>
    <row r="988" spans="1:16" x14ac:dyDescent="0.2">
      <c r="A988" s="253">
        <v>300</v>
      </c>
      <c r="B988" s="274">
        <v>1287</v>
      </c>
      <c r="C988" s="254"/>
      <c r="D988" s="254" t="s">
        <v>1935</v>
      </c>
      <c r="E988" s="254" t="s">
        <v>1142</v>
      </c>
      <c r="F988" s="263">
        <v>3050</v>
      </c>
      <c r="G988" s="254" t="s">
        <v>471</v>
      </c>
      <c r="H988" s="175" t="s">
        <v>869</v>
      </c>
      <c r="I988" s="28"/>
      <c r="N988" s="272">
        <v>300</v>
      </c>
      <c r="O988" s="239">
        <v>5190</v>
      </c>
      <c r="P988" s="273" t="s">
        <v>2391</v>
      </c>
    </row>
    <row r="989" spans="1:16" x14ac:dyDescent="0.2">
      <c r="A989" s="253">
        <v>300</v>
      </c>
      <c r="B989" s="274">
        <v>1288</v>
      </c>
      <c r="C989" s="254"/>
      <c r="D989" s="254" t="s">
        <v>1919</v>
      </c>
      <c r="E989" s="254" t="s">
        <v>885</v>
      </c>
      <c r="F989" s="263">
        <v>3150</v>
      </c>
      <c r="G989" s="254" t="s">
        <v>478</v>
      </c>
      <c r="H989" s="175" t="s">
        <v>1437</v>
      </c>
      <c r="I989" s="28"/>
      <c r="N989" s="272">
        <v>300</v>
      </c>
      <c r="O989" s="239">
        <v>5191</v>
      </c>
      <c r="P989" s="273" t="s">
        <v>2392</v>
      </c>
    </row>
    <row r="990" spans="1:16" x14ac:dyDescent="0.2">
      <c r="A990" s="253">
        <v>300</v>
      </c>
      <c r="B990" s="274">
        <v>1289</v>
      </c>
      <c r="C990" s="254"/>
      <c r="D990" s="254" t="s">
        <v>1920</v>
      </c>
      <c r="E990" s="254" t="s">
        <v>924</v>
      </c>
      <c r="F990" s="263">
        <v>3250</v>
      </c>
      <c r="G990" s="254" t="s">
        <v>484</v>
      </c>
      <c r="H990" s="175" t="s">
        <v>877</v>
      </c>
      <c r="I990" s="28"/>
      <c r="N990" s="272">
        <v>300</v>
      </c>
      <c r="O990" s="239">
        <v>5192</v>
      </c>
      <c r="P990" s="273" t="s">
        <v>2393</v>
      </c>
    </row>
    <row r="991" spans="1:16" x14ac:dyDescent="0.2">
      <c r="A991" s="253">
        <v>300</v>
      </c>
      <c r="B991" s="274">
        <v>1290</v>
      </c>
      <c r="C991" s="254"/>
      <c r="D991" s="254" t="s">
        <v>1921</v>
      </c>
      <c r="E991" s="254" t="s">
        <v>871</v>
      </c>
      <c r="F991" s="263">
        <v>3070</v>
      </c>
      <c r="G991" s="254" t="s">
        <v>472</v>
      </c>
      <c r="H991" s="175" t="s">
        <v>869</v>
      </c>
      <c r="I991" s="28"/>
      <c r="N991" s="272">
        <v>300</v>
      </c>
      <c r="O991" s="239">
        <v>5193</v>
      </c>
      <c r="P991" s="273" t="s">
        <v>2394</v>
      </c>
    </row>
    <row r="992" spans="1:16" x14ac:dyDescent="0.2">
      <c r="A992" s="253">
        <v>300</v>
      </c>
      <c r="B992" s="274">
        <v>1291</v>
      </c>
      <c r="C992" s="254"/>
      <c r="D992" s="254" t="s">
        <v>1922</v>
      </c>
      <c r="E992" s="254" t="s">
        <v>1428</v>
      </c>
      <c r="F992" s="263">
        <v>3180</v>
      </c>
      <c r="G992" s="254" t="s">
        <v>479</v>
      </c>
      <c r="H992" s="175" t="s">
        <v>877</v>
      </c>
      <c r="I992" s="28"/>
      <c r="N992" s="272">
        <v>300</v>
      </c>
      <c r="O992" s="239">
        <v>5194</v>
      </c>
      <c r="P992" s="273" t="s">
        <v>2395</v>
      </c>
    </row>
    <row r="993" spans="1:16" x14ac:dyDescent="0.2">
      <c r="A993" s="253">
        <v>300</v>
      </c>
      <c r="B993" s="274">
        <v>1292</v>
      </c>
      <c r="C993" s="254"/>
      <c r="D993" s="254" t="s">
        <v>1923</v>
      </c>
      <c r="E993" s="254" t="s">
        <v>1544</v>
      </c>
      <c r="F993" s="263">
        <v>3090</v>
      </c>
      <c r="G993" s="254" t="s">
        <v>474</v>
      </c>
      <c r="H993" s="175" t="s">
        <v>1437</v>
      </c>
      <c r="I993" s="28"/>
      <c r="N993" s="272">
        <v>300</v>
      </c>
      <c r="O993" s="239">
        <v>5195</v>
      </c>
      <c r="P993" s="273" t="s">
        <v>2396</v>
      </c>
    </row>
    <row r="994" spans="1:16" x14ac:dyDescent="0.2">
      <c r="A994" s="253">
        <v>300</v>
      </c>
      <c r="B994" s="274">
        <v>1294</v>
      </c>
      <c r="C994" s="254"/>
      <c r="D994" s="254" t="s">
        <v>142</v>
      </c>
      <c r="E994" s="254" t="s">
        <v>1550</v>
      </c>
      <c r="F994" s="263">
        <v>3130</v>
      </c>
      <c r="G994" s="254" t="s">
        <v>476</v>
      </c>
      <c r="H994" s="175" t="s">
        <v>858</v>
      </c>
      <c r="I994" s="28"/>
      <c r="N994" s="272">
        <v>300</v>
      </c>
      <c r="O994" s="239">
        <v>5196</v>
      </c>
      <c r="P994" s="273" t="s">
        <v>2397</v>
      </c>
    </row>
    <row r="995" spans="1:16" x14ac:dyDescent="0.2">
      <c r="A995" s="253">
        <v>300</v>
      </c>
      <c r="B995" s="274">
        <v>1295</v>
      </c>
      <c r="C995" s="254"/>
      <c r="D995" s="254" t="s">
        <v>1924</v>
      </c>
      <c r="E995" s="254" t="s">
        <v>1427</v>
      </c>
      <c r="F995" s="263">
        <v>3120</v>
      </c>
      <c r="G995" s="254" t="s">
        <v>475</v>
      </c>
      <c r="H995" s="175" t="s">
        <v>861</v>
      </c>
      <c r="I995" s="28"/>
      <c r="N995" s="272">
        <v>300</v>
      </c>
      <c r="O995" s="239">
        <v>5197</v>
      </c>
      <c r="P995" s="273" t="s">
        <v>2398</v>
      </c>
    </row>
    <row r="996" spans="1:16" x14ac:dyDescent="0.2">
      <c r="A996" s="253">
        <v>300</v>
      </c>
      <c r="B996" s="274">
        <v>1296</v>
      </c>
      <c r="C996" s="254"/>
      <c r="D996" s="254" t="s">
        <v>1925</v>
      </c>
      <c r="E996" s="254" t="s">
        <v>923</v>
      </c>
      <c r="F996" s="263">
        <v>3250</v>
      </c>
      <c r="G996" s="254" t="s">
        <v>484</v>
      </c>
      <c r="H996" s="175" t="s">
        <v>877</v>
      </c>
      <c r="I996" s="28"/>
      <c r="N996" s="272">
        <v>300</v>
      </c>
      <c r="O996" s="239">
        <v>5198</v>
      </c>
      <c r="P996" s="273" t="s">
        <v>2399</v>
      </c>
    </row>
    <row r="997" spans="1:16" x14ac:dyDescent="0.2">
      <c r="A997" s="253">
        <v>300</v>
      </c>
      <c r="B997" s="274">
        <v>1297</v>
      </c>
      <c r="C997" s="254"/>
      <c r="D997" s="254" t="s">
        <v>1926</v>
      </c>
      <c r="E997" s="254" t="s">
        <v>884</v>
      </c>
      <c r="F997" s="263">
        <v>3090</v>
      </c>
      <c r="G997" s="254" t="s">
        <v>474</v>
      </c>
      <c r="H997" s="175" t="s">
        <v>1437</v>
      </c>
      <c r="I997" s="28"/>
      <c r="N997" s="272">
        <v>300</v>
      </c>
      <c r="O997" s="239">
        <v>5199</v>
      </c>
      <c r="P997" s="273" t="s">
        <v>2400</v>
      </c>
    </row>
    <row r="998" spans="1:16" x14ac:dyDescent="0.2">
      <c r="A998" s="253">
        <v>300</v>
      </c>
      <c r="B998" s="274">
        <v>1298</v>
      </c>
      <c r="C998" s="254"/>
      <c r="D998" s="254" t="s">
        <v>1321</v>
      </c>
      <c r="E998" s="254" t="s">
        <v>1511</v>
      </c>
      <c r="F998" s="263">
        <v>3120</v>
      </c>
      <c r="G998" s="254" t="s">
        <v>475</v>
      </c>
      <c r="H998" s="175" t="s">
        <v>861</v>
      </c>
      <c r="I998" s="28"/>
      <c r="N998" s="272">
        <v>300</v>
      </c>
      <c r="O998" s="239">
        <v>5200</v>
      </c>
      <c r="P998" s="273" t="s">
        <v>2401</v>
      </c>
    </row>
    <row r="999" spans="1:16" x14ac:dyDescent="0.2">
      <c r="A999" s="253">
        <v>300</v>
      </c>
      <c r="B999" s="274">
        <v>1299</v>
      </c>
      <c r="C999" s="254"/>
      <c r="D999" s="254" t="s">
        <v>520</v>
      </c>
      <c r="E999" s="254" t="s">
        <v>1555</v>
      </c>
      <c r="F999" s="263">
        <v>3180</v>
      </c>
      <c r="G999" s="254" t="s">
        <v>479</v>
      </c>
      <c r="H999" s="175" t="s">
        <v>877</v>
      </c>
      <c r="I999" s="28"/>
      <c r="N999" s="272">
        <v>300</v>
      </c>
      <c r="O999" s="239">
        <v>5201</v>
      </c>
      <c r="P999" s="273" t="s">
        <v>2402</v>
      </c>
    </row>
    <row r="1000" spans="1:16" x14ac:dyDescent="0.2">
      <c r="A1000" s="253">
        <v>300</v>
      </c>
      <c r="B1000" s="274">
        <v>1301</v>
      </c>
      <c r="C1000" s="254"/>
      <c r="D1000" s="254" t="s">
        <v>488</v>
      </c>
      <c r="E1000" s="254" t="s">
        <v>1428</v>
      </c>
      <c r="F1000" s="263">
        <v>3180</v>
      </c>
      <c r="G1000" s="254" t="s">
        <v>479</v>
      </c>
      <c r="H1000" s="175" t="s">
        <v>877</v>
      </c>
      <c r="I1000" s="28"/>
      <c r="N1000" s="272">
        <v>300</v>
      </c>
      <c r="O1000" s="239">
        <v>5202</v>
      </c>
      <c r="P1000" s="273" t="s">
        <v>2403</v>
      </c>
    </row>
    <row r="1001" spans="1:16" x14ac:dyDescent="0.2">
      <c r="A1001" s="253">
        <v>300</v>
      </c>
      <c r="B1001" s="274">
        <v>1304</v>
      </c>
      <c r="C1001" s="254"/>
      <c r="D1001" s="254" t="s">
        <v>523</v>
      </c>
      <c r="E1001" s="254" t="s">
        <v>1091</v>
      </c>
      <c r="F1001" s="263">
        <v>3180</v>
      </c>
      <c r="G1001" s="254" t="s">
        <v>479</v>
      </c>
      <c r="H1001" s="175" t="s">
        <v>877</v>
      </c>
      <c r="I1001" s="28"/>
      <c r="N1001" s="272">
        <v>300</v>
      </c>
      <c r="O1001" s="239">
        <v>5203</v>
      </c>
      <c r="P1001" s="273" t="s">
        <v>2404</v>
      </c>
    </row>
    <row r="1002" spans="1:16" x14ac:dyDescent="0.2">
      <c r="A1002" s="253">
        <v>300</v>
      </c>
      <c r="B1002" s="274">
        <v>1305</v>
      </c>
      <c r="C1002" s="254"/>
      <c r="D1002" s="254" t="s">
        <v>439</v>
      </c>
      <c r="E1002" s="254" t="s">
        <v>865</v>
      </c>
      <c r="F1002" s="263">
        <v>3010</v>
      </c>
      <c r="G1002" s="254" t="s">
        <v>467</v>
      </c>
      <c r="H1002" s="175" t="s">
        <v>869</v>
      </c>
      <c r="I1002" s="28"/>
      <c r="N1002" s="272">
        <v>300</v>
      </c>
      <c r="O1002" s="239">
        <v>5204</v>
      </c>
      <c r="P1002" s="273" t="s">
        <v>2405</v>
      </c>
    </row>
    <row r="1003" spans="1:16" x14ac:dyDescent="0.2">
      <c r="A1003" s="253">
        <v>300</v>
      </c>
      <c r="B1003" s="274">
        <v>1306</v>
      </c>
      <c r="C1003" s="254"/>
      <c r="D1003" s="254" t="s">
        <v>187</v>
      </c>
      <c r="E1003" s="254" t="s">
        <v>1564</v>
      </c>
      <c r="F1003" s="263">
        <v>3290</v>
      </c>
      <c r="G1003" s="254" t="s">
        <v>684</v>
      </c>
      <c r="H1003" s="175" t="s">
        <v>877</v>
      </c>
      <c r="I1003" s="28"/>
      <c r="N1003" s="272">
        <v>300</v>
      </c>
      <c r="O1003" s="239">
        <v>5205</v>
      </c>
      <c r="P1003" s="273" t="s">
        <v>2406</v>
      </c>
    </row>
    <row r="1004" spans="1:16" x14ac:dyDescent="0.2">
      <c r="A1004" s="253">
        <v>300</v>
      </c>
      <c r="B1004" s="274">
        <v>1307</v>
      </c>
      <c r="C1004" s="254"/>
      <c r="D1004" s="254" t="s">
        <v>452</v>
      </c>
      <c r="E1004" s="254" t="s">
        <v>877</v>
      </c>
      <c r="F1004" s="263">
        <v>3270</v>
      </c>
      <c r="G1004" s="254" t="s">
        <v>1032</v>
      </c>
      <c r="H1004" s="175" t="s">
        <v>877</v>
      </c>
      <c r="I1004" s="28"/>
      <c r="N1004" s="272">
        <v>300</v>
      </c>
      <c r="O1004" s="239">
        <v>5206</v>
      </c>
      <c r="P1004" s="273" t="s">
        <v>2407</v>
      </c>
    </row>
    <row r="1005" spans="1:16" x14ac:dyDescent="0.2">
      <c r="A1005" s="253">
        <v>300</v>
      </c>
      <c r="B1005" s="274">
        <v>1309</v>
      </c>
      <c r="C1005" s="254"/>
      <c r="D1005" s="254" t="s">
        <v>188</v>
      </c>
      <c r="E1005" s="254" t="s">
        <v>1426</v>
      </c>
      <c r="F1005" s="263">
        <v>3190</v>
      </c>
      <c r="G1005" s="254" t="s">
        <v>480</v>
      </c>
      <c r="H1005" s="175" t="s">
        <v>1101</v>
      </c>
      <c r="I1005" s="28"/>
      <c r="N1005" s="272">
        <v>300</v>
      </c>
      <c r="O1005" s="239">
        <v>5207</v>
      </c>
      <c r="P1005" s="273" t="s">
        <v>2408</v>
      </c>
    </row>
    <row r="1006" spans="1:16" x14ac:dyDescent="0.2">
      <c r="A1006" s="253">
        <v>300</v>
      </c>
      <c r="B1006" s="274">
        <v>1310</v>
      </c>
      <c r="C1006" s="254"/>
      <c r="D1006" s="254" t="s">
        <v>189</v>
      </c>
      <c r="E1006" s="254" t="s">
        <v>1540</v>
      </c>
      <c r="F1006" s="263">
        <v>3310</v>
      </c>
      <c r="G1006" s="254" t="s">
        <v>21</v>
      </c>
      <c r="H1006" s="175" t="s">
        <v>877</v>
      </c>
      <c r="I1006" s="28"/>
      <c r="N1006" s="272">
        <v>300</v>
      </c>
      <c r="O1006" s="239">
        <v>5208</v>
      </c>
      <c r="P1006" s="273" t="s">
        <v>2409</v>
      </c>
    </row>
    <row r="1007" spans="1:16" x14ac:dyDescent="0.2">
      <c r="A1007" s="253">
        <v>300</v>
      </c>
      <c r="B1007" s="274">
        <v>1312</v>
      </c>
      <c r="C1007" s="254"/>
      <c r="D1007" s="254" t="s">
        <v>190</v>
      </c>
      <c r="E1007" s="254" t="s">
        <v>1435</v>
      </c>
      <c r="F1007" s="263">
        <v>3210</v>
      </c>
      <c r="G1007" s="254" t="s">
        <v>482</v>
      </c>
      <c r="H1007" s="175" t="s">
        <v>858</v>
      </c>
      <c r="I1007" s="28"/>
      <c r="N1007" s="272">
        <v>300</v>
      </c>
      <c r="O1007" s="239">
        <v>5209</v>
      </c>
      <c r="P1007" s="273" t="s">
        <v>2411</v>
      </c>
    </row>
    <row r="1008" spans="1:16" x14ac:dyDescent="0.2">
      <c r="A1008" s="253">
        <v>300</v>
      </c>
      <c r="B1008" s="274">
        <v>1315</v>
      </c>
      <c r="C1008" s="254"/>
      <c r="D1008" s="254" t="s">
        <v>191</v>
      </c>
      <c r="E1008" s="254" t="s">
        <v>873</v>
      </c>
      <c r="F1008" s="263">
        <v>3290</v>
      </c>
      <c r="G1008" s="254" t="s">
        <v>684</v>
      </c>
      <c r="H1008" s="175" t="s">
        <v>877</v>
      </c>
      <c r="I1008" s="28"/>
      <c r="N1008" s="272">
        <v>300</v>
      </c>
      <c r="O1008" s="239">
        <v>5211</v>
      </c>
      <c r="P1008" s="273" t="s">
        <v>2413</v>
      </c>
    </row>
    <row r="1009" spans="1:16" x14ac:dyDescent="0.2">
      <c r="A1009" s="253">
        <v>300</v>
      </c>
      <c r="B1009" s="274">
        <v>1316</v>
      </c>
      <c r="C1009" s="254"/>
      <c r="D1009" s="254" t="s">
        <v>991</v>
      </c>
      <c r="E1009" s="254" t="s">
        <v>923</v>
      </c>
      <c r="F1009" s="263">
        <v>3250</v>
      </c>
      <c r="G1009" s="254" t="s">
        <v>484</v>
      </c>
      <c r="H1009" s="175" t="s">
        <v>877</v>
      </c>
      <c r="I1009" s="28"/>
      <c r="N1009" s="272">
        <v>300</v>
      </c>
      <c r="O1009" s="239">
        <v>5212</v>
      </c>
      <c r="P1009" s="273" t="s">
        <v>2414</v>
      </c>
    </row>
    <row r="1010" spans="1:16" x14ac:dyDescent="0.2">
      <c r="A1010" s="253">
        <v>300</v>
      </c>
      <c r="B1010" s="274">
        <v>1317</v>
      </c>
      <c r="C1010" s="254"/>
      <c r="D1010" s="254" t="s">
        <v>192</v>
      </c>
      <c r="E1010" s="254" t="s">
        <v>1546</v>
      </c>
      <c r="F1010" s="263">
        <v>3070</v>
      </c>
      <c r="G1010" s="254" t="s">
        <v>472</v>
      </c>
      <c r="H1010" s="175" t="s">
        <v>869</v>
      </c>
      <c r="I1010" s="28"/>
      <c r="N1010" s="272">
        <v>300</v>
      </c>
      <c r="O1010" s="239">
        <v>5213</v>
      </c>
      <c r="P1010" s="273" t="s">
        <v>2415</v>
      </c>
    </row>
    <row r="1011" spans="1:16" x14ac:dyDescent="0.2">
      <c r="A1011" s="253">
        <v>300</v>
      </c>
      <c r="B1011" s="274">
        <v>1318</v>
      </c>
      <c r="C1011" s="254"/>
      <c r="D1011" s="254" t="s">
        <v>436</v>
      </c>
      <c r="E1011" s="254" t="s">
        <v>1454</v>
      </c>
      <c r="F1011" s="263">
        <v>3170</v>
      </c>
      <c r="G1011" s="254" t="s">
        <v>455</v>
      </c>
      <c r="H1011" s="175" t="s">
        <v>1104</v>
      </c>
      <c r="I1011" s="28"/>
      <c r="N1011" s="272">
        <v>300</v>
      </c>
      <c r="O1011" s="239">
        <v>5214</v>
      </c>
      <c r="P1011" s="273" t="s">
        <v>2416</v>
      </c>
    </row>
    <row r="1012" spans="1:16" x14ac:dyDescent="0.2">
      <c r="A1012" s="253">
        <v>300</v>
      </c>
      <c r="B1012" s="274">
        <v>1320</v>
      </c>
      <c r="C1012" s="254"/>
      <c r="D1012" s="254" t="s">
        <v>193</v>
      </c>
      <c r="E1012" s="254" t="s">
        <v>913</v>
      </c>
      <c r="F1012" s="263">
        <v>3250</v>
      </c>
      <c r="G1012" s="254" t="s">
        <v>484</v>
      </c>
      <c r="H1012" s="175" t="s">
        <v>877</v>
      </c>
      <c r="I1012" s="28"/>
      <c r="N1012" s="272">
        <v>300</v>
      </c>
      <c r="O1012" s="239">
        <v>5216</v>
      </c>
      <c r="P1012" s="273" t="s">
        <v>2418</v>
      </c>
    </row>
    <row r="1013" spans="1:16" x14ac:dyDescent="0.2">
      <c r="A1013" s="253">
        <v>300</v>
      </c>
      <c r="B1013" s="274">
        <v>1322</v>
      </c>
      <c r="C1013" s="254"/>
      <c r="D1013" s="254" t="s">
        <v>2667</v>
      </c>
      <c r="E1013" s="254" t="s">
        <v>1562</v>
      </c>
      <c r="F1013" s="263">
        <v>3070</v>
      </c>
      <c r="G1013" s="254" t="s">
        <v>472</v>
      </c>
      <c r="H1013" s="175" t="s">
        <v>869</v>
      </c>
      <c r="I1013" s="28"/>
      <c r="N1013" s="272">
        <v>300</v>
      </c>
      <c r="O1013" s="239">
        <v>5217</v>
      </c>
      <c r="P1013" s="273" t="s">
        <v>2420</v>
      </c>
    </row>
    <row r="1014" spans="1:16" x14ac:dyDescent="0.2">
      <c r="A1014" s="253">
        <v>300</v>
      </c>
      <c r="B1014" s="274">
        <v>1324</v>
      </c>
      <c r="C1014" s="254"/>
      <c r="D1014" s="254" t="s">
        <v>999</v>
      </c>
      <c r="E1014" s="254" t="s">
        <v>894</v>
      </c>
      <c r="F1014" s="263">
        <v>3100</v>
      </c>
      <c r="G1014" s="254" t="s">
        <v>1030</v>
      </c>
      <c r="H1014" s="175" t="s">
        <v>858</v>
      </c>
      <c r="I1014" s="28"/>
      <c r="N1014" s="272">
        <v>300</v>
      </c>
      <c r="O1014" s="239">
        <v>5218</v>
      </c>
      <c r="P1014" s="273" t="s">
        <v>2421</v>
      </c>
    </row>
    <row r="1015" spans="1:16" x14ac:dyDescent="0.2">
      <c r="A1015" s="253">
        <v>300</v>
      </c>
      <c r="B1015" s="274">
        <v>1325</v>
      </c>
      <c r="C1015" s="254"/>
      <c r="D1015" s="254" t="s">
        <v>1000</v>
      </c>
      <c r="E1015" s="254" t="s">
        <v>858</v>
      </c>
      <c r="F1015" s="263">
        <v>3040</v>
      </c>
      <c r="G1015" s="254" t="s">
        <v>470</v>
      </c>
      <c r="H1015" s="175" t="s">
        <v>858</v>
      </c>
      <c r="I1015" s="28"/>
      <c r="N1015" s="272">
        <v>300</v>
      </c>
      <c r="O1015" s="239">
        <v>5219</v>
      </c>
      <c r="P1015" s="273" t="s">
        <v>2422</v>
      </c>
    </row>
    <row r="1016" spans="1:16" x14ac:dyDescent="0.2">
      <c r="A1016" s="253">
        <v>300</v>
      </c>
      <c r="B1016" s="274">
        <v>1326</v>
      </c>
      <c r="C1016" s="254"/>
      <c r="D1016" s="254" t="s">
        <v>42</v>
      </c>
      <c r="E1016" s="254" t="s">
        <v>1451</v>
      </c>
      <c r="F1016" s="263">
        <v>3030</v>
      </c>
      <c r="G1016" s="254" t="s">
        <v>469</v>
      </c>
      <c r="H1016" s="175" t="s">
        <v>858</v>
      </c>
      <c r="I1016" s="28"/>
      <c r="N1016" s="272">
        <v>300</v>
      </c>
      <c r="O1016" s="239">
        <v>5220</v>
      </c>
      <c r="P1016" s="273" t="s">
        <v>2423</v>
      </c>
    </row>
    <row r="1017" spans="1:16" x14ac:dyDescent="0.2">
      <c r="A1017" s="253">
        <v>300</v>
      </c>
      <c r="B1017" s="274">
        <v>1327</v>
      </c>
      <c r="C1017" s="254"/>
      <c r="D1017" s="254" t="s">
        <v>1001</v>
      </c>
      <c r="E1017" s="254" t="s">
        <v>1519</v>
      </c>
      <c r="F1017" s="263">
        <v>3020</v>
      </c>
      <c r="G1017" s="254" t="s">
        <v>468</v>
      </c>
      <c r="H1017" s="175" t="s">
        <v>875</v>
      </c>
      <c r="I1017" s="28"/>
      <c r="N1017" s="272">
        <v>300</v>
      </c>
      <c r="O1017" s="239">
        <v>5221</v>
      </c>
      <c r="P1017" s="273" t="s">
        <v>2424</v>
      </c>
    </row>
    <row r="1018" spans="1:16" x14ac:dyDescent="0.2">
      <c r="A1018" s="253">
        <v>300</v>
      </c>
      <c r="B1018" s="274">
        <v>1330</v>
      </c>
      <c r="C1018" s="254"/>
      <c r="D1018" s="254" t="s">
        <v>449</v>
      </c>
      <c r="E1018" s="254" t="s">
        <v>1133</v>
      </c>
      <c r="F1018" s="263">
        <v>3110</v>
      </c>
      <c r="G1018" s="254" t="s">
        <v>982</v>
      </c>
      <c r="H1018" s="175" t="s">
        <v>1437</v>
      </c>
      <c r="I1018" s="28"/>
      <c r="N1018" s="272">
        <v>300</v>
      </c>
      <c r="O1018" s="239">
        <v>5222</v>
      </c>
      <c r="P1018" s="273" t="s">
        <v>2425</v>
      </c>
    </row>
    <row r="1019" spans="1:16" x14ac:dyDescent="0.2">
      <c r="A1019" s="253">
        <v>300</v>
      </c>
      <c r="B1019" s="274">
        <v>1332</v>
      </c>
      <c r="C1019" s="254"/>
      <c r="D1019" s="254" t="s">
        <v>1002</v>
      </c>
      <c r="E1019" s="254" t="s">
        <v>885</v>
      </c>
      <c r="F1019" s="263">
        <v>3150</v>
      </c>
      <c r="G1019" s="254" t="s">
        <v>478</v>
      </c>
      <c r="H1019" s="175" t="s">
        <v>1437</v>
      </c>
      <c r="I1019" s="28"/>
      <c r="N1019" s="272">
        <v>300</v>
      </c>
      <c r="O1019" s="239">
        <v>5223</v>
      </c>
      <c r="P1019" s="273" t="s">
        <v>2426</v>
      </c>
    </row>
    <row r="1020" spans="1:16" x14ac:dyDescent="0.2">
      <c r="A1020" s="253">
        <v>300</v>
      </c>
      <c r="B1020" s="274">
        <v>1333</v>
      </c>
      <c r="C1020" s="254"/>
      <c r="D1020" s="254" t="s">
        <v>1580</v>
      </c>
      <c r="E1020" s="254" t="s">
        <v>885</v>
      </c>
      <c r="F1020" s="263">
        <v>3150</v>
      </c>
      <c r="G1020" s="254" t="s">
        <v>478</v>
      </c>
      <c r="H1020" s="175" t="s">
        <v>1437</v>
      </c>
      <c r="I1020" s="28"/>
      <c r="N1020" s="272">
        <v>300</v>
      </c>
      <c r="O1020" s="239">
        <v>5224</v>
      </c>
      <c r="P1020" s="273" t="s">
        <v>2427</v>
      </c>
    </row>
    <row r="1021" spans="1:16" x14ac:dyDescent="0.2">
      <c r="A1021" s="253">
        <v>300</v>
      </c>
      <c r="B1021" s="274">
        <v>1335</v>
      </c>
      <c r="C1021" s="254"/>
      <c r="D1021" s="254" t="s">
        <v>1003</v>
      </c>
      <c r="E1021" s="254" t="s">
        <v>1133</v>
      </c>
      <c r="F1021" s="263">
        <v>3150</v>
      </c>
      <c r="G1021" s="254" t="s">
        <v>478</v>
      </c>
      <c r="H1021" s="175" t="s">
        <v>1437</v>
      </c>
      <c r="I1021" s="28"/>
      <c r="N1021" s="272">
        <v>300</v>
      </c>
      <c r="O1021" s="239">
        <v>5225</v>
      </c>
      <c r="P1021" s="273" t="s">
        <v>2428</v>
      </c>
    </row>
    <row r="1022" spans="1:16" x14ac:dyDescent="0.2">
      <c r="A1022" s="253">
        <v>300</v>
      </c>
      <c r="B1022" s="274">
        <v>1336</v>
      </c>
      <c r="C1022" s="254"/>
      <c r="D1022" s="254" t="s">
        <v>1004</v>
      </c>
      <c r="E1022" s="254" t="s">
        <v>1490</v>
      </c>
      <c r="F1022" s="263">
        <v>3150</v>
      </c>
      <c r="G1022" s="254" t="s">
        <v>478</v>
      </c>
      <c r="H1022" s="175" t="s">
        <v>1437</v>
      </c>
      <c r="I1022" s="28"/>
      <c r="N1022" s="272">
        <v>300</v>
      </c>
      <c r="O1022" s="239">
        <v>5226</v>
      </c>
      <c r="P1022" s="273" t="s">
        <v>2430</v>
      </c>
    </row>
    <row r="1023" spans="1:16" x14ac:dyDescent="0.2">
      <c r="A1023" s="253">
        <v>300</v>
      </c>
      <c r="B1023" s="274">
        <v>1337</v>
      </c>
      <c r="C1023" s="254"/>
      <c r="D1023" s="254" t="s">
        <v>1005</v>
      </c>
      <c r="E1023" s="254" t="s">
        <v>1181</v>
      </c>
      <c r="F1023" s="263">
        <v>3060</v>
      </c>
      <c r="G1023" s="254" t="s">
        <v>182</v>
      </c>
      <c r="H1023" s="175" t="s">
        <v>1437</v>
      </c>
      <c r="I1023" s="28"/>
      <c r="N1023" s="272">
        <v>300</v>
      </c>
      <c r="O1023" s="239">
        <v>5227</v>
      </c>
      <c r="P1023" s="273" t="s">
        <v>2432</v>
      </c>
    </row>
    <row r="1024" spans="1:16" x14ac:dyDescent="0.2">
      <c r="A1024" s="253">
        <v>300</v>
      </c>
      <c r="B1024" s="274">
        <v>1338</v>
      </c>
      <c r="C1024" s="254"/>
      <c r="D1024" s="254" t="s">
        <v>2668</v>
      </c>
      <c r="E1024" s="254" t="s">
        <v>883</v>
      </c>
      <c r="F1024" s="263">
        <v>3050</v>
      </c>
      <c r="G1024" s="254" t="s">
        <v>471</v>
      </c>
      <c r="H1024" s="175" t="s">
        <v>869</v>
      </c>
      <c r="I1024" s="28"/>
      <c r="N1024" s="272">
        <v>300</v>
      </c>
      <c r="O1024" s="239">
        <v>5228</v>
      </c>
      <c r="P1024" s="273" t="s">
        <v>2433</v>
      </c>
    </row>
    <row r="1025" spans="1:16" x14ac:dyDescent="0.2">
      <c r="A1025" s="253">
        <v>300</v>
      </c>
      <c r="B1025" s="274">
        <v>1339</v>
      </c>
      <c r="C1025" s="254"/>
      <c r="D1025" s="254" t="s">
        <v>346</v>
      </c>
      <c r="E1025" s="254" t="s">
        <v>1424</v>
      </c>
      <c r="F1025" s="263">
        <v>3120</v>
      </c>
      <c r="G1025" s="254" t="s">
        <v>475</v>
      </c>
      <c r="H1025" s="175" t="s">
        <v>861</v>
      </c>
      <c r="I1025" s="28"/>
      <c r="N1025" s="272">
        <v>300</v>
      </c>
      <c r="O1025" s="239">
        <v>5229</v>
      </c>
      <c r="P1025" s="273" t="s">
        <v>2434</v>
      </c>
    </row>
    <row r="1026" spans="1:16" x14ac:dyDescent="0.2">
      <c r="A1026" s="253">
        <v>300</v>
      </c>
      <c r="B1026" s="274">
        <v>1340</v>
      </c>
      <c r="C1026" s="254"/>
      <c r="D1026" s="254" t="s">
        <v>501</v>
      </c>
      <c r="E1026" s="254" t="s">
        <v>910</v>
      </c>
      <c r="F1026" s="263">
        <v>3130</v>
      </c>
      <c r="G1026" s="254" t="s">
        <v>476</v>
      </c>
      <c r="H1026" s="175" t="s">
        <v>858</v>
      </c>
      <c r="I1026" s="28"/>
      <c r="N1026" s="272">
        <v>300</v>
      </c>
      <c r="O1026" s="239">
        <v>5230</v>
      </c>
      <c r="P1026" s="273" t="s">
        <v>2435</v>
      </c>
    </row>
    <row r="1027" spans="1:16" x14ac:dyDescent="0.2">
      <c r="A1027" s="253">
        <v>300</v>
      </c>
      <c r="B1027" s="274">
        <v>1341</v>
      </c>
      <c r="C1027" s="254"/>
      <c r="D1027" s="254" t="s">
        <v>704</v>
      </c>
      <c r="E1027" s="254" t="s">
        <v>1435</v>
      </c>
      <c r="F1027" s="263">
        <v>3210</v>
      </c>
      <c r="G1027" s="254" t="s">
        <v>482</v>
      </c>
      <c r="H1027" s="175" t="s">
        <v>858</v>
      </c>
      <c r="I1027" s="28"/>
      <c r="N1027" s="272">
        <v>300</v>
      </c>
      <c r="O1027" s="239">
        <v>5231</v>
      </c>
      <c r="P1027" s="273" t="s">
        <v>2436</v>
      </c>
    </row>
    <row r="1028" spans="1:16" x14ac:dyDescent="0.2">
      <c r="A1028" s="253">
        <v>300</v>
      </c>
      <c r="B1028" s="274">
        <v>1343</v>
      </c>
      <c r="C1028" s="254"/>
      <c r="D1028" s="254" t="s">
        <v>323</v>
      </c>
      <c r="E1028" s="254" t="s">
        <v>1435</v>
      </c>
      <c r="F1028" s="263">
        <v>3230</v>
      </c>
      <c r="G1028" s="254" t="s">
        <v>483</v>
      </c>
      <c r="H1028" s="175" t="s">
        <v>877</v>
      </c>
      <c r="I1028" s="28"/>
      <c r="N1028" s="272">
        <v>300</v>
      </c>
      <c r="O1028" s="239">
        <v>5232</v>
      </c>
      <c r="P1028" s="273" t="s">
        <v>2437</v>
      </c>
    </row>
    <row r="1029" spans="1:16" x14ac:dyDescent="0.2">
      <c r="A1029" s="253">
        <v>300</v>
      </c>
      <c r="B1029" s="274">
        <v>1345</v>
      </c>
      <c r="C1029" s="254"/>
      <c r="D1029" s="254" t="s">
        <v>2021</v>
      </c>
      <c r="E1029" s="254" t="s">
        <v>880</v>
      </c>
      <c r="F1029" s="263">
        <v>3070</v>
      </c>
      <c r="G1029" s="254" t="s">
        <v>472</v>
      </c>
      <c r="H1029" s="175" t="s">
        <v>869</v>
      </c>
      <c r="I1029" s="28"/>
      <c r="N1029" s="272">
        <v>300</v>
      </c>
      <c r="O1029" s="239">
        <v>5233</v>
      </c>
      <c r="P1029" s="273" t="s">
        <v>2438</v>
      </c>
    </row>
    <row r="1030" spans="1:16" x14ac:dyDescent="0.2">
      <c r="A1030" s="253">
        <v>300</v>
      </c>
      <c r="B1030" s="274">
        <v>1346</v>
      </c>
      <c r="C1030" s="254"/>
      <c r="D1030" s="254" t="s">
        <v>2022</v>
      </c>
      <c r="E1030" s="254" t="s">
        <v>880</v>
      </c>
      <c r="F1030" s="263">
        <v>3080</v>
      </c>
      <c r="G1030" s="254" t="s">
        <v>473</v>
      </c>
      <c r="H1030" s="175" t="s">
        <v>873</v>
      </c>
      <c r="I1030" s="28"/>
      <c r="N1030" s="272">
        <v>300</v>
      </c>
      <c r="O1030" s="239">
        <v>5234</v>
      </c>
      <c r="P1030" s="273" t="s">
        <v>2440</v>
      </c>
    </row>
    <row r="1031" spans="1:16" x14ac:dyDescent="0.2">
      <c r="A1031" s="253">
        <v>300</v>
      </c>
      <c r="B1031" s="274">
        <v>1347</v>
      </c>
      <c r="C1031" s="254"/>
      <c r="D1031" s="254" t="s">
        <v>489</v>
      </c>
      <c r="E1031" s="254" t="s">
        <v>873</v>
      </c>
      <c r="F1031" s="263">
        <v>3290</v>
      </c>
      <c r="G1031" s="254" t="s">
        <v>684</v>
      </c>
      <c r="H1031" s="175" t="s">
        <v>877</v>
      </c>
      <c r="I1031" s="28"/>
      <c r="N1031" s="272">
        <v>300</v>
      </c>
      <c r="O1031" s="239">
        <v>5235</v>
      </c>
      <c r="P1031" s="273" t="s">
        <v>2441</v>
      </c>
    </row>
    <row r="1032" spans="1:16" x14ac:dyDescent="0.2">
      <c r="A1032" s="253">
        <v>300</v>
      </c>
      <c r="B1032" s="274">
        <v>1348</v>
      </c>
      <c r="C1032" s="254"/>
      <c r="D1032" s="254" t="s">
        <v>1578</v>
      </c>
      <c r="E1032" s="254" t="s">
        <v>865</v>
      </c>
      <c r="F1032" s="263">
        <v>3010</v>
      </c>
      <c r="G1032" s="254" t="s">
        <v>467</v>
      </c>
      <c r="H1032" s="175" t="s">
        <v>869</v>
      </c>
      <c r="I1032" s="28"/>
      <c r="N1032" s="272">
        <v>300</v>
      </c>
      <c r="O1032" s="239">
        <v>5236</v>
      </c>
      <c r="P1032" s="273" t="s">
        <v>2442</v>
      </c>
    </row>
    <row r="1033" spans="1:16" x14ac:dyDescent="0.2">
      <c r="A1033" s="253">
        <v>300</v>
      </c>
      <c r="B1033" s="274">
        <v>1349</v>
      </c>
      <c r="C1033" s="254"/>
      <c r="D1033" s="254" t="s">
        <v>39</v>
      </c>
      <c r="E1033" s="254" t="s">
        <v>891</v>
      </c>
      <c r="F1033" s="263">
        <v>3040</v>
      </c>
      <c r="G1033" s="254" t="s">
        <v>470</v>
      </c>
      <c r="H1033" s="175" t="s">
        <v>858</v>
      </c>
      <c r="I1033" s="28"/>
      <c r="N1033" s="272">
        <v>300</v>
      </c>
      <c r="O1033" s="239">
        <v>5237</v>
      </c>
      <c r="P1033" s="273" t="s">
        <v>2443</v>
      </c>
    </row>
    <row r="1034" spans="1:16" x14ac:dyDescent="0.2">
      <c r="A1034" s="253">
        <v>300</v>
      </c>
      <c r="B1034" s="274">
        <v>1350</v>
      </c>
      <c r="C1034" s="254"/>
      <c r="D1034" s="254" t="s">
        <v>702</v>
      </c>
      <c r="E1034" s="254" t="s">
        <v>1434</v>
      </c>
      <c r="F1034" s="263">
        <v>3160</v>
      </c>
      <c r="G1034" s="254" t="s">
        <v>184</v>
      </c>
      <c r="H1034" s="175" t="s">
        <v>1104</v>
      </c>
      <c r="I1034" s="28"/>
      <c r="N1034" s="272">
        <v>300</v>
      </c>
      <c r="O1034" s="239">
        <v>5238</v>
      </c>
      <c r="P1034" s="273" t="s">
        <v>2444</v>
      </c>
    </row>
    <row r="1035" spans="1:16" x14ac:dyDescent="0.2">
      <c r="A1035" s="253">
        <v>300</v>
      </c>
      <c r="B1035" s="274">
        <v>1351</v>
      </c>
      <c r="C1035" s="254"/>
      <c r="D1035" s="254" t="s">
        <v>604</v>
      </c>
      <c r="E1035" s="254" t="s">
        <v>1434</v>
      </c>
      <c r="F1035" s="263">
        <v>3160</v>
      </c>
      <c r="G1035" s="254" t="s">
        <v>184</v>
      </c>
      <c r="H1035" s="175" t="s">
        <v>1104</v>
      </c>
      <c r="I1035" s="28"/>
      <c r="N1035" s="272">
        <v>300</v>
      </c>
      <c r="O1035" s="239">
        <v>5239</v>
      </c>
      <c r="P1035" s="273" t="s">
        <v>2445</v>
      </c>
    </row>
    <row r="1036" spans="1:16" x14ac:dyDescent="0.2">
      <c r="A1036" s="253">
        <v>300</v>
      </c>
      <c r="B1036" s="274">
        <v>1352</v>
      </c>
      <c r="C1036" s="254"/>
      <c r="D1036" s="254" t="s">
        <v>1380</v>
      </c>
      <c r="E1036" s="254" t="s">
        <v>1566</v>
      </c>
      <c r="F1036" s="263">
        <v>3120</v>
      </c>
      <c r="G1036" s="254" t="s">
        <v>475</v>
      </c>
      <c r="H1036" s="175" t="s">
        <v>861</v>
      </c>
      <c r="I1036" s="28"/>
      <c r="N1036" s="272">
        <v>300</v>
      </c>
      <c r="O1036" s="239">
        <v>5240</v>
      </c>
      <c r="P1036" s="273" t="s">
        <v>2447</v>
      </c>
    </row>
    <row r="1037" spans="1:16" x14ac:dyDescent="0.2">
      <c r="A1037" s="253">
        <v>300</v>
      </c>
      <c r="B1037" s="274">
        <v>1353</v>
      </c>
      <c r="C1037" s="254"/>
      <c r="D1037" s="254" t="s">
        <v>400</v>
      </c>
      <c r="E1037" s="254" t="s">
        <v>1078</v>
      </c>
      <c r="F1037" s="263">
        <v>3060</v>
      </c>
      <c r="G1037" s="254" t="s">
        <v>182</v>
      </c>
      <c r="H1037" s="175" t="s">
        <v>1437</v>
      </c>
      <c r="I1037" s="28"/>
      <c r="N1037" s="272">
        <v>300</v>
      </c>
      <c r="O1037" s="239">
        <v>5241</v>
      </c>
      <c r="P1037" s="273" t="s">
        <v>2449</v>
      </c>
    </row>
    <row r="1038" spans="1:16" x14ac:dyDescent="0.2">
      <c r="A1038" s="253">
        <v>300</v>
      </c>
      <c r="B1038" s="274">
        <v>1354</v>
      </c>
      <c r="C1038" s="254"/>
      <c r="D1038" s="254" t="s">
        <v>629</v>
      </c>
      <c r="E1038" s="254" t="s">
        <v>1078</v>
      </c>
      <c r="F1038" s="263">
        <v>3070</v>
      </c>
      <c r="G1038" s="254" t="s">
        <v>472</v>
      </c>
      <c r="H1038" s="175" t="s">
        <v>869</v>
      </c>
      <c r="I1038" s="28"/>
      <c r="N1038" s="272">
        <v>300</v>
      </c>
      <c r="O1038" s="239">
        <v>5242</v>
      </c>
      <c r="P1038" s="273" t="s">
        <v>2450</v>
      </c>
    </row>
    <row r="1039" spans="1:16" x14ac:dyDescent="0.2">
      <c r="A1039" s="253">
        <v>300</v>
      </c>
      <c r="B1039" s="274">
        <v>1355</v>
      </c>
      <c r="C1039" s="254"/>
      <c r="D1039" s="254" t="s">
        <v>1878</v>
      </c>
      <c r="E1039" s="254" t="s">
        <v>1078</v>
      </c>
      <c r="F1039" s="263">
        <v>3061</v>
      </c>
      <c r="G1039" s="254" t="s">
        <v>183</v>
      </c>
      <c r="H1039" s="175" t="s">
        <v>866</v>
      </c>
      <c r="I1039" s="28"/>
      <c r="N1039" s="272">
        <v>300</v>
      </c>
      <c r="O1039" s="239">
        <v>5243</v>
      </c>
      <c r="P1039" s="273" t="s">
        <v>2451</v>
      </c>
    </row>
    <row r="1040" spans="1:16" x14ac:dyDescent="0.2">
      <c r="A1040" s="253">
        <v>300</v>
      </c>
      <c r="B1040" s="274">
        <v>1357</v>
      </c>
      <c r="C1040" s="254"/>
      <c r="D1040" s="254" t="s">
        <v>703</v>
      </c>
      <c r="E1040" s="254" t="s">
        <v>1427</v>
      </c>
      <c r="F1040" s="263">
        <v>3120</v>
      </c>
      <c r="G1040" s="254" t="s">
        <v>475</v>
      </c>
      <c r="H1040" s="175" t="s">
        <v>861</v>
      </c>
      <c r="I1040" s="28"/>
      <c r="N1040" s="272">
        <v>300</v>
      </c>
      <c r="O1040" s="239">
        <v>5244</v>
      </c>
      <c r="P1040" s="273" t="s">
        <v>2452</v>
      </c>
    </row>
    <row r="1041" spans="1:16" x14ac:dyDescent="0.2">
      <c r="A1041" s="253">
        <v>300</v>
      </c>
      <c r="B1041" s="274">
        <v>1358</v>
      </c>
      <c r="C1041" s="254"/>
      <c r="D1041" s="254" t="s">
        <v>350</v>
      </c>
      <c r="E1041" s="254" t="s">
        <v>863</v>
      </c>
      <c r="F1041" s="263">
        <v>3280</v>
      </c>
      <c r="G1041" s="254" t="s">
        <v>486</v>
      </c>
      <c r="H1041" s="175" t="s">
        <v>877</v>
      </c>
      <c r="I1041" s="28"/>
      <c r="N1041" s="272">
        <v>300</v>
      </c>
      <c r="O1041" s="239">
        <v>5210</v>
      </c>
      <c r="P1041" s="273" t="s">
        <v>2412</v>
      </c>
    </row>
    <row r="1042" spans="1:16" x14ac:dyDescent="0.2">
      <c r="A1042" s="253">
        <v>300</v>
      </c>
      <c r="B1042" s="274">
        <v>1359</v>
      </c>
      <c r="C1042" s="254"/>
      <c r="D1042" s="254" t="s">
        <v>699</v>
      </c>
      <c r="E1042" s="254" t="s">
        <v>869</v>
      </c>
      <c r="F1042" s="263">
        <v>3050</v>
      </c>
      <c r="G1042" s="254" t="s">
        <v>471</v>
      </c>
      <c r="H1042" s="175" t="s">
        <v>869</v>
      </c>
      <c r="I1042" s="28"/>
      <c r="N1042" s="272">
        <v>300</v>
      </c>
      <c r="O1042" s="239">
        <v>5215</v>
      </c>
      <c r="P1042" s="273" t="s">
        <v>2417</v>
      </c>
    </row>
    <row r="1043" spans="1:16" x14ac:dyDescent="0.2">
      <c r="A1043" s="253">
        <v>300</v>
      </c>
      <c r="B1043" s="274">
        <v>1360</v>
      </c>
      <c r="C1043" s="254"/>
      <c r="D1043" s="254" t="s">
        <v>1209</v>
      </c>
      <c r="E1043" s="254" t="s">
        <v>867</v>
      </c>
      <c r="F1043" s="263">
        <v>3030</v>
      </c>
      <c r="G1043" s="254" t="s">
        <v>469</v>
      </c>
      <c r="H1043" s="175" t="s">
        <v>858</v>
      </c>
      <c r="I1043" s="28"/>
      <c r="N1043" s="272">
        <v>300</v>
      </c>
      <c r="O1043" s="239">
        <v>5245</v>
      </c>
      <c r="P1043" s="273" t="s">
        <v>2453</v>
      </c>
    </row>
    <row r="1044" spans="1:16" x14ac:dyDescent="0.2">
      <c r="A1044" s="253">
        <v>300</v>
      </c>
      <c r="B1044" s="274">
        <v>1364</v>
      </c>
      <c r="C1044" s="254"/>
      <c r="D1044" s="254" t="s">
        <v>1425</v>
      </c>
      <c r="E1044" s="254" t="s">
        <v>1426</v>
      </c>
      <c r="F1044" s="263">
        <v>3190</v>
      </c>
      <c r="G1044" s="254" t="s">
        <v>480</v>
      </c>
      <c r="H1044" s="175" t="s">
        <v>1101</v>
      </c>
      <c r="I1044" s="28"/>
      <c r="N1044" s="272">
        <v>300</v>
      </c>
      <c r="O1044" s="239">
        <v>5246</v>
      </c>
      <c r="P1044" s="273" t="s">
        <v>2454</v>
      </c>
    </row>
    <row r="1045" spans="1:16" x14ac:dyDescent="0.2">
      <c r="A1045" s="253">
        <v>300</v>
      </c>
      <c r="B1045" s="274">
        <v>1365</v>
      </c>
      <c r="C1045" s="254"/>
      <c r="D1045" s="254" t="s">
        <v>859</v>
      </c>
      <c r="E1045" s="254" t="s">
        <v>1437</v>
      </c>
      <c r="F1045" s="263">
        <v>3090</v>
      </c>
      <c r="G1045" s="254" t="s">
        <v>474</v>
      </c>
      <c r="H1045" s="175" t="s">
        <v>1437</v>
      </c>
      <c r="I1045" s="28"/>
      <c r="N1045" s="272">
        <v>300</v>
      </c>
      <c r="O1045" s="239">
        <v>5247</v>
      </c>
      <c r="P1045" s="273" t="s">
        <v>2455</v>
      </c>
    </row>
    <row r="1046" spans="1:16" x14ac:dyDescent="0.2">
      <c r="A1046" s="253">
        <v>300</v>
      </c>
      <c r="B1046" s="274">
        <v>1366</v>
      </c>
      <c r="C1046" s="254"/>
      <c r="D1046" s="254" t="s">
        <v>760</v>
      </c>
      <c r="E1046" s="254" t="s">
        <v>870</v>
      </c>
      <c r="F1046" s="263">
        <v>3090</v>
      </c>
      <c r="G1046" s="254" t="s">
        <v>474</v>
      </c>
      <c r="H1046" s="175" t="s">
        <v>1437</v>
      </c>
      <c r="I1046" s="28"/>
      <c r="N1046" s="272">
        <v>300</v>
      </c>
      <c r="O1046" s="239">
        <v>5248</v>
      </c>
      <c r="P1046" s="273" t="s">
        <v>2456</v>
      </c>
    </row>
    <row r="1047" spans="1:16" x14ac:dyDescent="0.2">
      <c r="A1047" s="253">
        <v>300</v>
      </c>
      <c r="B1047" s="274">
        <v>1367</v>
      </c>
      <c r="C1047" s="254"/>
      <c r="D1047" s="254" t="s">
        <v>1210</v>
      </c>
      <c r="E1047" s="254" t="s">
        <v>870</v>
      </c>
      <c r="F1047" s="263">
        <v>3090</v>
      </c>
      <c r="G1047" s="254" t="s">
        <v>474</v>
      </c>
      <c r="H1047" s="175" t="s">
        <v>1437</v>
      </c>
      <c r="I1047" s="28"/>
      <c r="N1047" s="272">
        <v>300</v>
      </c>
      <c r="O1047" s="239">
        <v>5249</v>
      </c>
      <c r="P1047" s="273" t="s">
        <v>2457</v>
      </c>
    </row>
    <row r="1048" spans="1:16" x14ac:dyDescent="0.2">
      <c r="A1048" s="253">
        <v>300</v>
      </c>
      <c r="B1048" s="274">
        <v>1368</v>
      </c>
      <c r="C1048" s="254"/>
      <c r="D1048" s="254" t="s">
        <v>272</v>
      </c>
      <c r="E1048" s="254" t="s">
        <v>1430</v>
      </c>
      <c r="F1048" s="263">
        <v>3040</v>
      </c>
      <c r="G1048" s="254" t="s">
        <v>470</v>
      </c>
      <c r="H1048" s="175" t="s">
        <v>858</v>
      </c>
      <c r="I1048" s="28"/>
      <c r="N1048" s="272">
        <v>300</v>
      </c>
      <c r="O1048" s="239">
        <v>5250</v>
      </c>
      <c r="P1048" s="273" t="s">
        <v>2458</v>
      </c>
    </row>
    <row r="1049" spans="1:16" x14ac:dyDescent="0.2">
      <c r="A1049" s="253">
        <v>300</v>
      </c>
      <c r="B1049" s="274">
        <v>1369</v>
      </c>
      <c r="C1049" s="254"/>
      <c r="D1049" s="254" t="s">
        <v>708</v>
      </c>
      <c r="E1049" s="254" t="s">
        <v>1436</v>
      </c>
      <c r="F1049" s="263">
        <v>3300</v>
      </c>
      <c r="G1049" s="254" t="s">
        <v>487</v>
      </c>
      <c r="H1049" s="175" t="s">
        <v>873</v>
      </c>
      <c r="I1049" s="28"/>
      <c r="N1049" s="272">
        <v>300</v>
      </c>
      <c r="O1049" s="239">
        <v>5251</v>
      </c>
      <c r="P1049" s="273" t="s">
        <v>2459</v>
      </c>
    </row>
    <row r="1050" spans="1:16" x14ac:dyDescent="0.2">
      <c r="A1050" s="253">
        <v>300</v>
      </c>
      <c r="B1050" s="274">
        <v>1370</v>
      </c>
      <c r="C1050" s="254"/>
      <c r="D1050" s="254" t="s">
        <v>180</v>
      </c>
      <c r="E1050" s="254" t="s">
        <v>885</v>
      </c>
      <c r="F1050" s="263">
        <v>3150</v>
      </c>
      <c r="G1050" s="254" t="s">
        <v>478</v>
      </c>
      <c r="H1050" s="175" t="s">
        <v>1437</v>
      </c>
      <c r="I1050" s="28"/>
      <c r="N1050" s="272">
        <v>300</v>
      </c>
      <c r="O1050" s="239">
        <v>5252</v>
      </c>
      <c r="P1050" s="273" t="s">
        <v>2460</v>
      </c>
    </row>
    <row r="1051" spans="1:16" x14ac:dyDescent="0.2">
      <c r="A1051" s="253">
        <v>300</v>
      </c>
      <c r="B1051" s="274">
        <v>1371</v>
      </c>
      <c r="C1051" s="254"/>
      <c r="D1051" s="254" t="s">
        <v>271</v>
      </c>
      <c r="E1051" s="254" t="s">
        <v>1437</v>
      </c>
      <c r="F1051" s="263">
        <v>3090</v>
      </c>
      <c r="G1051" s="254" t="s">
        <v>474</v>
      </c>
      <c r="H1051" s="175" t="s">
        <v>1437</v>
      </c>
      <c r="I1051" s="28"/>
      <c r="N1051" s="272">
        <v>300</v>
      </c>
      <c r="O1051" s="239">
        <v>5253</v>
      </c>
      <c r="P1051" s="273" t="s">
        <v>2462</v>
      </c>
    </row>
    <row r="1052" spans="1:16" x14ac:dyDescent="0.2">
      <c r="A1052" s="253">
        <v>300</v>
      </c>
      <c r="B1052" s="274">
        <v>1372</v>
      </c>
      <c r="C1052" s="254"/>
      <c r="D1052" s="254" t="s">
        <v>347</v>
      </c>
      <c r="E1052" s="254" t="s">
        <v>864</v>
      </c>
      <c r="F1052" s="263">
        <v>3280</v>
      </c>
      <c r="G1052" s="254" t="s">
        <v>486</v>
      </c>
      <c r="H1052" s="175" t="s">
        <v>877</v>
      </c>
      <c r="I1052" s="28"/>
      <c r="N1052" s="272">
        <v>300</v>
      </c>
      <c r="O1052" s="239">
        <v>5254</v>
      </c>
      <c r="P1052" s="273" t="s">
        <v>2463</v>
      </c>
    </row>
    <row r="1053" spans="1:16" x14ac:dyDescent="0.2">
      <c r="A1053" s="253">
        <v>300</v>
      </c>
      <c r="B1053" s="274">
        <v>1381</v>
      </c>
      <c r="C1053" s="254"/>
      <c r="D1053" s="254" t="s">
        <v>1208</v>
      </c>
      <c r="E1053" s="254" t="s">
        <v>865</v>
      </c>
      <c r="F1053" s="263">
        <v>3010</v>
      </c>
      <c r="G1053" s="254" t="s">
        <v>467</v>
      </c>
      <c r="H1053" s="175" t="s">
        <v>869</v>
      </c>
      <c r="I1053" s="28"/>
      <c r="N1053" s="272">
        <v>300</v>
      </c>
      <c r="O1053" s="239">
        <v>5255</v>
      </c>
      <c r="P1053" s="273" t="s">
        <v>2464</v>
      </c>
    </row>
    <row r="1054" spans="1:16" x14ac:dyDescent="0.2">
      <c r="A1054" s="253">
        <v>300</v>
      </c>
      <c r="B1054" s="274">
        <v>1384</v>
      </c>
      <c r="C1054" s="254"/>
      <c r="D1054" s="254" t="s">
        <v>1901</v>
      </c>
      <c r="E1054" s="254" t="s">
        <v>855</v>
      </c>
      <c r="F1054" s="263">
        <v>3260</v>
      </c>
      <c r="G1054" s="254" t="s">
        <v>485</v>
      </c>
      <c r="H1054" s="175" t="s">
        <v>877</v>
      </c>
      <c r="I1054" s="28"/>
      <c r="N1054" s="272">
        <v>300</v>
      </c>
      <c r="O1054" s="239">
        <v>5256</v>
      </c>
      <c r="P1054" s="273" t="s">
        <v>2466</v>
      </c>
    </row>
    <row r="1055" spans="1:16" x14ac:dyDescent="0.2">
      <c r="A1055" s="253">
        <v>300</v>
      </c>
      <c r="B1055" s="274">
        <v>1385</v>
      </c>
      <c r="C1055" s="254"/>
      <c r="D1055" s="254" t="s">
        <v>700</v>
      </c>
      <c r="E1055" s="254" t="s">
        <v>866</v>
      </c>
      <c r="F1055" s="263">
        <v>3061</v>
      </c>
      <c r="G1055" s="254" t="s">
        <v>183</v>
      </c>
      <c r="H1055" s="175" t="s">
        <v>866</v>
      </c>
      <c r="I1055" s="28"/>
      <c r="N1055" s="272">
        <v>300</v>
      </c>
      <c r="O1055" s="239">
        <v>5257</v>
      </c>
      <c r="P1055" s="273" t="s">
        <v>2468</v>
      </c>
    </row>
    <row r="1056" spans="1:16" x14ac:dyDescent="0.2">
      <c r="A1056" s="253">
        <v>300</v>
      </c>
      <c r="B1056" s="274">
        <v>1386</v>
      </c>
      <c r="C1056" s="254"/>
      <c r="D1056" s="254" t="s">
        <v>701</v>
      </c>
      <c r="E1056" s="254" t="s">
        <v>858</v>
      </c>
      <c r="F1056" s="263">
        <v>3040</v>
      </c>
      <c r="G1056" s="254" t="s">
        <v>470</v>
      </c>
      <c r="H1056" s="175" t="s">
        <v>858</v>
      </c>
      <c r="I1056" s="28"/>
      <c r="N1056" s="272">
        <v>300</v>
      </c>
      <c r="O1056" s="239">
        <v>5258</v>
      </c>
      <c r="P1056" s="273" t="s">
        <v>2469</v>
      </c>
    </row>
    <row r="1057" spans="1:16" x14ac:dyDescent="0.2">
      <c r="A1057" s="253">
        <v>300</v>
      </c>
      <c r="B1057" s="274">
        <v>1387</v>
      </c>
      <c r="C1057" s="254"/>
      <c r="D1057" s="254" t="s">
        <v>698</v>
      </c>
      <c r="E1057" s="254" t="s">
        <v>875</v>
      </c>
      <c r="F1057" s="263">
        <v>3020</v>
      </c>
      <c r="G1057" s="254" t="s">
        <v>468</v>
      </c>
      <c r="H1057" s="175" t="s">
        <v>875</v>
      </c>
      <c r="I1057" s="28"/>
      <c r="N1057" s="272">
        <v>300</v>
      </c>
      <c r="O1057" s="239">
        <v>5259</v>
      </c>
      <c r="P1057" s="273" t="s">
        <v>2471</v>
      </c>
    </row>
    <row r="1058" spans="1:16" x14ac:dyDescent="0.2">
      <c r="A1058" s="253">
        <v>300</v>
      </c>
      <c r="B1058" s="274">
        <v>1388</v>
      </c>
      <c r="C1058" s="254"/>
      <c r="D1058" s="254" t="s">
        <v>355</v>
      </c>
      <c r="E1058" s="254" t="s">
        <v>881</v>
      </c>
      <c r="F1058" s="263">
        <v>3060</v>
      </c>
      <c r="G1058" s="254" t="s">
        <v>182</v>
      </c>
      <c r="H1058" s="175" t="s">
        <v>1437</v>
      </c>
      <c r="I1058" s="28"/>
      <c r="N1058" s="272">
        <v>300</v>
      </c>
      <c r="O1058" s="239">
        <v>5260</v>
      </c>
      <c r="P1058" s="273" t="s">
        <v>2684</v>
      </c>
    </row>
    <row r="1059" spans="1:16" x14ac:dyDescent="0.2">
      <c r="A1059" s="253">
        <v>300</v>
      </c>
      <c r="B1059" s="274">
        <v>1390</v>
      </c>
      <c r="C1059" s="254"/>
      <c r="D1059" s="254" t="s">
        <v>694</v>
      </c>
      <c r="E1059" s="254" t="s">
        <v>873</v>
      </c>
      <c r="F1059" s="263">
        <v>3290</v>
      </c>
      <c r="G1059" s="254" t="s">
        <v>684</v>
      </c>
      <c r="H1059" s="175" t="s">
        <v>877</v>
      </c>
      <c r="I1059" s="28"/>
      <c r="N1059" s="272">
        <v>300</v>
      </c>
      <c r="O1059" s="239">
        <v>5261</v>
      </c>
      <c r="P1059" s="273" t="s">
        <v>2685</v>
      </c>
    </row>
    <row r="1060" spans="1:16" x14ac:dyDescent="0.2">
      <c r="A1060" s="253">
        <v>300</v>
      </c>
      <c r="B1060" s="274">
        <v>1391</v>
      </c>
      <c r="C1060" s="254"/>
      <c r="D1060" s="254" t="s">
        <v>403</v>
      </c>
      <c r="E1060" s="254" t="s">
        <v>957</v>
      </c>
      <c r="F1060" s="263">
        <v>3310</v>
      </c>
      <c r="G1060" s="254" t="s">
        <v>21</v>
      </c>
      <c r="H1060" s="175" t="s">
        <v>877</v>
      </c>
      <c r="I1060" s="28"/>
      <c r="N1060" s="272">
        <v>300</v>
      </c>
      <c r="O1060" s="239">
        <v>5262</v>
      </c>
      <c r="P1060" s="273" t="s">
        <v>2686</v>
      </c>
    </row>
    <row r="1061" spans="1:16" x14ac:dyDescent="0.2">
      <c r="A1061" s="253">
        <v>300</v>
      </c>
      <c r="B1061" s="274">
        <v>1392</v>
      </c>
      <c r="C1061" s="254"/>
      <c r="D1061" s="254" t="s">
        <v>173</v>
      </c>
      <c r="E1061" s="254" t="s">
        <v>865</v>
      </c>
      <c r="F1061" s="263">
        <v>3010</v>
      </c>
      <c r="G1061" s="254" t="s">
        <v>467</v>
      </c>
      <c r="H1061" s="175" t="s">
        <v>869</v>
      </c>
      <c r="I1061" s="28"/>
      <c r="N1061" s="272">
        <v>300</v>
      </c>
      <c r="O1061" s="239">
        <v>5263</v>
      </c>
      <c r="P1061" s="273" t="s">
        <v>2687</v>
      </c>
    </row>
    <row r="1062" spans="1:16" x14ac:dyDescent="0.2">
      <c r="A1062" s="253">
        <v>300</v>
      </c>
      <c r="B1062" s="274">
        <v>1393</v>
      </c>
      <c r="C1062" s="254"/>
      <c r="D1062" s="254" t="s">
        <v>174</v>
      </c>
      <c r="E1062" s="254" t="s">
        <v>932</v>
      </c>
      <c r="F1062" s="263">
        <v>3200</v>
      </c>
      <c r="G1062" s="254" t="s">
        <v>481</v>
      </c>
      <c r="H1062" s="175" t="s">
        <v>1095</v>
      </c>
      <c r="I1062" s="28"/>
      <c r="N1062" s="272">
        <v>300</v>
      </c>
      <c r="O1062" s="239">
        <v>5264</v>
      </c>
      <c r="P1062" s="273" t="s">
        <v>2688</v>
      </c>
    </row>
    <row r="1063" spans="1:16" x14ac:dyDescent="0.2">
      <c r="A1063" s="253">
        <v>300</v>
      </c>
      <c r="B1063" s="274">
        <v>1395</v>
      </c>
      <c r="C1063" s="254"/>
      <c r="D1063" s="254" t="s">
        <v>176</v>
      </c>
      <c r="E1063" s="254" t="s">
        <v>1424</v>
      </c>
      <c r="F1063" s="263">
        <v>3130</v>
      </c>
      <c r="G1063" s="254" t="s">
        <v>476</v>
      </c>
      <c r="H1063" s="175" t="s">
        <v>858</v>
      </c>
      <c r="I1063" s="28"/>
      <c r="N1063" s="272">
        <v>300</v>
      </c>
      <c r="O1063" s="239">
        <v>5265</v>
      </c>
      <c r="P1063" s="273" t="s">
        <v>2689</v>
      </c>
    </row>
    <row r="1064" spans="1:16" x14ac:dyDescent="0.2">
      <c r="A1064" s="253">
        <v>300</v>
      </c>
      <c r="B1064" s="274">
        <v>1396</v>
      </c>
      <c r="C1064" s="254"/>
      <c r="D1064" s="254" t="s">
        <v>177</v>
      </c>
      <c r="E1064" s="254" t="s">
        <v>1433</v>
      </c>
      <c r="F1064" s="263">
        <v>3090</v>
      </c>
      <c r="G1064" s="254" t="s">
        <v>474</v>
      </c>
      <c r="H1064" s="175" t="s">
        <v>1437</v>
      </c>
      <c r="I1064" s="28"/>
      <c r="N1064" s="272">
        <v>300</v>
      </c>
      <c r="O1064" s="239">
        <v>5266</v>
      </c>
      <c r="P1064" s="273" t="s">
        <v>2690</v>
      </c>
    </row>
    <row r="1065" spans="1:16" x14ac:dyDescent="0.2">
      <c r="A1065" s="253">
        <v>300</v>
      </c>
      <c r="B1065" s="274">
        <v>1398</v>
      </c>
      <c r="C1065" s="254"/>
      <c r="D1065" s="254" t="s">
        <v>731</v>
      </c>
      <c r="E1065" s="254" t="s">
        <v>858</v>
      </c>
      <c r="F1065" s="263">
        <v>3040</v>
      </c>
      <c r="G1065" s="254" t="s">
        <v>470</v>
      </c>
      <c r="H1065" s="175" t="s">
        <v>858</v>
      </c>
      <c r="I1065" s="28"/>
      <c r="N1065" s="272">
        <v>300</v>
      </c>
      <c r="O1065" s="239">
        <v>5267</v>
      </c>
      <c r="P1065" s="273" t="s">
        <v>2692</v>
      </c>
    </row>
    <row r="1066" spans="1:16" x14ac:dyDescent="0.2">
      <c r="A1066" s="253">
        <v>300</v>
      </c>
      <c r="B1066" s="274">
        <v>1399</v>
      </c>
      <c r="C1066" s="254"/>
      <c r="D1066" s="254" t="s">
        <v>584</v>
      </c>
      <c r="E1066" s="254" t="s">
        <v>1463</v>
      </c>
      <c r="F1066" s="263">
        <v>3160</v>
      </c>
      <c r="G1066" s="254" t="s">
        <v>184</v>
      </c>
      <c r="H1066" s="175" t="s">
        <v>1104</v>
      </c>
      <c r="I1066" s="28"/>
      <c r="N1066" s="272">
        <v>300</v>
      </c>
      <c r="O1066" s="239">
        <v>5268</v>
      </c>
      <c r="P1066" s="273" t="s">
        <v>2693</v>
      </c>
    </row>
    <row r="1067" spans="1:16" x14ac:dyDescent="0.2">
      <c r="A1067" s="253">
        <v>300</v>
      </c>
      <c r="B1067" s="274">
        <v>1400</v>
      </c>
      <c r="C1067" s="254"/>
      <c r="D1067" s="254" t="s">
        <v>585</v>
      </c>
      <c r="E1067" s="254" t="s">
        <v>1428</v>
      </c>
      <c r="F1067" s="263">
        <v>3180</v>
      </c>
      <c r="G1067" s="254" t="s">
        <v>479</v>
      </c>
      <c r="H1067" s="175" t="s">
        <v>877</v>
      </c>
      <c r="I1067" s="28"/>
      <c r="N1067" s="272">
        <v>300</v>
      </c>
      <c r="O1067" s="239">
        <v>5269</v>
      </c>
      <c r="P1067" s="273" t="s">
        <v>2695</v>
      </c>
    </row>
    <row r="1068" spans="1:16" x14ac:dyDescent="0.2">
      <c r="A1068" s="253">
        <v>300</v>
      </c>
      <c r="B1068" s="274">
        <v>1401</v>
      </c>
      <c r="C1068" s="254"/>
      <c r="D1068" s="254" t="s">
        <v>588</v>
      </c>
      <c r="E1068" s="254" t="s">
        <v>1133</v>
      </c>
      <c r="F1068" s="263">
        <v>3150</v>
      </c>
      <c r="G1068" s="254" t="s">
        <v>478</v>
      </c>
      <c r="H1068" s="175" t="s">
        <v>1437</v>
      </c>
      <c r="I1068" s="28"/>
      <c r="N1068" s="272">
        <v>300</v>
      </c>
      <c r="O1068" s="239">
        <v>5270</v>
      </c>
      <c r="P1068" s="273" t="s">
        <v>2696</v>
      </c>
    </row>
    <row r="1069" spans="1:16" x14ac:dyDescent="0.2">
      <c r="A1069" s="253">
        <v>300</v>
      </c>
      <c r="B1069" s="274">
        <v>1402</v>
      </c>
      <c r="C1069" s="254"/>
      <c r="D1069" s="254" t="s">
        <v>31</v>
      </c>
      <c r="E1069" s="254" t="s">
        <v>881</v>
      </c>
      <c r="F1069" s="263">
        <v>3060</v>
      </c>
      <c r="G1069" s="254" t="s">
        <v>182</v>
      </c>
      <c r="H1069" s="175" t="s">
        <v>1437</v>
      </c>
      <c r="I1069" s="28"/>
      <c r="N1069" s="272">
        <v>300</v>
      </c>
      <c r="O1069" s="239">
        <v>5271</v>
      </c>
      <c r="P1069" s="273" t="s">
        <v>2697</v>
      </c>
    </row>
    <row r="1070" spans="1:16" x14ac:dyDescent="0.2">
      <c r="A1070" s="253">
        <v>300</v>
      </c>
      <c r="B1070" s="274">
        <v>1403</v>
      </c>
      <c r="C1070" s="254"/>
      <c r="D1070" s="254" t="s">
        <v>1253</v>
      </c>
      <c r="E1070" s="254" t="s">
        <v>885</v>
      </c>
      <c r="F1070" s="263">
        <v>3150</v>
      </c>
      <c r="G1070" s="254" t="s">
        <v>478</v>
      </c>
      <c r="H1070" s="175" t="s">
        <v>1437</v>
      </c>
      <c r="I1070" s="28"/>
      <c r="N1070" s="272">
        <v>300</v>
      </c>
      <c r="O1070" s="239">
        <v>5272</v>
      </c>
      <c r="P1070" s="273" t="s">
        <v>2698</v>
      </c>
    </row>
    <row r="1071" spans="1:16" x14ac:dyDescent="0.2">
      <c r="A1071" s="253">
        <v>300</v>
      </c>
      <c r="B1071" s="274">
        <v>1404</v>
      </c>
      <c r="C1071" s="254"/>
      <c r="D1071" s="254" t="s">
        <v>32</v>
      </c>
      <c r="E1071" s="254" t="s">
        <v>1431</v>
      </c>
      <c r="F1071" s="263">
        <v>3240</v>
      </c>
      <c r="G1071" s="254" t="s">
        <v>1031</v>
      </c>
      <c r="H1071" s="175" t="s">
        <v>1095</v>
      </c>
      <c r="I1071" s="28"/>
      <c r="N1071" s="272">
        <v>300</v>
      </c>
      <c r="O1071" s="239">
        <v>5273</v>
      </c>
      <c r="P1071" s="273" t="s">
        <v>2700</v>
      </c>
    </row>
    <row r="1072" spans="1:16" x14ac:dyDescent="0.2">
      <c r="A1072" s="253">
        <v>300</v>
      </c>
      <c r="B1072" s="274">
        <v>1405</v>
      </c>
      <c r="C1072" s="254"/>
      <c r="D1072" s="254" t="s">
        <v>822</v>
      </c>
      <c r="E1072" s="254" t="s">
        <v>1457</v>
      </c>
      <c r="F1072" s="263">
        <v>3250</v>
      </c>
      <c r="G1072" s="254" t="s">
        <v>484</v>
      </c>
      <c r="H1072" s="175" t="s">
        <v>877</v>
      </c>
      <c r="I1072" s="28"/>
      <c r="N1072" s="272">
        <v>300</v>
      </c>
      <c r="O1072" s="239">
        <v>5274</v>
      </c>
      <c r="P1072" s="273" t="s">
        <v>2702</v>
      </c>
    </row>
    <row r="1073" spans="1:16" x14ac:dyDescent="0.2">
      <c r="A1073" s="253">
        <v>300</v>
      </c>
      <c r="B1073" s="274">
        <v>1406</v>
      </c>
      <c r="C1073" s="254"/>
      <c r="D1073" s="254" t="s">
        <v>1841</v>
      </c>
      <c r="E1073" s="254" t="s">
        <v>1435</v>
      </c>
      <c r="F1073" s="263">
        <v>3210</v>
      </c>
      <c r="G1073" s="254" t="s">
        <v>482</v>
      </c>
      <c r="H1073" s="175" t="s">
        <v>858</v>
      </c>
      <c r="I1073" s="28"/>
      <c r="N1073" s="272">
        <v>300</v>
      </c>
      <c r="O1073" s="239">
        <v>5275</v>
      </c>
      <c r="P1073" s="273" t="s">
        <v>2703</v>
      </c>
    </row>
    <row r="1074" spans="1:16" x14ac:dyDescent="0.2">
      <c r="A1074" s="253">
        <v>300</v>
      </c>
      <c r="B1074" s="274">
        <v>1407</v>
      </c>
      <c r="C1074" s="254"/>
      <c r="D1074" s="254" t="s">
        <v>185</v>
      </c>
      <c r="E1074" s="254" t="s">
        <v>869</v>
      </c>
      <c r="F1074" s="263">
        <v>3050</v>
      </c>
      <c r="G1074" s="254" t="s">
        <v>471</v>
      </c>
      <c r="H1074" s="175" t="s">
        <v>869</v>
      </c>
      <c r="I1074" s="28"/>
      <c r="N1074" s="272">
        <v>300</v>
      </c>
      <c r="O1074" s="239">
        <v>5276</v>
      </c>
      <c r="P1074" s="273" t="s">
        <v>2705</v>
      </c>
    </row>
    <row r="1075" spans="1:16" x14ac:dyDescent="0.2">
      <c r="A1075" s="253">
        <v>300</v>
      </c>
      <c r="B1075" s="274">
        <v>1408</v>
      </c>
      <c r="C1075" s="254"/>
      <c r="D1075" s="254" t="s">
        <v>181</v>
      </c>
      <c r="E1075" s="254" t="s">
        <v>861</v>
      </c>
      <c r="F1075" s="263">
        <v>3120</v>
      </c>
      <c r="G1075" s="254" t="s">
        <v>475</v>
      </c>
      <c r="H1075" s="175" t="s">
        <v>861</v>
      </c>
      <c r="I1075" s="28"/>
      <c r="N1075" s="272">
        <v>300</v>
      </c>
      <c r="O1075" s="239">
        <v>5277</v>
      </c>
      <c r="P1075" s="273" t="s">
        <v>2707</v>
      </c>
    </row>
    <row r="1076" spans="1:16" x14ac:dyDescent="0.2">
      <c r="A1076" s="253">
        <v>300</v>
      </c>
      <c r="B1076" s="274">
        <v>1409</v>
      </c>
      <c r="C1076" s="254"/>
      <c r="D1076" s="254" t="s">
        <v>171</v>
      </c>
      <c r="E1076" s="254" t="s">
        <v>1436</v>
      </c>
      <c r="F1076" s="263">
        <v>3300</v>
      </c>
      <c r="G1076" s="254" t="s">
        <v>487</v>
      </c>
      <c r="H1076" s="175" t="s">
        <v>873</v>
      </c>
      <c r="I1076" s="28"/>
      <c r="N1076" s="272">
        <v>300</v>
      </c>
      <c r="O1076" s="239">
        <v>5279</v>
      </c>
      <c r="P1076" s="273" t="s">
        <v>2711</v>
      </c>
    </row>
    <row r="1077" spans="1:16" x14ac:dyDescent="0.2">
      <c r="A1077" s="253">
        <v>300</v>
      </c>
      <c r="B1077" s="274">
        <v>1410</v>
      </c>
      <c r="C1077" s="254"/>
      <c r="D1077" s="254" t="s">
        <v>1879</v>
      </c>
      <c r="E1077" s="254" t="s">
        <v>1133</v>
      </c>
      <c r="F1077" s="263">
        <v>3020</v>
      </c>
      <c r="G1077" s="254" t="s">
        <v>468</v>
      </c>
      <c r="H1077" s="175" t="s">
        <v>875</v>
      </c>
      <c r="I1077" s="28"/>
      <c r="N1077" s="272">
        <v>300</v>
      </c>
      <c r="O1077" s="239">
        <v>5280</v>
      </c>
      <c r="P1077" s="273" t="s">
        <v>2712</v>
      </c>
    </row>
    <row r="1078" spans="1:16" x14ac:dyDescent="0.2">
      <c r="A1078" s="253">
        <v>300</v>
      </c>
      <c r="B1078" s="274">
        <v>1411</v>
      </c>
      <c r="C1078" s="254"/>
      <c r="D1078" s="254" t="s">
        <v>161</v>
      </c>
      <c r="E1078" s="254" t="s">
        <v>1169</v>
      </c>
      <c r="F1078" s="263">
        <v>3030</v>
      </c>
      <c r="G1078" s="254" t="s">
        <v>469</v>
      </c>
      <c r="H1078" s="175" t="s">
        <v>858</v>
      </c>
      <c r="I1078" s="28"/>
      <c r="N1078" s="272">
        <v>300</v>
      </c>
      <c r="O1078" s="239">
        <v>5281</v>
      </c>
      <c r="P1078" s="273" t="s">
        <v>2713</v>
      </c>
    </row>
    <row r="1079" spans="1:16" x14ac:dyDescent="0.2">
      <c r="A1079" s="253">
        <v>300</v>
      </c>
      <c r="B1079" s="274">
        <v>1412</v>
      </c>
      <c r="C1079" s="254"/>
      <c r="D1079" s="254" t="s">
        <v>1884</v>
      </c>
      <c r="E1079" s="254" t="s">
        <v>1133</v>
      </c>
      <c r="F1079" s="263">
        <v>3110</v>
      </c>
      <c r="G1079" s="254" t="s">
        <v>982</v>
      </c>
      <c r="H1079" s="175" t="s">
        <v>1437</v>
      </c>
      <c r="I1079" s="28"/>
      <c r="N1079" s="272">
        <v>300</v>
      </c>
      <c r="O1079" s="239">
        <v>5282</v>
      </c>
      <c r="P1079" s="273" t="s">
        <v>2714</v>
      </c>
    </row>
    <row r="1080" spans="1:16" x14ac:dyDescent="0.2">
      <c r="A1080" s="253">
        <v>300</v>
      </c>
      <c r="B1080" s="274">
        <v>1413</v>
      </c>
      <c r="C1080" s="254"/>
      <c r="D1080" s="254" t="s">
        <v>1943</v>
      </c>
      <c r="E1080" s="254" t="s">
        <v>1133</v>
      </c>
      <c r="F1080" s="263">
        <v>3060</v>
      </c>
      <c r="G1080" s="254" t="s">
        <v>182</v>
      </c>
      <c r="H1080" s="175" t="s">
        <v>1437</v>
      </c>
      <c r="I1080" s="28"/>
      <c r="N1080" s="272">
        <v>300</v>
      </c>
      <c r="O1080" s="239">
        <v>5283</v>
      </c>
      <c r="P1080" s="273" t="s">
        <v>2715</v>
      </c>
    </row>
    <row r="1081" spans="1:16" x14ac:dyDescent="0.2">
      <c r="A1081" s="253">
        <v>300</v>
      </c>
      <c r="B1081" s="274">
        <v>1414</v>
      </c>
      <c r="C1081" s="254"/>
      <c r="D1081" s="254" t="s">
        <v>1900</v>
      </c>
      <c r="E1081" s="254" t="s">
        <v>1432</v>
      </c>
      <c r="F1081" s="263">
        <v>3250</v>
      </c>
      <c r="G1081" s="254" t="s">
        <v>484</v>
      </c>
      <c r="H1081" s="175" t="s">
        <v>877</v>
      </c>
      <c r="I1081" s="28"/>
      <c r="N1081" s="272">
        <v>300</v>
      </c>
      <c r="O1081" s="239">
        <v>5284</v>
      </c>
      <c r="P1081" s="273" t="s">
        <v>2716</v>
      </c>
    </row>
    <row r="1082" spans="1:16" x14ac:dyDescent="0.2">
      <c r="A1082" s="253">
        <v>300</v>
      </c>
      <c r="B1082" s="274">
        <v>1415</v>
      </c>
      <c r="C1082" s="254"/>
      <c r="D1082" s="254" t="s">
        <v>1207</v>
      </c>
      <c r="E1082" s="254" t="s">
        <v>854</v>
      </c>
      <c r="F1082" s="263">
        <v>3260</v>
      </c>
      <c r="G1082" s="254" t="s">
        <v>485</v>
      </c>
      <c r="H1082" s="175" t="s">
        <v>877</v>
      </c>
      <c r="I1082" s="28"/>
      <c r="N1082" s="272">
        <v>300</v>
      </c>
      <c r="O1082" s="239">
        <v>5285</v>
      </c>
      <c r="P1082" s="273" t="s">
        <v>2717</v>
      </c>
    </row>
    <row r="1083" spans="1:16" x14ac:dyDescent="0.2">
      <c r="A1083" s="253">
        <v>300</v>
      </c>
      <c r="B1083" s="274">
        <v>1416</v>
      </c>
      <c r="C1083" s="254"/>
      <c r="D1083" s="254" t="s">
        <v>490</v>
      </c>
      <c r="E1083" s="254" t="s">
        <v>877</v>
      </c>
      <c r="F1083" s="263">
        <v>3270</v>
      </c>
      <c r="G1083" s="254" t="s">
        <v>1032</v>
      </c>
      <c r="H1083" s="175" t="s">
        <v>877</v>
      </c>
      <c r="I1083" s="28"/>
      <c r="N1083" s="272">
        <v>300</v>
      </c>
      <c r="O1083" s="239">
        <v>5286</v>
      </c>
      <c r="P1083" s="273" t="s">
        <v>2718</v>
      </c>
    </row>
    <row r="1084" spans="1:16" x14ac:dyDescent="0.2">
      <c r="A1084" s="253">
        <v>300</v>
      </c>
      <c r="B1084" s="274">
        <v>1417</v>
      </c>
      <c r="C1084" s="254"/>
      <c r="D1084" s="254" t="s">
        <v>1206</v>
      </c>
      <c r="E1084" s="254" t="s">
        <v>1436</v>
      </c>
      <c r="F1084" s="263">
        <v>3300</v>
      </c>
      <c r="G1084" s="254" t="s">
        <v>487</v>
      </c>
      <c r="H1084" s="175" t="s">
        <v>873</v>
      </c>
      <c r="I1084" s="28"/>
      <c r="N1084" s="272">
        <v>300</v>
      </c>
      <c r="O1084" s="239">
        <v>5287</v>
      </c>
      <c r="P1084" s="273" t="s">
        <v>2719</v>
      </c>
    </row>
    <row r="1085" spans="1:16" x14ac:dyDescent="0.2">
      <c r="A1085" s="253">
        <v>300</v>
      </c>
      <c r="B1085" s="274">
        <v>1418</v>
      </c>
      <c r="C1085" s="254"/>
      <c r="D1085" s="254" t="s">
        <v>406</v>
      </c>
      <c r="E1085" s="254" t="s">
        <v>867</v>
      </c>
      <c r="F1085" s="263">
        <v>3030</v>
      </c>
      <c r="G1085" s="254" t="s">
        <v>469</v>
      </c>
      <c r="H1085" s="175" t="s">
        <v>858</v>
      </c>
      <c r="I1085" s="28"/>
      <c r="N1085" s="272">
        <v>300</v>
      </c>
      <c r="O1085" s="239">
        <v>5288</v>
      </c>
      <c r="P1085" s="273" t="s">
        <v>2721</v>
      </c>
    </row>
    <row r="1086" spans="1:16" x14ac:dyDescent="0.2">
      <c r="A1086" s="253">
        <v>300</v>
      </c>
      <c r="B1086" s="274">
        <v>1419</v>
      </c>
      <c r="C1086" s="254"/>
      <c r="D1086" s="254" t="s">
        <v>1382</v>
      </c>
      <c r="E1086" s="254" t="s">
        <v>867</v>
      </c>
      <c r="F1086" s="263">
        <v>3030</v>
      </c>
      <c r="G1086" s="254" t="s">
        <v>469</v>
      </c>
      <c r="H1086" s="175" t="s">
        <v>858</v>
      </c>
      <c r="I1086" s="28"/>
      <c r="N1086" s="272">
        <v>300</v>
      </c>
      <c r="O1086" s="239">
        <v>5289</v>
      </c>
      <c r="P1086" s="273" t="s">
        <v>2722</v>
      </c>
    </row>
    <row r="1087" spans="1:16" x14ac:dyDescent="0.2">
      <c r="A1087" s="253">
        <v>300</v>
      </c>
      <c r="B1087" s="274">
        <v>1420</v>
      </c>
      <c r="C1087" s="254"/>
      <c r="D1087" s="254" t="s">
        <v>812</v>
      </c>
      <c r="E1087" s="254" t="s">
        <v>972</v>
      </c>
      <c r="F1087" s="263">
        <v>3010</v>
      </c>
      <c r="G1087" s="254" t="s">
        <v>467</v>
      </c>
      <c r="H1087" s="175" t="s">
        <v>869</v>
      </c>
      <c r="I1087" s="28"/>
      <c r="N1087" s="272">
        <v>300</v>
      </c>
      <c r="O1087" s="239">
        <v>5290</v>
      </c>
      <c r="P1087" s="273" t="s">
        <v>2723</v>
      </c>
    </row>
    <row r="1088" spans="1:16" x14ac:dyDescent="0.2">
      <c r="A1088" s="253">
        <v>300</v>
      </c>
      <c r="B1088" s="274">
        <v>1421</v>
      </c>
      <c r="C1088" s="254"/>
      <c r="D1088" s="254" t="s">
        <v>1910</v>
      </c>
      <c r="E1088" s="254" t="s">
        <v>867</v>
      </c>
      <c r="F1088" s="263">
        <v>3010</v>
      </c>
      <c r="G1088" s="254" t="s">
        <v>467</v>
      </c>
      <c r="H1088" s="175" t="s">
        <v>869</v>
      </c>
      <c r="I1088" s="28"/>
      <c r="N1088" s="272">
        <v>300</v>
      </c>
      <c r="O1088" s="239">
        <v>5291</v>
      </c>
      <c r="P1088" s="273" t="s">
        <v>2724</v>
      </c>
    </row>
    <row r="1089" spans="1:16" x14ac:dyDescent="0.2">
      <c r="A1089" s="253">
        <v>300</v>
      </c>
      <c r="B1089" s="274">
        <v>1423</v>
      </c>
      <c r="C1089" s="254"/>
      <c r="D1089" s="254" t="s">
        <v>633</v>
      </c>
      <c r="E1089" s="254" t="s">
        <v>1428</v>
      </c>
      <c r="F1089" s="263">
        <v>3180</v>
      </c>
      <c r="G1089" s="254" t="s">
        <v>479</v>
      </c>
      <c r="H1089" s="175" t="s">
        <v>877</v>
      </c>
      <c r="I1089" s="28"/>
      <c r="N1089" s="272">
        <v>300</v>
      </c>
      <c r="O1089" s="239">
        <v>5292</v>
      </c>
      <c r="P1089" s="273" t="s">
        <v>2725</v>
      </c>
    </row>
    <row r="1090" spans="1:16" x14ac:dyDescent="0.2">
      <c r="A1090" s="253">
        <v>300</v>
      </c>
      <c r="B1090" s="274">
        <v>1424</v>
      </c>
      <c r="C1090" s="254"/>
      <c r="D1090" s="254" t="s">
        <v>382</v>
      </c>
      <c r="E1090" s="254" t="s">
        <v>877</v>
      </c>
      <c r="F1090" s="263">
        <v>3270</v>
      </c>
      <c r="G1090" s="254" t="s">
        <v>1032</v>
      </c>
      <c r="H1090" s="175" t="s">
        <v>877</v>
      </c>
      <c r="I1090" s="28"/>
      <c r="N1090" s="272">
        <v>300</v>
      </c>
      <c r="O1090" s="239">
        <v>5293</v>
      </c>
      <c r="P1090" s="273" t="s">
        <v>2727</v>
      </c>
    </row>
    <row r="1091" spans="1:16" x14ac:dyDescent="0.2">
      <c r="A1091" s="253">
        <v>300</v>
      </c>
      <c r="B1091" s="274">
        <v>1425</v>
      </c>
      <c r="C1091" s="254"/>
      <c r="D1091" s="254" t="s">
        <v>2023</v>
      </c>
      <c r="E1091" s="254" t="s">
        <v>968</v>
      </c>
      <c r="F1091" s="263">
        <v>3180</v>
      </c>
      <c r="G1091" s="254" t="s">
        <v>479</v>
      </c>
      <c r="H1091" s="175" t="s">
        <v>877</v>
      </c>
      <c r="I1091" s="28"/>
      <c r="N1091" s="272">
        <v>300</v>
      </c>
      <c r="O1091" s="239">
        <v>5294</v>
      </c>
      <c r="P1091" s="273" t="s">
        <v>2728</v>
      </c>
    </row>
    <row r="1092" spans="1:16" x14ac:dyDescent="0.2">
      <c r="A1092" s="253">
        <v>300</v>
      </c>
      <c r="B1092" s="274">
        <v>1426</v>
      </c>
      <c r="C1092" s="254"/>
      <c r="D1092" s="254" t="s">
        <v>2024</v>
      </c>
      <c r="E1092" s="254" t="s">
        <v>968</v>
      </c>
      <c r="F1092" s="263">
        <v>3190</v>
      </c>
      <c r="G1092" s="254" t="s">
        <v>480</v>
      </c>
      <c r="H1092" s="175" t="s">
        <v>1101</v>
      </c>
      <c r="I1092" s="28"/>
      <c r="N1092" s="272">
        <v>300</v>
      </c>
      <c r="O1092" s="239">
        <v>5295</v>
      </c>
      <c r="P1092" s="273" t="s">
        <v>2730</v>
      </c>
    </row>
    <row r="1093" spans="1:16" x14ac:dyDescent="0.2">
      <c r="A1093" s="253">
        <v>300</v>
      </c>
      <c r="B1093" s="274">
        <v>1427</v>
      </c>
      <c r="C1093" s="254"/>
      <c r="D1093" s="254" t="s">
        <v>117</v>
      </c>
      <c r="E1093" s="254" t="s">
        <v>1177</v>
      </c>
      <c r="F1093" s="263">
        <v>3020</v>
      </c>
      <c r="G1093" s="254" t="s">
        <v>468</v>
      </c>
      <c r="H1093" s="175" t="s">
        <v>875</v>
      </c>
      <c r="I1093" s="28"/>
      <c r="N1093" s="272">
        <v>300</v>
      </c>
      <c r="O1093" s="239">
        <v>5296</v>
      </c>
      <c r="P1093" s="273" t="s">
        <v>2731</v>
      </c>
    </row>
    <row r="1094" spans="1:16" x14ac:dyDescent="0.2">
      <c r="A1094" s="253">
        <v>300</v>
      </c>
      <c r="B1094" s="274">
        <v>1428</v>
      </c>
      <c r="C1094" s="254"/>
      <c r="D1094" s="254" t="s">
        <v>1120</v>
      </c>
      <c r="E1094" s="254" t="s">
        <v>1121</v>
      </c>
      <c r="F1094" s="263">
        <v>3310</v>
      </c>
      <c r="G1094" s="254" t="s">
        <v>21</v>
      </c>
      <c r="H1094" s="175" t="s">
        <v>877</v>
      </c>
      <c r="I1094" s="28"/>
      <c r="N1094" s="272">
        <v>300</v>
      </c>
      <c r="O1094" s="239">
        <v>5297</v>
      </c>
      <c r="P1094" s="273" t="s">
        <v>2732</v>
      </c>
    </row>
    <row r="1095" spans="1:16" x14ac:dyDescent="0.2">
      <c r="A1095" s="253">
        <v>300</v>
      </c>
      <c r="B1095" s="274">
        <v>1429</v>
      </c>
      <c r="C1095" s="254"/>
      <c r="D1095" s="254" t="s">
        <v>491</v>
      </c>
      <c r="E1095" s="254" t="s">
        <v>873</v>
      </c>
      <c r="F1095" s="263">
        <v>3290</v>
      </c>
      <c r="G1095" s="254" t="s">
        <v>684</v>
      </c>
      <c r="H1095" s="175" t="s">
        <v>877</v>
      </c>
      <c r="I1095" s="28"/>
      <c r="N1095" s="272">
        <v>300</v>
      </c>
      <c r="O1095" s="239">
        <v>5298</v>
      </c>
      <c r="P1095" s="273" t="s">
        <v>2733</v>
      </c>
    </row>
    <row r="1096" spans="1:16" x14ac:dyDescent="0.2">
      <c r="A1096" s="253">
        <v>300</v>
      </c>
      <c r="B1096" s="274">
        <v>1430</v>
      </c>
      <c r="C1096" s="254"/>
      <c r="D1096" s="254" t="s">
        <v>676</v>
      </c>
      <c r="E1096" s="254" t="s">
        <v>1435</v>
      </c>
      <c r="F1096" s="263">
        <v>3210</v>
      </c>
      <c r="G1096" s="254" t="s">
        <v>482</v>
      </c>
      <c r="H1096" s="175" t="s">
        <v>858</v>
      </c>
      <c r="I1096" s="28"/>
      <c r="N1096" s="272">
        <v>300</v>
      </c>
      <c r="O1096" s="239">
        <v>5299</v>
      </c>
      <c r="P1096" s="273" t="s">
        <v>2734</v>
      </c>
    </row>
    <row r="1097" spans="1:16" x14ac:dyDescent="0.2">
      <c r="A1097" s="253">
        <v>300</v>
      </c>
      <c r="B1097" s="274">
        <v>1431</v>
      </c>
      <c r="C1097" s="254"/>
      <c r="D1097" s="254" t="s">
        <v>2025</v>
      </c>
      <c r="E1097" s="254" t="s">
        <v>873</v>
      </c>
      <c r="F1097" s="263">
        <v>3290</v>
      </c>
      <c r="G1097" s="254" t="s">
        <v>684</v>
      </c>
      <c r="H1097" s="175" t="s">
        <v>877</v>
      </c>
      <c r="I1097" s="28"/>
      <c r="N1097" s="272">
        <v>300</v>
      </c>
      <c r="O1097" s="239">
        <v>5300</v>
      </c>
      <c r="P1097" s="273" t="s">
        <v>2735</v>
      </c>
    </row>
    <row r="1098" spans="1:16" x14ac:dyDescent="0.2">
      <c r="A1098" s="253">
        <v>300</v>
      </c>
      <c r="B1098" s="274">
        <v>1432</v>
      </c>
      <c r="C1098" s="254"/>
      <c r="D1098" s="254" t="s">
        <v>1352</v>
      </c>
      <c r="E1098" s="254" t="s">
        <v>865</v>
      </c>
      <c r="F1098" s="263">
        <v>3010</v>
      </c>
      <c r="G1098" s="254" t="s">
        <v>467</v>
      </c>
      <c r="H1098" s="175" t="s">
        <v>869</v>
      </c>
      <c r="I1098" s="28"/>
      <c r="N1098" s="272">
        <v>300</v>
      </c>
      <c r="O1098" s="239">
        <v>5301</v>
      </c>
      <c r="P1098" s="273" t="s">
        <v>2737</v>
      </c>
    </row>
    <row r="1099" spans="1:16" x14ac:dyDescent="0.2">
      <c r="A1099" s="253">
        <v>300</v>
      </c>
      <c r="B1099" s="274">
        <v>1434</v>
      </c>
      <c r="C1099" s="254"/>
      <c r="D1099" s="254" t="s">
        <v>666</v>
      </c>
      <c r="E1099" s="254" t="s">
        <v>913</v>
      </c>
      <c r="F1099" s="263">
        <v>3250</v>
      </c>
      <c r="G1099" s="254" t="s">
        <v>484</v>
      </c>
      <c r="H1099" s="175" t="s">
        <v>877</v>
      </c>
      <c r="I1099" s="28"/>
      <c r="N1099" s="272">
        <v>300</v>
      </c>
      <c r="O1099" s="239">
        <v>5302</v>
      </c>
      <c r="P1099" s="273" t="s">
        <v>2738</v>
      </c>
    </row>
    <row r="1100" spans="1:16" x14ac:dyDescent="0.2">
      <c r="A1100" s="253">
        <v>300</v>
      </c>
      <c r="B1100" s="274">
        <v>1436</v>
      </c>
      <c r="C1100" s="254"/>
      <c r="D1100" s="254" t="s">
        <v>1489</v>
      </c>
      <c r="E1100" s="254" t="s">
        <v>1057</v>
      </c>
      <c r="F1100" s="263">
        <v>3050</v>
      </c>
      <c r="G1100" s="254" t="s">
        <v>471</v>
      </c>
      <c r="H1100" s="175" t="s">
        <v>869</v>
      </c>
      <c r="I1100" s="28"/>
      <c r="N1100" s="272">
        <v>300</v>
      </c>
      <c r="O1100" s="239">
        <v>5303</v>
      </c>
      <c r="P1100" s="273" t="s">
        <v>2739</v>
      </c>
    </row>
    <row r="1101" spans="1:16" x14ac:dyDescent="0.2">
      <c r="A1101" s="253">
        <v>300</v>
      </c>
      <c r="B1101" s="274">
        <v>1437</v>
      </c>
      <c r="C1101" s="254"/>
      <c r="D1101" s="254" t="s">
        <v>1179</v>
      </c>
      <c r="E1101" s="254" t="s">
        <v>1180</v>
      </c>
      <c r="F1101" s="263">
        <v>3050</v>
      </c>
      <c r="G1101" s="254" t="s">
        <v>471</v>
      </c>
      <c r="H1101" s="175" t="s">
        <v>869</v>
      </c>
      <c r="I1101" s="28"/>
      <c r="N1101" s="272">
        <v>300</v>
      </c>
      <c r="O1101" s="239">
        <v>5304</v>
      </c>
      <c r="P1101" s="273" t="s">
        <v>2740</v>
      </c>
    </row>
    <row r="1102" spans="1:16" x14ac:dyDescent="0.2">
      <c r="A1102" s="253">
        <v>300</v>
      </c>
      <c r="B1102" s="274">
        <v>1438</v>
      </c>
      <c r="C1102" s="254"/>
      <c r="D1102" s="254" t="s">
        <v>2026</v>
      </c>
      <c r="E1102" s="254" t="s">
        <v>1446</v>
      </c>
      <c r="F1102" s="263">
        <v>3170</v>
      </c>
      <c r="G1102" s="254" t="s">
        <v>455</v>
      </c>
      <c r="H1102" s="175" t="s">
        <v>1104</v>
      </c>
      <c r="I1102" s="28"/>
      <c r="N1102" s="272">
        <v>300</v>
      </c>
      <c r="O1102" s="239">
        <v>5305</v>
      </c>
      <c r="P1102" s="273" t="s">
        <v>2741</v>
      </c>
    </row>
    <row r="1103" spans="1:16" x14ac:dyDescent="0.2">
      <c r="A1103" s="253">
        <v>300</v>
      </c>
      <c r="B1103" s="274">
        <v>1439</v>
      </c>
      <c r="C1103" s="254"/>
      <c r="D1103" s="254" t="s">
        <v>300</v>
      </c>
      <c r="E1103" s="254" t="s">
        <v>1188</v>
      </c>
      <c r="F1103" s="263">
        <v>3090</v>
      </c>
      <c r="G1103" s="254" t="s">
        <v>474</v>
      </c>
      <c r="H1103" s="175" t="s">
        <v>1437</v>
      </c>
      <c r="I1103" s="28"/>
      <c r="N1103" s="272">
        <v>300</v>
      </c>
      <c r="O1103" s="239">
        <v>5306</v>
      </c>
      <c r="P1103" s="273" t="s">
        <v>2742</v>
      </c>
    </row>
    <row r="1104" spans="1:16" x14ac:dyDescent="0.2">
      <c r="A1104" s="253">
        <v>300</v>
      </c>
      <c r="B1104" s="274">
        <v>1442</v>
      </c>
      <c r="C1104" s="254"/>
      <c r="D1104" s="254" t="s">
        <v>1581</v>
      </c>
      <c r="E1104" s="254" t="s">
        <v>1437</v>
      </c>
      <c r="F1104" s="263">
        <v>3090</v>
      </c>
      <c r="G1104" s="254" t="s">
        <v>474</v>
      </c>
      <c r="H1104" s="175" t="s">
        <v>1437</v>
      </c>
      <c r="I1104" s="28"/>
      <c r="N1104" s="272">
        <v>300</v>
      </c>
      <c r="O1104" s="239">
        <v>5307</v>
      </c>
      <c r="P1104" s="273" t="s">
        <v>2743</v>
      </c>
    </row>
    <row r="1105" spans="1:16" x14ac:dyDescent="0.2">
      <c r="A1105" s="253">
        <v>300</v>
      </c>
      <c r="B1105" s="274">
        <v>1443</v>
      </c>
      <c r="C1105" s="254"/>
      <c r="D1105" s="254" t="s">
        <v>1582</v>
      </c>
      <c r="E1105" s="254" t="s">
        <v>916</v>
      </c>
      <c r="F1105" s="263">
        <v>3070</v>
      </c>
      <c r="G1105" s="254" t="s">
        <v>472</v>
      </c>
      <c r="H1105" s="175" t="s">
        <v>869</v>
      </c>
      <c r="I1105" s="28"/>
      <c r="N1105" s="272">
        <v>300</v>
      </c>
      <c r="O1105" s="239">
        <v>5308</v>
      </c>
      <c r="P1105" s="273" t="s">
        <v>2744</v>
      </c>
    </row>
    <row r="1106" spans="1:16" x14ac:dyDescent="0.2">
      <c r="A1106" s="253">
        <v>300</v>
      </c>
      <c r="B1106" s="274">
        <v>1445</v>
      </c>
      <c r="C1106" s="254"/>
      <c r="D1106" s="254" t="s">
        <v>44</v>
      </c>
      <c r="E1106" s="254" t="s">
        <v>1091</v>
      </c>
      <c r="F1106" s="263">
        <v>3180</v>
      </c>
      <c r="G1106" s="254" t="s">
        <v>479</v>
      </c>
      <c r="H1106" s="175" t="s">
        <v>877</v>
      </c>
      <c r="I1106" s="28"/>
      <c r="N1106" s="272">
        <v>300</v>
      </c>
      <c r="O1106" s="239">
        <v>5309</v>
      </c>
      <c r="P1106" s="273" t="s">
        <v>2745</v>
      </c>
    </row>
    <row r="1107" spans="1:16" x14ac:dyDescent="0.2">
      <c r="A1107" s="253">
        <v>300</v>
      </c>
      <c r="B1107" s="274">
        <v>1446</v>
      </c>
      <c r="C1107" s="254"/>
      <c r="D1107" s="254" t="s">
        <v>45</v>
      </c>
      <c r="E1107" s="254" t="s">
        <v>941</v>
      </c>
      <c r="F1107" s="263">
        <v>3240</v>
      </c>
      <c r="G1107" s="254" t="s">
        <v>1031</v>
      </c>
      <c r="H1107" s="175" t="s">
        <v>1095</v>
      </c>
      <c r="I1107" s="28"/>
      <c r="N1107" s="272">
        <v>300</v>
      </c>
      <c r="O1107" s="239">
        <v>5310</v>
      </c>
      <c r="P1107" s="273" t="s">
        <v>2747</v>
      </c>
    </row>
    <row r="1108" spans="1:16" x14ac:dyDescent="0.2">
      <c r="A1108" s="253">
        <v>300</v>
      </c>
      <c r="B1108" s="274">
        <v>1447</v>
      </c>
      <c r="C1108" s="254"/>
      <c r="D1108" s="254" t="s">
        <v>46</v>
      </c>
      <c r="E1108" s="254" t="s">
        <v>1433</v>
      </c>
      <c r="F1108" s="263">
        <v>3260</v>
      </c>
      <c r="G1108" s="254" t="s">
        <v>485</v>
      </c>
      <c r="H1108" s="175" t="s">
        <v>877</v>
      </c>
      <c r="I1108" s="28"/>
      <c r="N1108" s="272">
        <v>300</v>
      </c>
      <c r="O1108" s="239">
        <v>5311</v>
      </c>
      <c r="P1108" s="273" t="s">
        <v>2748</v>
      </c>
    </row>
    <row r="1109" spans="1:16" x14ac:dyDescent="0.2">
      <c r="A1109" s="253">
        <v>300</v>
      </c>
      <c r="B1109" s="274">
        <v>1448</v>
      </c>
      <c r="C1109" s="254"/>
      <c r="D1109" s="254" t="s">
        <v>47</v>
      </c>
      <c r="E1109" s="254" t="s">
        <v>1583</v>
      </c>
      <c r="F1109" s="263">
        <v>3260</v>
      </c>
      <c r="G1109" s="254" t="s">
        <v>485</v>
      </c>
      <c r="H1109" s="175" t="s">
        <v>877</v>
      </c>
      <c r="I1109" s="28"/>
      <c r="N1109" s="272">
        <v>300</v>
      </c>
      <c r="O1109" s="239">
        <v>5312</v>
      </c>
      <c r="P1109" s="273" t="s">
        <v>2750</v>
      </c>
    </row>
    <row r="1110" spans="1:16" x14ac:dyDescent="0.2">
      <c r="A1110" s="253">
        <v>300</v>
      </c>
      <c r="B1110" s="274">
        <v>1449</v>
      </c>
      <c r="C1110" s="254"/>
      <c r="D1110" s="254" t="s">
        <v>48</v>
      </c>
      <c r="E1110" s="254" t="s">
        <v>862</v>
      </c>
      <c r="F1110" s="263">
        <v>3260</v>
      </c>
      <c r="G1110" s="254" t="s">
        <v>485</v>
      </c>
      <c r="H1110" s="175" t="s">
        <v>877</v>
      </c>
      <c r="I1110" s="28"/>
      <c r="N1110" s="272">
        <v>300</v>
      </c>
      <c r="O1110" s="239">
        <v>5313</v>
      </c>
      <c r="P1110" s="273" t="s">
        <v>2751</v>
      </c>
    </row>
    <row r="1111" spans="1:16" x14ac:dyDescent="0.2">
      <c r="A1111" s="253">
        <v>300</v>
      </c>
      <c r="B1111" s="274">
        <v>1450</v>
      </c>
      <c r="C1111" s="254"/>
      <c r="D1111" s="254" t="s">
        <v>49</v>
      </c>
      <c r="E1111" s="254" t="s">
        <v>1452</v>
      </c>
      <c r="F1111" s="263">
        <v>3260</v>
      </c>
      <c r="G1111" s="254" t="s">
        <v>485</v>
      </c>
      <c r="H1111" s="175" t="s">
        <v>877</v>
      </c>
      <c r="I1111" s="28"/>
      <c r="N1111" s="272">
        <v>300</v>
      </c>
      <c r="O1111" s="239">
        <v>5314</v>
      </c>
      <c r="P1111" s="273" t="s">
        <v>2752</v>
      </c>
    </row>
    <row r="1112" spans="1:16" x14ac:dyDescent="0.2">
      <c r="A1112" s="253">
        <v>300</v>
      </c>
      <c r="B1112" s="274">
        <v>1451</v>
      </c>
      <c r="C1112" s="254"/>
      <c r="D1112" s="254" t="s">
        <v>50</v>
      </c>
      <c r="E1112" s="254" t="s">
        <v>1584</v>
      </c>
      <c r="F1112" s="263">
        <v>3280</v>
      </c>
      <c r="G1112" s="254" t="s">
        <v>486</v>
      </c>
      <c r="H1112" s="175" t="s">
        <v>877</v>
      </c>
      <c r="I1112" s="28"/>
      <c r="N1112" s="272">
        <v>300</v>
      </c>
      <c r="O1112" s="239">
        <v>5315</v>
      </c>
      <c r="P1112" s="273" t="s">
        <v>2753</v>
      </c>
    </row>
    <row r="1113" spans="1:16" x14ac:dyDescent="0.2">
      <c r="A1113" s="253">
        <v>300</v>
      </c>
      <c r="B1113" s="274">
        <v>1454</v>
      </c>
      <c r="C1113" s="254"/>
      <c r="D1113" s="254" t="s">
        <v>52</v>
      </c>
      <c r="E1113" s="254" t="s">
        <v>1435</v>
      </c>
      <c r="F1113" s="263">
        <v>3230</v>
      </c>
      <c r="G1113" s="254" t="s">
        <v>483</v>
      </c>
      <c r="H1113" s="175" t="s">
        <v>877</v>
      </c>
      <c r="I1113" s="28"/>
      <c r="N1113" s="272">
        <v>300</v>
      </c>
      <c r="O1113" s="239">
        <v>5316</v>
      </c>
      <c r="P1113" s="273" t="s">
        <v>2754</v>
      </c>
    </row>
    <row r="1114" spans="1:16" x14ac:dyDescent="0.2">
      <c r="A1114" s="253">
        <v>300</v>
      </c>
      <c r="B1114" s="274">
        <v>1455</v>
      </c>
      <c r="C1114" s="254"/>
      <c r="D1114" s="254" t="s">
        <v>53</v>
      </c>
      <c r="E1114" s="254" t="s">
        <v>1428</v>
      </c>
      <c r="F1114" s="263">
        <v>3180</v>
      </c>
      <c r="G1114" s="254" t="s">
        <v>479</v>
      </c>
      <c r="H1114" s="175" t="s">
        <v>877</v>
      </c>
      <c r="I1114" s="28"/>
      <c r="N1114" s="272">
        <v>300</v>
      </c>
      <c r="O1114" s="239">
        <v>5317</v>
      </c>
      <c r="P1114" s="273" t="s">
        <v>2755</v>
      </c>
    </row>
    <row r="1115" spans="1:16" x14ac:dyDescent="0.2">
      <c r="A1115" s="253">
        <v>300</v>
      </c>
      <c r="B1115" s="274">
        <v>1457</v>
      </c>
      <c r="C1115" s="254"/>
      <c r="D1115" s="254" t="s">
        <v>55</v>
      </c>
      <c r="E1115" s="254" t="s">
        <v>1585</v>
      </c>
      <c r="F1115" s="263">
        <v>3200</v>
      </c>
      <c r="G1115" s="254" t="s">
        <v>481</v>
      </c>
      <c r="H1115" s="175" t="s">
        <v>1095</v>
      </c>
      <c r="I1115" s="28"/>
      <c r="N1115" s="272">
        <v>300</v>
      </c>
      <c r="O1115" s="239">
        <v>5318</v>
      </c>
      <c r="P1115" s="273" t="s">
        <v>2756</v>
      </c>
    </row>
    <row r="1116" spans="1:16" x14ac:dyDescent="0.2">
      <c r="A1116" s="253">
        <v>300</v>
      </c>
      <c r="B1116" s="274">
        <v>1458</v>
      </c>
      <c r="C1116" s="254"/>
      <c r="D1116" s="254" t="s">
        <v>56</v>
      </c>
      <c r="E1116" s="254" t="s">
        <v>1526</v>
      </c>
      <c r="F1116" s="263">
        <v>3080</v>
      </c>
      <c r="G1116" s="254" t="s">
        <v>473</v>
      </c>
      <c r="H1116" s="175" t="s">
        <v>873</v>
      </c>
      <c r="I1116" s="28"/>
      <c r="N1116" s="272">
        <v>300</v>
      </c>
      <c r="O1116" s="239">
        <v>5319</v>
      </c>
      <c r="P1116" s="273" t="s">
        <v>2757</v>
      </c>
    </row>
    <row r="1117" spans="1:16" x14ac:dyDescent="0.2">
      <c r="A1117" s="253">
        <v>300</v>
      </c>
      <c r="B1117" s="274">
        <v>1459</v>
      </c>
      <c r="C1117" s="254"/>
      <c r="D1117" s="254" t="s">
        <v>57</v>
      </c>
      <c r="E1117" s="254" t="s">
        <v>885</v>
      </c>
      <c r="F1117" s="263">
        <v>3120</v>
      </c>
      <c r="G1117" s="254" t="s">
        <v>475</v>
      </c>
      <c r="H1117" s="175" t="s">
        <v>861</v>
      </c>
      <c r="I1117" s="28"/>
      <c r="N1117" s="272">
        <v>300</v>
      </c>
      <c r="O1117" s="239">
        <v>5320</v>
      </c>
      <c r="P1117" s="273" t="s">
        <v>2758</v>
      </c>
    </row>
    <row r="1118" spans="1:16" x14ac:dyDescent="0.2">
      <c r="A1118" s="253">
        <v>300</v>
      </c>
      <c r="B1118" s="274">
        <v>1460</v>
      </c>
      <c r="C1118" s="254"/>
      <c r="D1118" s="254" t="s">
        <v>58</v>
      </c>
      <c r="E1118" s="254" t="s">
        <v>885</v>
      </c>
      <c r="F1118" s="263">
        <v>3070</v>
      </c>
      <c r="G1118" s="254" t="s">
        <v>472</v>
      </c>
      <c r="H1118" s="175" t="s">
        <v>869</v>
      </c>
      <c r="I1118" s="28"/>
      <c r="N1118" s="272">
        <v>300</v>
      </c>
      <c r="O1118" s="239">
        <v>5321</v>
      </c>
      <c r="P1118" s="273" t="s">
        <v>2759</v>
      </c>
    </row>
    <row r="1119" spans="1:16" x14ac:dyDescent="0.2">
      <c r="A1119" s="253">
        <v>300</v>
      </c>
      <c r="B1119" s="274">
        <v>1461</v>
      </c>
      <c r="C1119" s="254"/>
      <c r="D1119" s="254" t="s">
        <v>59</v>
      </c>
      <c r="E1119" s="254" t="s">
        <v>885</v>
      </c>
      <c r="F1119" s="263">
        <v>3050</v>
      </c>
      <c r="G1119" s="254" t="s">
        <v>471</v>
      </c>
      <c r="H1119" s="175" t="s">
        <v>869</v>
      </c>
      <c r="I1119" s="28"/>
      <c r="N1119" s="272">
        <v>300</v>
      </c>
      <c r="O1119" s="239">
        <v>5322</v>
      </c>
      <c r="P1119" s="273" t="s">
        <v>2760</v>
      </c>
    </row>
    <row r="1120" spans="1:16" x14ac:dyDescent="0.2">
      <c r="A1120" s="253">
        <v>300</v>
      </c>
      <c r="B1120" s="274">
        <v>1462</v>
      </c>
      <c r="C1120" s="254"/>
      <c r="D1120" s="254" t="s">
        <v>60</v>
      </c>
      <c r="E1120" s="254" t="s">
        <v>932</v>
      </c>
      <c r="F1120" s="263">
        <v>3130</v>
      </c>
      <c r="G1120" s="254" t="s">
        <v>476</v>
      </c>
      <c r="H1120" s="175" t="s">
        <v>858</v>
      </c>
      <c r="I1120" s="28"/>
      <c r="N1120" s="272">
        <v>300</v>
      </c>
      <c r="O1120" s="239">
        <v>5323</v>
      </c>
      <c r="P1120" s="273" t="s">
        <v>2761</v>
      </c>
    </row>
    <row r="1121" spans="1:16" x14ac:dyDescent="0.2">
      <c r="A1121" s="253">
        <v>300</v>
      </c>
      <c r="B1121" s="274">
        <v>1463</v>
      </c>
      <c r="C1121" s="254"/>
      <c r="D1121" s="254" t="s">
        <v>61</v>
      </c>
      <c r="E1121" s="254" t="s">
        <v>1428</v>
      </c>
      <c r="F1121" s="263">
        <v>3180</v>
      </c>
      <c r="G1121" s="254" t="s">
        <v>479</v>
      </c>
      <c r="H1121" s="175" t="s">
        <v>877</v>
      </c>
      <c r="I1121" s="28"/>
      <c r="N1121" s="272">
        <v>300</v>
      </c>
      <c r="O1121" s="239">
        <v>5324</v>
      </c>
      <c r="P1121" s="273" t="s">
        <v>2762</v>
      </c>
    </row>
    <row r="1122" spans="1:16" x14ac:dyDescent="0.2">
      <c r="A1122" s="253">
        <v>300</v>
      </c>
      <c r="B1122" s="274">
        <v>1464</v>
      </c>
      <c r="C1122" s="254"/>
      <c r="D1122" s="254" t="s">
        <v>62</v>
      </c>
      <c r="E1122" s="254" t="s">
        <v>1435</v>
      </c>
      <c r="F1122" s="263">
        <v>3210</v>
      </c>
      <c r="G1122" s="254" t="s">
        <v>482</v>
      </c>
      <c r="H1122" s="175" t="s">
        <v>858</v>
      </c>
      <c r="I1122" s="28"/>
      <c r="N1122" s="272">
        <v>300</v>
      </c>
      <c r="O1122" s="239">
        <v>5325</v>
      </c>
      <c r="P1122" s="273" t="s">
        <v>2763</v>
      </c>
    </row>
    <row r="1123" spans="1:16" x14ac:dyDescent="0.2">
      <c r="A1123" s="253">
        <v>300</v>
      </c>
      <c r="B1123" s="274">
        <v>1465</v>
      </c>
      <c r="C1123" s="254"/>
      <c r="D1123" s="254" t="s">
        <v>1586</v>
      </c>
      <c r="E1123" s="254" t="s">
        <v>1090</v>
      </c>
      <c r="F1123" s="263">
        <v>3190</v>
      </c>
      <c r="G1123" s="254" t="s">
        <v>480</v>
      </c>
      <c r="H1123" s="175" t="s">
        <v>1101</v>
      </c>
      <c r="I1123" s="28"/>
      <c r="N1123" s="272">
        <v>300</v>
      </c>
      <c r="O1123" s="239">
        <v>5326</v>
      </c>
      <c r="P1123" s="273" t="s">
        <v>2764</v>
      </c>
    </row>
    <row r="1124" spans="1:16" x14ac:dyDescent="0.2">
      <c r="A1124" s="253">
        <v>300</v>
      </c>
      <c r="B1124" s="274">
        <v>1466</v>
      </c>
      <c r="C1124" s="254"/>
      <c r="D1124" s="254" t="s">
        <v>63</v>
      </c>
      <c r="E1124" s="254" t="s">
        <v>879</v>
      </c>
      <c r="F1124" s="263">
        <v>3080</v>
      </c>
      <c r="G1124" s="254" t="s">
        <v>473</v>
      </c>
      <c r="H1124" s="175" t="s">
        <v>873</v>
      </c>
      <c r="I1124" s="28"/>
      <c r="N1124" s="272">
        <v>300</v>
      </c>
      <c r="O1124" s="239">
        <v>5327</v>
      </c>
      <c r="P1124" s="273" t="s">
        <v>2765</v>
      </c>
    </row>
    <row r="1125" spans="1:16" x14ac:dyDescent="0.2">
      <c r="A1125" s="253">
        <v>300</v>
      </c>
      <c r="B1125" s="274">
        <v>1467</v>
      </c>
      <c r="C1125" s="254"/>
      <c r="D1125" s="254" t="s">
        <v>64</v>
      </c>
      <c r="E1125" s="254" t="s">
        <v>885</v>
      </c>
      <c r="F1125" s="263">
        <v>3150</v>
      </c>
      <c r="G1125" s="254" t="s">
        <v>478</v>
      </c>
      <c r="H1125" s="175" t="s">
        <v>1437</v>
      </c>
      <c r="I1125" s="28"/>
      <c r="N1125" s="272">
        <v>300</v>
      </c>
      <c r="O1125" s="239">
        <v>5328</v>
      </c>
      <c r="P1125" s="273" t="s">
        <v>2766</v>
      </c>
    </row>
    <row r="1126" spans="1:16" x14ac:dyDescent="0.2">
      <c r="A1126" s="253">
        <v>300</v>
      </c>
      <c r="B1126" s="274">
        <v>1469</v>
      </c>
      <c r="C1126" s="254"/>
      <c r="D1126" s="254" t="s">
        <v>66</v>
      </c>
      <c r="E1126" s="254" t="s">
        <v>865</v>
      </c>
      <c r="F1126" s="263">
        <v>3010</v>
      </c>
      <c r="G1126" s="254" t="s">
        <v>467</v>
      </c>
      <c r="H1126" s="175" t="s">
        <v>869</v>
      </c>
      <c r="I1126" s="28"/>
      <c r="N1126" s="272">
        <v>300</v>
      </c>
      <c r="O1126" s="239">
        <v>5329</v>
      </c>
      <c r="P1126" s="273" t="s">
        <v>2767</v>
      </c>
    </row>
    <row r="1127" spans="1:16" x14ac:dyDescent="0.2">
      <c r="A1127" s="253">
        <v>300</v>
      </c>
      <c r="B1127" s="274">
        <v>1470</v>
      </c>
      <c r="C1127" s="254"/>
      <c r="D1127" s="254" t="s">
        <v>67</v>
      </c>
      <c r="E1127" s="254" t="s">
        <v>1588</v>
      </c>
      <c r="F1127" s="263">
        <v>3070</v>
      </c>
      <c r="G1127" s="254" t="s">
        <v>472</v>
      </c>
      <c r="H1127" s="175" t="s">
        <v>869</v>
      </c>
      <c r="I1127" s="28"/>
      <c r="N1127" s="272">
        <v>300</v>
      </c>
      <c r="O1127" s="239">
        <v>5330</v>
      </c>
      <c r="P1127" s="273" t="s">
        <v>2768</v>
      </c>
    </row>
    <row r="1128" spans="1:16" x14ac:dyDescent="0.2">
      <c r="A1128" s="253">
        <v>300</v>
      </c>
      <c r="B1128" s="274">
        <v>1471</v>
      </c>
      <c r="C1128" s="254"/>
      <c r="D1128" s="254" t="s">
        <v>68</v>
      </c>
      <c r="E1128" s="254" t="s">
        <v>1057</v>
      </c>
      <c r="F1128" s="263">
        <v>3050</v>
      </c>
      <c r="G1128" s="254" t="s">
        <v>471</v>
      </c>
      <c r="H1128" s="175" t="s">
        <v>869</v>
      </c>
      <c r="I1128" s="28"/>
      <c r="N1128" s="272">
        <v>300</v>
      </c>
      <c r="O1128" s="239">
        <v>5331</v>
      </c>
      <c r="P1128" s="273" t="s">
        <v>2769</v>
      </c>
    </row>
    <row r="1129" spans="1:16" x14ac:dyDescent="0.2">
      <c r="A1129" s="253">
        <v>300</v>
      </c>
      <c r="B1129" s="274">
        <v>1475</v>
      </c>
      <c r="C1129" s="254"/>
      <c r="D1129" s="254" t="s">
        <v>70</v>
      </c>
      <c r="E1129" s="254" t="s">
        <v>858</v>
      </c>
      <c r="F1129" s="263">
        <v>3040</v>
      </c>
      <c r="G1129" s="254" t="s">
        <v>470</v>
      </c>
      <c r="H1129" s="175" t="s">
        <v>858</v>
      </c>
      <c r="I1129" s="28"/>
      <c r="N1129" s="272">
        <v>300</v>
      </c>
      <c r="O1129" s="239">
        <v>5332</v>
      </c>
      <c r="P1129" s="273" t="s">
        <v>2770</v>
      </c>
    </row>
    <row r="1130" spans="1:16" x14ac:dyDescent="0.2">
      <c r="A1130" s="253">
        <v>300</v>
      </c>
      <c r="B1130" s="274">
        <v>1477</v>
      </c>
      <c r="C1130" s="254"/>
      <c r="D1130" s="254" t="s">
        <v>825</v>
      </c>
      <c r="E1130" s="254" t="s">
        <v>1433</v>
      </c>
      <c r="F1130" s="263">
        <v>3090</v>
      </c>
      <c r="G1130" s="254" t="s">
        <v>474</v>
      </c>
      <c r="H1130" s="175" t="s">
        <v>1437</v>
      </c>
      <c r="I1130" s="28"/>
      <c r="N1130" s="272">
        <v>300</v>
      </c>
      <c r="O1130" s="239">
        <v>5333</v>
      </c>
      <c r="P1130" s="273" t="s">
        <v>2771</v>
      </c>
    </row>
    <row r="1131" spans="1:16" x14ac:dyDescent="0.2">
      <c r="A1131" s="253">
        <v>300</v>
      </c>
      <c r="B1131" s="274">
        <v>1478</v>
      </c>
      <c r="C1131" s="254"/>
      <c r="D1131" s="254" t="s">
        <v>826</v>
      </c>
      <c r="E1131" s="254" t="s">
        <v>1490</v>
      </c>
      <c r="F1131" s="263">
        <v>3150</v>
      </c>
      <c r="G1131" s="254" t="s">
        <v>478</v>
      </c>
      <c r="H1131" s="175" t="s">
        <v>1437</v>
      </c>
      <c r="I1131" s="28"/>
      <c r="N1131" s="272">
        <v>300</v>
      </c>
      <c r="O1131" s="239">
        <v>5334</v>
      </c>
      <c r="P1131" s="273" t="s">
        <v>2772</v>
      </c>
    </row>
    <row r="1132" spans="1:16" x14ac:dyDescent="0.2">
      <c r="A1132" s="253">
        <v>300</v>
      </c>
      <c r="B1132" s="274">
        <v>1479</v>
      </c>
      <c r="C1132" s="254"/>
      <c r="D1132" s="254" t="s">
        <v>827</v>
      </c>
      <c r="E1132" s="254" t="s">
        <v>872</v>
      </c>
      <c r="F1132" s="263">
        <v>3090</v>
      </c>
      <c r="G1132" s="254" t="s">
        <v>474</v>
      </c>
      <c r="H1132" s="175" t="s">
        <v>1437</v>
      </c>
      <c r="I1132" s="28"/>
      <c r="N1132" s="272">
        <v>300</v>
      </c>
      <c r="O1132" s="239">
        <v>5335</v>
      </c>
      <c r="P1132" s="273" t="s">
        <v>2773</v>
      </c>
    </row>
    <row r="1133" spans="1:16" x14ac:dyDescent="0.2">
      <c r="A1133" s="253">
        <v>300</v>
      </c>
      <c r="B1133" s="274">
        <v>1480</v>
      </c>
      <c r="C1133" s="254"/>
      <c r="D1133" s="254" t="s">
        <v>850</v>
      </c>
      <c r="E1133" s="254" t="s">
        <v>879</v>
      </c>
      <c r="F1133" s="263">
        <v>3080</v>
      </c>
      <c r="G1133" s="254" t="s">
        <v>473</v>
      </c>
      <c r="H1133" s="175" t="s">
        <v>873</v>
      </c>
      <c r="I1133" s="28"/>
      <c r="N1133" s="272">
        <v>300</v>
      </c>
      <c r="O1133" s="239">
        <v>5336</v>
      </c>
      <c r="P1133" s="273" t="s">
        <v>2774</v>
      </c>
    </row>
    <row r="1134" spans="1:16" x14ac:dyDescent="0.2">
      <c r="A1134" s="253">
        <v>300</v>
      </c>
      <c r="B1134" s="274">
        <v>1484</v>
      </c>
      <c r="C1134" s="254"/>
      <c r="D1134" s="254" t="s">
        <v>829</v>
      </c>
      <c r="E1134" s="254" t="s">
        <v>1493</v>
      </c>
      <c r="F1134" s="263">
        <v>3100</v>
      </c>
      <c r="G1134" s="254" t="s">
        <v>1030</v>
      </c>
      <c r="H1134" s="175" t="s">
        <v>858</v>
      </c>
      <c r="I1134" s="28"/>
      <c r="N1134" s="272">
        <v>300</v>
      </c>
      <c r="O1134" s="239">
        <v>5337</v>
      </c>
      <c r="P1134" s="273" t="s">
        <v>2775</v>
      </c>
    </row>
    <row r="1135" spans="1:16" x14ac:dyDescent="0.2">
      <c r="A1135" s="253">
        <v>300</v>
      </c>
      <c r="B1135" s="274">
        <v>1485</v>
      </c>
      <c r="C1135" s="254"/>
      <c r="D1135" s="254" t="s">
        <v>830</v>
      </c>
      <c r="E1135" s="254" t="s">
        <v>1456</v>
      </c>
      <c r="F1135" s="263">
        <v>3210</v>
      </c>
      <c r="G1135" s="254" t="s">
        <v>482</v>
      </c>
      <c r="H1135" s="175" t="s">
        <v>858</v>
      </c>
      <c r="I1135" s="28"/>
      <c r="N1135" s="272">
        <v>300</v>
      </c>
      <c r="O1135" s="239">
        <v>5338</v>
      </c>
      <c r="P1135" s="273" t="s">
        <v>2776</v>
      </c>
    </row>
    <row r="1136" spans="1:16" x14ac:dyDescent="0.2">
      <c r="A1136" s="253">
        <v>300</v>
      </c>
      <c r="B1136" s="274">
        <v>1486</v>
      </c>
      <c r="C1136" s="254"/>
      <c r="D1136" s="254" t="s">
        <v>1589</v>
      </c>
      <c r="E1136" s="254" t="s">
        <v>861</v>
      </c>
      <c r="F1136" s="263">
        <v>3130</v>
      </c>
      <c r="G1136" s="254" t="s">
        <v>476</v>
      </c>
      <c r="H1136" s="175" t="s">
        <v>858</v>
      </c>
      <c r="I1136" s="28"/>
      <c r="N1136" s="272">
        <v>300</v>
      </c>
      <c r="O1136" s="239">
        <v>5339</v>
      </c>
      <c r="P1136" s="273" t="s">
        <v>2778</v>
      </c>
    </row>
    <row r="1137" spans="1:16" x14ac:dyDescent="0.2">
      <c r="A1137" s="253">
        <v>300</v>
      </c>
      <c r="B1137" s="274">
        <v>1488</v>
      </c>
      <c r="C1137" s="254"/>
      <c r="D1137" s="254" t="s">
        <v>831</v>
      </c>
      <c r="E1137" s="254" t="s">
        <v>927</v>
      </c>
      <c r="F1137" s="263">
        <v>3140</v>
      </c>
      <c r="G1137" s="254" t="s">
        <v>477</v>
      </c>
      <c r="H1137" s="175" t="s">
        <v>858</v>
      </c>
      <c r="I1137" s="28"/>
      <c r="N1137" s="272">
        <v>300</v>
      </c>
      <c r="O1137" s="239">
        <v>5340</v>
      </c>
      <c r="P1137" s="273" t="s">
        <v>2779</v>
      </c>
    </row>
    <row r="1138" spans="1:16" x14ac:dyDescent="0.2">
      <c r="A1138" s="253">
        <v>300</v>
      </c>
      <c r="B1138" s="274">
        <v>1493</v>
      </c>
      <c r="C1138" s="254"/>
      <c r="D1138" s="254" t="s">
        <v>834</v>
      </c>
      <c r="E1138" s="254" t="s">
        <v>1437</v>
      </c>
      <c r="F1138" s="263">
        <v>3170</v>
      </c>
      <c r="G1138" s="254" t="s">
        <v>455</v>
      </c>
      <c r="H1138" s="175" t="s">
        <v>1104</v>
      </c>
      <c r="I1138" s="28"/>
      <c r="N1138" s="272">
        <v>300</v>
      </c>
      <c r="O1138" s="239">
        <v>5341</v>
      </c>
      <c r="P1138" s="273" t="s">
        <v>2780</v>
      </c>
    </row>
    <row r="1139" spans="1:16" x14ac:dyDescent="0.2">
      <c r="A1139" s="253">
        <v>300</v>
      </c>
      <c r="B1139" s="274">
        <v>1494</v>
      </c>
      <c r="C1139" s="254"/>
      <c r="D1139" s="254" t="s">
        <v>835</v>
      </c>
      <c r="E1139" s="254" t="s">
        <v>862</v>
      </c>
      <c r="F1139" s="263">
        <v>3210</v>
      </c>
      <c r="G1139" s="254" t="s">
        <v>482</v>
      </c>
      <c r="H1139" s="175" t="s">
        <v>858</v>
      </c>
      <c r="I1139" s="28"/>
      <c r="N1139" s="272">
        <v>300</v>
      </c>
      <c r="O1139" s="239">
        <v>5342</v>
      </c>
      <c r="P1139" s="273" t="s">
        <v>2781</v>
      </c>
    </row>
    <row r="1140" spans="1:16" x14ac:dyDescent="0.2">
      <c r="A1140" s="253">
        <v>300</v>
      </c>
      <c r="B1140" s="274">
        <v>1496</v>
      </c>
      <c r="C1140" s="254"/>
      <c r="D1140" s="254" t="s">
        <v>837</v>
      </c>
      <c r="E1140" s="254" t="s">
        <v>1057</v>
      </c>
      <c r="F1140" s="263">
        <v>3020</v>
      </c>
      <c r="G1140" s="254" t="s">
        <v>468</v>
      </c>
      <c r="H1140" s="175" t="s">
        <v>875</v>
      </c>
      <c r="I1140" s="28"/>
      <c r="N1140" s="272">
        <v>300</v>
      </c>
      <c r="O1140" s="239">
        <v>5343</v>
      </c>
      <c r="P1140" s="273" t="s">
        <v>2783</v>
      </c>
    </row>
    <row r="1141" spans="1:16" x14ac:dyDescent="0.2">
      <c r="A1141" s="253">
        <v>300</v>
      </c>
      <c r="B1141" s="274">
        <v>1498</v>
      </c>
      <c r="C1141" s="254"/>
      <c r="D1141" s="254" t="s">
        <v>838</v>
      </c>
      <c r="E1141" s="254" t="s">
        <v>885</v>
      </c>
      <c r="F1141" s="263">
        <v>3160</v>
      </c>
      <c r="G1141" s="254" t="s">
        <v>184</v>
      </c>
      <c r="H1141" s="175" t="s">
        <v>1104</v>
      </c>
      <c r="I1141" s="28"/>
      <c r="N1141" s="272">
        <v>300</v>
      </c>
      <c r="O1141" s="239">
        <v>5344</v>
      </c>
      <c r="P1141" s="273" t="s">
        <v>2784</v>
      </c>
    </row>
    <row r="1142" spans="1:16" x14ac:dyDescent="0.2">
      <c r="A1142" s="253">
        <v>300</v>
      </c>
      <c r="B1142" s="274">
        <v>1500</v>
      </c>
      <c r="C1142" s="254"/>
      <c r="D1142" s="254" t="s">
        <v>840</v>
      </c>
      <c r="E1142" s="254" t="s">
        <v>965</v>
      </c>
      <c r="F1142" s="263">
        <v>3140</v>
      </c>
      <c r="G1142" s="254" t="s">
        <v>477</v>
      </c>
      <c r="H1142" s="175" t="s">
        <v>858</v>
      </c>
      <c r="I1142" s="28"/>
      <c r="N1142" s="272">
        <v>300</v>
      </c>
      <c r="O1142" s="239">
        <v>5345</v>
      </c>
      <c r="P1142" s="273" t="s">
        <v>2785</v>
      </c>
    </row>
    <row r="1143" spans="1:16" x14ac:dyDescent="0.2">
      <c r="A1143" s="253">
        <v>300</v>
      </c>
      <c r="B1143" s="274">
        <v>1504</v>
      </c>
      <c r="C1143" s="254"/>
      <c r="D1143" s="254" t="s">
        <v>844</v>
      </c>
      <c r="E1143" s="254" t="s">
        <v>1156</v>
      </c>
      <c r="F1143" s="263">
        <v>3290</v>
      </c>
      <c r="G1143" s="254" t="s">
        <v>684</v>
      </c>
      <c r="H1143" s="175" t="s">
        <v>877</v>
      </c>
      <c r="I1143" s="28"/>
      <c r="N1143" s="272">
        <v>300</v>
      </c>
      <c r="O1143" s="239">
        <v>5346</v>
      </c>
      <c r="P1143" s="273" t="s">
        <v>2786</v>
      </c>
    </row>
    <row r="1144" spans="1:16" x14ac:dyDescent="0.2">
      <c r="A1144" s="253">
        <v>300</v>
      </c>
      <c r="B1144" s="274">
        <v>1505</v>
      </c>
      <c r="C1144" s="254"/>
      <c r="D1144" s="254" t="s">
        <v>845</v>
      </c>
      <c r="E1144" s="254" t="s">
        <v>865</v>
      </c>
      <c r="F1144" s="263">
        <v>3030</v>
      </c>
      <c r="G1144" s="254" t="s">
        <v>469</v>
      </c>
      <c r="H1144" s="175" t="s">
        <v>858</v>
      </c>
      <c r="I1144" s="28"/>
      <c r="N1144" s="272">
        <v>300</v>
      </c>
      <c r="O1144" s="239">
        <v>5347</v>
      </c>
      <c r="P1144" s="273" t="s">
        <v>2787</v>
      </c>
    </row>
    <row r="1145" spans="1:16" x14ac:dyDescent="0.2">
      <c r="A1145" s="253">
        <v>300</v>
      </c>
      <c r="B1145" s="274">
        <v>1506</v>
      </c>
      <c r="C1145" s="254"/>
      <c r="D1145" s="254" t="s">
        <v>846</v>
      </c>
      <c r="E1145" s="254" t="s">
        <v>865</v>
      </c>
      <c r="F1145" s="263">
        <v>3020</v>
      </c>
      <c r="G1145" s="254" t="s">
        <v>468</v>
      </c>
      <c r="H1145" s="175" t="s">
        <v>875</v>
      </c>
      <c r="I1145" s="28"/>
      <c r="N1145" s="272">
        <v>300</v>
      </c>
      <c r="O1145" s="239">
        <v>5348</v>
      </c>
      <c r="P1145" s="273" t="s">
        <v>2788</v>
      </c>
    </row>
    <row r="1146" spans="1:16" x14ac:dyDescent="0.2">
      <c r="A1146" s="253">
        <v>300</v>
      </c>
      <c r="B1146" s="274">
        <v>1507</v>
      </c>
      <c r="C1146" s="254"/>
      <c r="D1146" s="254" t="s">
        <v>847</v>
      </c>
      <c r="E1146" s="254" t="s">
        <v>1177</v>
      </c>
      <c r="F1146" s="263">
        <v>3100</v>
      </c>
      <c r="G1146" s="254" t="s">
        <v>1030</v>
      </c>
      <c r="H1146" s="175" t="s">
        <v>858</v>
      </c>
      <c r="I1146" s="28"/>
      <c r="N1146" s="272">
        <v>300</v>
      </c>
      <c r="O1146" s="239">
        <v>5350</v>
      </c>
      <c r="P1146" s="273" t="s">
        <v>2791</v>
      </c>
    </row>
    <row r="1147" spans="1:16" x14ac:dyDescent="0.2">
      <c r="A1147" s="253">
        <v>300</v>
      </c>
      <c r="B1147" s="274">
        <v>1508</v>
      </c>
      <c r="C1147" s="254"/>
      <c r="D1147" s="254" t="s">
        <v>848</v>
      </c>
      <c r="E1147" s="254" t="s">
        <v>1435</v>
      </c>
      <c r="F1147" s="263">
        <v>3210</v>
      </c>
      <c r="G1147" s="254" t="s">
        <v>482</v>
      </c>
      <c r="H1147" s="175" t="s">
        <v>858</v>
      </c>
      <c r="I1147" s="28"/>
      <c r="N1147" s="272">
        <v>300</v>
      </c>
      <c r="O1147" s="239">
        <v>5351</v>
      </c>
      <c r="P1147" s="273" t="s">
        <v>2793</v>
      </c>
    </row>
    <row r="1148" spans="1:16" x14ac:dyDescent="0.2">
      <c r="A1148" s="253">
        <v>300</v>
      </c>
      <c r="B1148" s="274">
        <v>1509</v>
      </c>
      <c r="C1148" s="254"/>
      <c r="D1148" s="254" t="s">
        <v>849</v>
      </c>
      <c r="E1148" s="254" t="s">
        <v>885</v>
      </c>
      <c r="F1148" s="263">
        <v>3040</v>
      </c>
      <c r="G1148" s="254" t="s">
        <v>470</v>
      </c>
      <c r="H1148" s="175" t="s">
        <v>858</v>
      </c>
      <c r="I1148" s="28"/>
      <c r="N1148" s="272">
        <v>300</v>
      </c>
      <c r="O1148" s="239">
        <v>5352</v>
      </c>
      <c r="P1148" s="273" t="s">
        <v>2794</v>
      </c>
    </row>
    <row r="1149" spans="1:16" x14ac:dyDescent="0.2">
      <c r="A1149" s="253">
        <v>300</v>
      </c>
      <c r="B1149" s="274">
        <v>1510</v>
      </c>
      <c r="C1149" s="254"/>
      <c r="D1149" s="254" t="s">
        <v>851</v>
      </c>
      <c r="E1149" s="254" t="s">
        <v>865</v>
      </c>
      <c r="F1149" s="263">
        <v>3030</v>
      </c>
      <c r="G1149" s="254" t="s">
        <v>469</v>
      </c>
      <c r="H1149" s="175" t="s">
        <v>858</v>
      </c>
      <c r="I1149" s="28"/>
      <c r="N1149" s="272">
        <v>300</v>
      </c>
      <c r="O1149" s="239">
        <v>5353</v>
      </c>
      <c r="P1149" s="273" t="s">
        <v>2795</v>
      </c>
    </row>
    <row r="1150" spans="1:16" x14ac:dyDescent="0.2">
      <c r="A1150" s="253">
        <v>300</v>
      </c>
      <c r="B1150" s="274">
        <v>1511</v>
      </c>
      <c r="C1150" s="254"/>
      <c r="D1150" s="254" t="s">
        <v>852</v>
      </c>
      <c r="E1150" s="254" t="s">
        <v>927</v>
      </c>
      <c r="F1150" s="263">
        <v>3140</v>
      </c>
      <c r="G1150" s="254" t="s">
        <v>477</v>
      </c>
      <c r="H1150" s="175" t="s">
        <v>858</v>
      </c>
      <c r="I1150" s="28"/>
      <c r="N1150" s="272">
        <v>300</v>
      </c>
      <c r="O1150" s="239">
        <v>5354</v>
      </c>
      <c r="P1150" s="273" t="s">
        <v>2796</v>
      </c>
    </row>
    <row r="1151" spans="1:16" x14ac:dyDescent="0.2">
      <c r="A1151" s="253">
        <v>300</v>
      </c>
      <c r="B1151" s="274">
        <v>1512</v>
      </c>
      <c r="C1151" s="254"/>
      <c r="D1151" s="254" t="s">
        <v>853</v>
      </c>
      <c r="E1151" s="254" t="s">
        <v>875</v>
      </c>
      <c r="F1151" s="263">
        <v>3070</v>
      </c>
      <c r="G1151" s="254" t="s">
        <v>472</v>
      </c>
      <c r="H1151" s="175" t="s">
        <v>869</v>
      </c>
      <c r="I1151" s="28"/>
      <c r="N1151" s="272">
        <v>300</v>
      </c>
      <c r="O1151" s="239">
        <v>5355</v>
      </c>
      <c r="P1151" s="273" t="s">
        <v>2798</v>
      </c>
    </row>
    <row r="1152" spans="1:16" x14ac:dyDescent="0.2">
      <c r="A1152" s="253">
        <v>300</v>
      </c>
      <c r="B1152" s="274">
        <v>1514</v>
      </c>
      <c r="C1152" s="254"/>
      <c r="D1152" s="254" t="s">
        <v>1190</v>
      </c>
      <c r="E1152" s="254" t="s">
        <v>1479</v>
      </c>
      <c r="F1152" s="263">
        <v>3150</v>
      </c>
      <c r="G1152" s="254" t="s">
        <v>478</v>
      </c>
      <c r="H1152" s="175" t="s">
        <v>1437</v>
      </c>
      <c r="I1152" s="28"/>
      <c r="N1152" s="272">
        <v>300</v>
      </c>
      <c r="O1152" s="239">
        <v>5356</v>
      </c>
      <c r="P1152" s="273" t="s">
        <v>2800</v>
      </c>
    </row>
    <row r="1153" spans="1:16" x14ac:dyDescent="0.2">
      <c r="A1153" s="253">
        <v>300</v>
      </c>
      <c r="B1153" s="274">
        <v>1515</v>
      </c>
      <c r="C1153" s="254"/>
      <c r="D1153" s="254" t="s">
        <v>1191</v>
      </c>
      <c r="E1153" s="254" t="s">
        <v>1497</v>
      </c>
      <c r="F1153" s="263">
        <v>3070</v>
      </c>
      <c r="G1153" s="254" t="s">
        <v>472</v>
      </c>
      <c r="H1153" s="175" t="s">
        <v>869</v>
      </c>
      <c r="I1153" s="28"/>
      <c r="N1153" s="272">
        <v>300</v>
      </c>
      <c r="O1153" s="239">
        <v>5357</v>
      </c>
      <c r="P1153" s="273" t="s">
        <v>2801</v>
      </c>
    </row>
    <row r="1154" spans="1:16" x14ac:dyDescent="0.2">
      <c r="A1154" s="253">
        <v>300</v>
      </c>
      <c r="B1154" s="274">
        <v>1516</v>
      </c>
      <c r="C1154" s="254"/>
      <c r="D1154" s="254" t="s">
        <v>1192</v>
      </c>
      <c r="E1154" s="254" t="s">
        <v>1437</v>
      </c>
      <c r="F1154" s="263">
        <v>3090</v>
      </c>
      <c r="G1154" s="254" t="s">
        <v>474</v>
      </c>
      <c r="H1154" s="175" t="s">
        <v>1437</v>
      </c>
      <c r="I1154" s="28"/>
      <c r="N1154" s="272">
        <v>300</v>
      </c>
      <c r="O1154" s="239">
        <v>5358</v>
      </c>
      <c r="P1154" s="273" t="s">
        <v>2802</v>
      </c>
    </row>
    <row r="1155" spans="1:16" x14ac:dyDescent="0.2">
      <c r="A1155" s="253">
        <v>300</v>
      </c>
      <c r="B1155" s="274">
        <v>1517</v>
      </c>
      <c r="C1155" s="254"/>
      <c r="D1155" s="254" t="s">
        <v>2028</v>
      </c>
      <c r="E1155" s="254" t="s">
        <v>1434</v>
      </c>
      <c r="F1155" s="263">
        <v>3150</v>
      </c>
      <c r="G1155" s="254" t="s">
        <v>478</v>
      </c>
      <c r="H1155" s="175" t="s">
        <v>1437</v>
      </c>
      <c r="I1155" s="28"/>
      <c r="N1155" s="272">
        <v>300</v>
      </c>
      <c r="O1155" s="239">
        <v>5359</v>
      </c>
      <c r="P1155" s="273" t="s">
        <v>2803</v>
      </c>
    </row>
    <row r="1156" spans="1:16" x14ac:dyDescent="0.2">
      <c r="A1156" s="253">
        <v>300</v>
      </c>
      <c r="B1156" s="274">
        <v>1518</v>
      </c>
      <c r="C1156" s="254"/>
      <c r="D1156" s="254" t="s">
        <v>1590</v>
      </c>
      <c r="E1156" s="254" t="s">
        <v>1461</v>
      </c>
      <c r="F1156" s="263">
        <v>3060</v>
      </c>
      <c r="G1156" s="254" t="s">
        <v>182</v>
      </c>
      <c r="H1156" s="175" t="s">
        <v>1437</v>
      </c>
      <c r="I1156" s="28"/>
      <c r="N1156" s="272">
        <v>300</v>
      </c>
      <c r="O1156" s="239">
        <v>5360</v>
      </c>
      <c r="P1156" s="273" t="s">
        <v>2804</v>
      </c>
    </row>
    <row r="1157" spans="1:16" x14ac:dyDescent="0.2">
      <c r="A1157" s="253">
        <v>300</v>
      </c>
      <c r="B1157" s="274">
        <v>1519</v>
      </c>
      <c r="C1157" s="254"/>
      <c r="D1157" s="254" t="s">
        <v>1193</v>
      </c>
      <c r="E1157" s="254" t="s">
        <v>927</v>
      </c>
      <c r="F1157" s="263">
        <v>3150</v>
      </c>
      <c r="G1157" s="254" t="s">
        <v>478</v>
      </c>
      <c r="H1157" s="175" t="s">
        <v>1437</v>
      </c>
      <c r="I1157" s="28"/>
      <c r="N1157" s="272">
        <v>300</v>
      </c>
      <c r="O1157" s="239">
        <v>5361</v>
      </c>
      <c r="P1157" s="273" t="s">
        <v>2805</v>
      </c>
    </row>
    <row r="1158" spans="1:16" x14ac:dyDescent="0.2">
      <c r="A1158" s="253">
        <v>300</v>
      </c>
      <c r="B1158" s="274">
        <v>1521</v>
      </c>
      <c r="C1158" s="254"/>
      <c r="D1158" s="254" t="s">
        <v>1194</v>
      </c>
      <c r="E1158" s="254" t="s">
        <v>858</v>
      </c>
      <c r="F1158" s="263">
        <v>3010</v>
      </c>
      <c r="G1158" s="254" t="s">
        <v>467</v>
      </c>
      <c r="H1158" s="175" t="s">
        <v>869</v>
      </c>
      <c r="I1158" s="28"/>
      <c r="N1158" s="272">
        <v>300</v>
      </c>
      <c r="O1158" s="239">
        <v>5362</v>
      </c>
      <c r="P1158" s="273" t="s">
        <v>2807</v>
      </c>
    </row>
    <row r="1159" spans="1:16" x14ac:dyDescent="0.2">
      <c r="A1159" s="253">
        <v>300</v>
      </c>
      <c r="B1159" s="274">
        <v>1523</v>
      </c>
      <c r="C1159" s="254"/>
      <c r="D1159" s="254" t="s">
        <v>1196</v>
      </c>
      <c r="E1159" s="254" t="s">
        <v>916</v>
      </c>
      <c r="F1159" s="263">
        <v>3070</v>
      </c>
      <c r="G1159" s="254" t="s">
        <v>472</v>
      </c>
      <c r="H1159" s="175" t="s">
        <v>869</v>
      </c>
      <c r="I1159" s="28"/>
      <c r="N1159" s="272">
        <v>300</v>
      </c>
      <c r="O1159" s="239">
        <v>5363</v>
      </c>
      <c r="P1159" s="273" t="s">
        <v>2809</v>
      </c>
    </row>
    <row r="1160" spans="1:16" x14ac:dyDescent="0.2">
      <c r="A1160" s="253">
        <v>300</v>
      </c>
      <c r="B1160" s="274">
        <v>1524</v>
      </c>
      <c r="C1160" s="254"/>
      <c r="D1160" s="254" t="s">
        <v>1197</v>
      </c>
      <c r="E1160" s="254" t="s">
        <v>1591</v>
      </c>
      <c r="F1160" s="263">
        <v>3070</v>
      </c>
      <c r="G1160" s="254" t="s">
        <v>472</v>
      </c>
      <c r="H1160" s="175" t="s">
        <v>869</v>
      </c>
      <c r="I1160" s="28"/>
      <c r="N1160" s="272">
        <v>300</v>
      </c>
      <c r="O1160" s="239">
        <v>5364</v>
      </c>
      <c r="P1160" s="273" t="s">
        <v>2810</v>
      </c>
    </row>
    <row r="1161" spans="1:16" x14ac:dyDescent="0.2">
      <c r="A1161" s="253">
        <v>300</v>
      </c>
      <c r="B1161" s="274">
        <v>1528</v>
      </c>
      <c r="C1161" s="254"/>
      <c r="D1161" s="254" t="s">
        <v>1198</v>
      </c>
      <c r="E1161" s="254" t="s">
        <v>1555</v>
      </c>
      <c r="F1161" s="263">
        <v>3200</v>
      </c>
      <c r="G1161" s="254" t="s">
        <v>481</v>
      </c>
      <c r="H1161" s="175" t="s">
        <v>1095</v>
      </c>
      <c r="I1161" s="28"/>
      <c r="N1161" s="272">
        <v>300</v>
      </c>
      <c r="O1161" s="239">
        <v>5366</v>
      </c>
      <c r="P1161" s="273" t="s">
        <v>2813</v>
      </c>
    </row>
    <row r="1162" spans="1:16" x14ac:dyDescent="0.2">
      <c r="A1162" s="253">
        <v>300</v>
      </c>
      <c r="B1162" s="274">
        <v>1529</v>
      </c>
      <c r="C1162" s="254"/>
      <c r="D1162" s="254" t="s">
        <v>1199</v>
      </c>
      <c r="E1162" s="254" t="s">
        <v>885</v>
      </c>
      <c r="F1162" s="263">
        <v>3170</v>
      </c>
      <c r="G1162" s="254" t="s">
        <v>455</v>
      </c>
      <c r="H1162" s="175" t="s">
        <v>1104</v>
      </c>
      <c r="I1162" s="28"/>
      <c r="N1162" s="272">
        <v>300</v>
      </c>
      <c r="O1162" s="239">
        <v>5367</v>
      </c>
      <c r="P1162" s="273" t="s">
        <v>2815</v>
      </c>
    </row>
    <row r="1163" spans="1:16" x14ac:dyDescent="0.2">
      <c r="A1163" s="253">
        <v>300</v>
      </c>
      <c r="B1163" s="274">
        <v>1530</v>
      </c>
      <c r="C1163" s="254"/>
      <c r="D1163" s="254" t="s">
        <v>1200</v>
      </c>
      <c r="E1163" s="254" t="s">
        <v>1592</v>
      </c>
      <c r="F1163" s="263">
        <v>3020</v>
      </c>
      <c r="G1163" s="254" t="s">
        <v>468</v>
      </c>
      <c r="H1163" s="175" t="s">
        <v>875</v>
      </c>
      <c r="I1163" s="28"/>
      <c r="N1163" s="272">
        <v>300</v>
      </c>
      <c r="O1163" s="239">
        <v>5368</v>
      </c>
      <c r="P1163" s="273" t="s">
        <v>2817</v>
      </c>
    </row>
    <row r="1164" spans="1:16" x14ac:dyDescent="0.2">
      <c r="A1164" s="253">
        <v>300</v>
      </c>
      <c r="B1164" s="274">
        <v>1531</v>
      </c>
      <c r="C1164" s="254"/>
      <c r="D1164" s="254" t="s">
        <v>1201</v>
      </c>
      <c r="E1164" s="254" t="s">
        <v>875</v>
      </c>
      <c r="F1164" s="263">
        <v>3020</v>
      </c>
      <c r="G1164" s="254" t="s">
        <v>468</v>
      </c>
      <c r="H1164" s="175" t="s">
        <v>875</v>
      </c>
      <c r="I1164" s="28"/>
      <c r="N1164" s="272">
        <v>300</v>
      </c>
      <c r="O1164" s="239">
        <v>5369</v>
      </c>
      <c r="P1164" s="273" t="s">
        <v>2818</v>
      </c>
    </row>
    <row r="1165" spans="1:16" x14ac:dyDescent="0.2">
      <c r="A1165" s="253">
        <v>300</v>
      </c>
      <c r="B1165" s="274">
        <v>1532</v>
      </c>
      <c r="C1165" s="254"/>
      <c r="D1165" s="254" t="s">
        <v>1202</v>
      </c>
      <c r="E1165" s="254" t="s">
        <v>966</v>
      </c>
      <c r="F1165" s="263">
        <v>3050</v>
      </c>
      <c r="G1165" s="254" t="s">
        <v>471</v>
      </c>
      <c r="H1165" s="175" t="s">
        <v>869</v>
      </c>
      <c r="I1165" s="28"/>
      <c r="N1165" s="272">
        <v>300</v>
      </c>
      <c r="O1165" s="239">
        <v>5370</v>
      </c>
      <c r="P1165" s="273" t="s">
        <v>2819</v>
      </c>
    </row>
    <row r="1166" spans="1:16" x14ac:dyDescent="0.2">
      <c r="A1166" s="253">
        <v>300</v>
      </c>
      <c r="B1166" s="274">
        <v>1533</v>
      </c>
      <c r="C1166" s="254"/>
      <c r="D1166" s="254" t="s">
        <v>2029</v>
      </c>
      <c r="E1166" s="254" t="s">
        <v>1185</v>
      </c>
      <c r="F1166" s="263">
        <v>3020</v>
      </c>
      <c r="G1166" s="254" t="s">
        <v>468</v>
      </c>
      <c r="H1166" s="175" t="s">
        <v>875</v>
      </c>
      <c r="I1166" s="28"/>
      <c r="N1166" s="272">
        <v>300</v>
      </c>
      <c r="O1166" s="239">
        <v>5371</v>
      </c>
      <c r="P1166" s="273" t="s">
        <v>2820</v>
      </c>
    </row>
    <row r="1167" spans="1:16" x14ac:dyDescent="0.2">
      <c r="A1167" s="253">
        <v>300</v>
      </c>
      <c r="B1167" s="274">
        <v>1534</v>
      </c>
      <c r="C1167" s="254"/>
      <c r="D1167" s="254" t="s">
        <v>1593</v>
      </c>
      <c r="E1167" s="254" t="s">
        <v>869</v>
      </c>
      <c r="F1167" s="263">
        <v>3050</v>
      </c>
      <c r="G1167" s="254" t="s">
        <v>471</v>
      </c>
      <c r="H1167" s="175" t="s">
        <v>869</v>
      </c>
      <c r="I1167" s="28"/>
      <c r="N1167" s="272">
        <v>300</v>
      </c>
      <c r="O1167" s="239">
        <v>5372</v>
      </c>
      <c r="P1167" s="273" t="s">
        <v>2821</v>
      </c>
    </row>
    <row r="1168" spans="1:16" x14ac:dyDescent="0.2">
      <c r="A1168" s="253">
        <v>300</v>
      </c>
      <c r="B1168" s="274">
        <v>1536</v>
      </c>
      <c r="C1168" s="254"/>
      <c r="D1168" s="254" t="s">
        <v>1203</v>
      </c>
      <c r="E1168" s="254" t="s">
        <v>932</v>
      </c>
      <c r="F1168" s="263">
        <v>3020</v>
      </c>
      <c r="G1168" s="254" t="s">
        <v>468</v>
      </c>
      <c r="H1168" s="175" t="s">
        <v>875</v>
      </c>
      <c r="I1168" s="28"/>
      <c r="N1168" s="272">
        <v>300</v>
      </c>
      <c r="O1168" s="239">
        <v>5373</v>
      </c>
      <c r="P1168" s="273" t="s">
        <v>2822</v>
      </c>
    </row>
    <row r="1169" spans="1:16" x14ac:dyDescent="0.2">
      <c r="A1169" s="253">
        <v>300</v>
      </c>
      <c r="B1169" s="274">
        <v>1538</v>
      </c>
      <c r="C1169" s="254"/>
      <c r="D1169" s="254" t="s">
        <v>1204</v>
      </c>
      <c r="E1169" s="254" t="s">
        <v>1435</v>
      </c>
      <c r="F1169" s="263">
        <v>3220</v>
      </c>
      <c r="G1169" s="254" t="s">
        <v>1376</v>
      </c>
      <c r="H1169" s="175" t="s">
        <v>1101</v>
      </c>
      <c r="I1169" s="28"/>
      <c r="N1169" s="272">
        <v>300</v>
      </c>
      <c r="O1169" s="239">
        <v>5374</v>
      </c>
      <c r="P1169" s="273" t="s">
        <v>2823</v>
      </c>
    </row>
    <row r="1170" spans="1:16" x14ac:dyDescent="0.2">
      <c r="A1170" s="253">
        <v>300</v>
      </c>
      <c r="B1170" s="274">
        <v>1539</v>
      </c>
      <c r="C1170" s="254"/>
      <c r="D1170" s="254" t="s">
        <v>1594</v>
      </c>
      <c r="E1170" s="254" t="s">
        <v>899</v>
      </c>
      <c r="F1170" s="263">
        <v>3010</v>
      </c>
      <c r="G1170" s="254" t="s">
        <v>467</v>
      </c>
      <c r="H1170" s="175" t="s">
        <v>869</v>
      </c>
      <c r="I1170" s="28"/>
      <c r="N1170" s="272">
        <v>300</v>
      </c>
      <c r="O1170" s="239">
        <v>5375</v>
      </c>
      <c r="P1170" s="273" t="s">
        <v>2825</v>
      </c>
    </row>
    <row r="1171" spans="1:16" x14ac:dyDescent="0.2">
      <c r="A1171" s="253">
        <v>300</v>
      </c>
      <c r="B1171" s="274">
        <v>1540</v>
      </c>
      <c r="C1171" s="254"/>
      <c r="D1171" s="254" t="s">
        <v>1205</v>
      </c>
      <c r="E1171" s="254" t="s">
        <v>1595</v>
      </c>
      <c r="F1171" s="263">
        <v>3280</v>
      </c>
      <c r="G1171" s="254" t="s">
        <v>486</v>
      </c>
      <c r="H1171" s="175" t="s">
        <v>877</v>
      </c>
      <c r="I1171" s="28"/>
      <c r="N1171" s="272">
        <v>300</v>
      </c>
      <c r="O1171" s="239">
        <v>5376</v>
      </c>
      <c r="P1171" s="273" t="s">
        <v>2826</v>
      </c>
    </row>
    <row r="1172" spans="1:16" x14ac:dyDescent="0.2">
      <c r="A1172" s="253">
        <v>300</v>
      </c>
      <c r="B1172" s="274">
        <v>1541</v>
      </c>
      <c r="C1172" s="254"/>
      <c r="D1172" s="254" t="s">
        <v>2030</v>
      </c>
      <c r="E1172" s="254" t="s">
        <v>1064</v>
      </c>
      <c r="F1172" s="263">
        <v>3050</v>
      </c>
      <c r="G1172" s="254" t="s">
        <v>471</v>
      </c>
      <c r="H1172" s="175" t="s">
        <v>869</v>
      </c>
      <c r="I1172" s="28"/>
      <c r="N1172" s="272">
        <v>300</v>
      </c>
      <c r="O1172" s="239">
        <v>5377</v>
      </c>
      <c r="P1172" s="273" t="s">
        <v>2828</v>
      </c>
    </row>
    <row r="1173" spans="1:16" x14ac:dyDescent="0.2">
      <c r="A1173" s="253">
        <v>300</v>
      </c>
      <c r="B1173" s="274">
        <v>1545</v>
      </c>
      <c r="C1173" s="254"/>
      <c r="D1173" s="254" t="s">
        <v>511</v>
      </c>
      <c r="E1173" s="254" t="s">
        <v>875</v>
      </c>
      <c r="F1173" s="263">
        <v>3020</v>
      </c>
      <c r="G1173" s="254" t="s">
        <v>468</v>
      </c>
      <c r="H1173" s="175" t="s">
        <v>875</v>
      </c>
      <c r="I1173" s="28"/>
      <c r="N1173" s="272">
        <v>300</v>
      </c>
      <c r="O1173" s="239">
        <v>5378</v>
      </c>
      <c r="P1173" s="273" t="s">
        <v>2830</v>
      </c>
    </row>
    <row r="1174" spans="1:16" x14ac:dyDescent="0.2">
      <c r="A1174" s="253">
        <v>300</v>
      </c>
      <c r="B1174" s="274">
        <v>1546</v>
      </c>
      <c r="C1174" s="254"/>
      <c r="D1174" s="254" t="s">
        <v>512</v>
      </c>
      <c r="E1174" s="254" t="s">
        <v>966</v>
      </c>
      <c r="F1174" s="263">
        <v>3050</v>
      </c>
      <c r="G1174" s="254" t="s">
        <v>471</v>
      </c>
      <c r="H1174" s="175" t="s">
        <v>869</v>
      </c>
      <c r="I1174" s="28"/>
      <c r="N1174" s="272">
        <v>300</v>
      </c>
      <c r="O1174" s="239">
        <v>5379</v>
      </c>
      <c r="P1174" s="273" t="s">
        <v>2831</v>
      </c>
    </row>
    <row r="1175" spans="1:16" x14ac:dyDescent="0.2">
      <c r="A1175" s="253">
        <v>300</v>
      </c>
      <c r="B1175" s="274">
        <v>1548</v>
      </c>
      <c r="C1175" s="254"/>
      <c r="D1175" s="254" t="s">
        <v>513</v>
      </c>
      <c r="E1175" s="254" t="s">
        <v>930</v>
      </c>
      <c r="F1175" s="263">
        <v>3010</v>
      </c>
      <c r="G1175" s="254" t="s">
        <v>467</v>
      </c>
      <c r="H1175" s="175" t="s">
        <v>869</v>
      </c>
      <c r="I1175" s="28"/>
      <c r="N1175" s="272">
        <v>300</v>
      </c>
      <c r="O1175" s="239">
        <v>5380</v>
      </c>
      <c r="P1175" s="273" t="s">
        <v>2832</v>
      </c>
    </row>
    <row r="1176" spans="1:16" x14ac:dyDescent="0.2">
      <c r="A1176" s="253">
        <v>300</v>
      </c>
      <c r="B1176" s="274">
        <v>1550</v>
      </c>
      <c r="C1176" s="254"/>
      <c r="D1176" s="254" t="s">
        <v>515</v>
      </c>
      <c r="E1176" s="254" t="s">
        <v>1429</v>
      </c>
      <c r="F1176" s="263">
        <v>3070</v>
      </c>
      <c r="G1176" s="254" t="s">
        <v>472</v>
      </c>
      <c r="H1176" s="175" t="s">
        <v>869</v>
      </c>
      <c r="I1176" s="28"/>
      <c r="N1176" s="272">
        <v>300</v>
      </c>
      <c r="O1176" s="239">
        <v>5381</v>
      </c>
      <c r="P1176" s="273" t="s">
        <v>2833</v>
      </c>
    </row>
    <row r="1177" spans="1:16" x14ac:dyDescent="0.2">
      <c r="A1177" s="253">
        <v>300</v>
      </c>
      <c r="B1177" s="274">
        <v>1551</v>
      </c>
      <c r="C1177" s="254"/>
      <c r="D1177" s="254" t="s">
        <v>516</v>
      </c>
      <c r="E1177" s="254" t="s">
        <v>1437</v>
      </c>
      <c r="F1177" s="263">
        <v>3050</v>
      </c>
      <c r="G1177" s="254" t="s">
        <v>471</v>
      </c>
      <c r="H1177" s="175" t="s">
        <v>869</v>
      </c>
      <c r="I1177" s="28"/>
      <c r="N1177" s="272">
        <v>300</v>
      </c>
      <c r="O1177" s="239">
        <v>5382</v>
      </c>
      <c r="P1177" s="273" t="s">
        <v>2835</v>
      </c>
    </row>
    <row r="1178" spans="1:16" x14ac:dyDescent="0.2">
      <c r="A1178" s="253">
        <v>300</v>
      </c>
      <c r="B1178" s="274">
        <v>1552</v>
      </c>
      <c r="C1178" s="254"/>
      <c r="D1178" s="254" t="s">
        <v>517</v>
      </c>
      <c r="E1178" s="254" t="s">
        <v>1437</v>
      </c>
      <c r="F1178" s="263">
        <v>3070</v>
      </c>
      <c r="G1178" s="254" t="s">
        <v>472</v>
      </c>
      <c r="H1178" s="175" t="s">
        <v>869</v>
      </c>
      <c r="I1178" s="28"/>
      <c r="N1178" s="272">
        <v>300</v>
      </c>
      <c r="O1178" s="239">
        <v>5383</v>
      </c>
      <c r="P1178" s="273" t="s">
        <v>2836</v>
      </c>
    </row>
    <row r="1179" spans="1:16" x14ac:dyDescent="0.2">
      <c r="A1179" s="253">
        <v>300</v>
      </c>
      <c r="B1179" s="274">
        <v>1554</v>
      </c>
      <c r="C1179" s="254"/>
      <c r="D1179" s="254" t="s">
        <v>518</v>
      </c>
      <c r="E1179" s="254" t="s">
        <v>875</v>
      </c>
      <c r="F1179" s="263">
        <v>3030</v>
      </c>
      <c r="G1179" s="254" t="s">
        <v>469</v>
      </c>
      <c r="H1179" s="175" t="s">
        <v>858</v>
      </c>
      <c r="I1179" s="28"/>
      <c r="N1179" s="272">
        <v>300</v>
      </c>
      <c r="O1179" s="239">
        <v>5384</v>
      </c>
      <c r="P1179" s="273" t="s">
        <v>2837</v>
      </c>
    </row>
    <row r="1180" spans="1:16" x14ac:dyDescent="0.2">
      <c r="A1180" s="253">
        <v>300</v>
      </c>
      <c r="B1180" s="274">
        <v>1559</v>
      </c>
      <c r="C1180" s="254"/>
      <c r="D1180" s="254" t="s">
        <v>536</v>
      </c>
      <c r="E1180" s="254" t="s">
        <v>865</v>
      </c>
      <c r="F1180" s="263">
        <v>3030</v>
      </c>
      <c r="G1180" s="254" t="s">
        <v>469</v>
      </c>
      <c r="H1180" s="175" t="s">
        <v>858</v>
      </c>
      <c r="I1180" s="28"/>
      <c r="N1180" s="272">
        <v>300</v>
      </c>
      <c r="O1180" s="239">
        <v>5385</v>
      </c>
      <c r="P1180" s="273" t="s">
        <v>2838</v>
      </c>
    </row>
    <row r="1181" spans="1:16" x14ac:dyDescent="0.2">
      <c r="A1181" s="253">
        <v>300</v>
      </c>
      <c r="B1181" s="274">
        <v>1560</v>
      </c>
      <c r="C1181" s="254"/>
      <c r="D1181" s="254" t="s">
        <v>537</v>
      </c>
      <c r="E1181" s="254" t="s">
        <v>1435</v>
      </c>
      <c r="F1181" s="263">
        <v>3210</v>
      </c>
      <c r="G1181" s="254" t="s">
        <v>482</v>
      </c>
      <c r="H1181" s="175" t="s">
        <v>858</v>
      </c>
      <c r="I1181" s="28"/>
      <c r="N1181" s="272">
        <v>300</v>
      </c>
      <c r="O1181" s="239">
        <v>5386</v>
      </c>
      <c r="P1181" s="273" t="s">
        <v>2840</v>
      </c>
    </row>
    <row r="1182" spans="1:16" x14ac:dyDescent="0.2">
      <c r="A1182" s="253">
        <v>300</v>
      </c>
      <c r="B1182" s="274">
        <v>1563</v>
      </c>
      <c r="C1182" s="254"/>
      <c r="D1182" s="254" t="s">
        <v>538</v>
      </c>
      <c r="E1182" s="254" t="s">
        <v>966</v>
      </c>
      <c r="F1182" s="263">
        <v>3050</v>
      </c>
      <c r="G1182" s="254" t="s">
        <v>471</v>
      </c>
      <c r="H1182" s="175" t="s">
        <v>869</v>
      </c>
      <c r="I1182" s="28"/>
      <c r="N1182" s="272">
        <v>300</v>
      </c>
      <c r="O1182" s="239">
        <v>5387</v>
      </c>
      <c r="P1182" s="273" t="s">
        <v>2841</v>
      </c>
    </row>
    <row r="1183" spans="1:16" x14ac:dyDescent="0.2">
      <c r="A1183" s="253">
        <v>300</v>
      </c>
      <c r="B1183" s="274">
        <v>1564</v>
      </c>
      <c r="C1183" s="254"/>
      <c r="D1183" s="254" t="s">
        <v>539</v>
      </c>
      <c r="E1183" s="254" t="s">
        <v>1499</v>
      </c>
      <c r="F1183" s="263">
        <v>3070</v>
      </c>
      <c r="G1183" s="254" t="s">
        <v>472</v>
      </c>
      <c r="H1183" s="175" t="s">
        <v>869</v>
      </c>
      <c r="I1183" s="28"/>
      <c r="N1183" s="272">
        <v>300</v>
      </c>
      <c r="O1183" s="239">
        <v>5388</v>
      </c>
      <c r="P1183" s="273" t="s">
        <v>2842</v>
      </c>
    </row>
    <row r="1184" spans="1:16" x14ac:dyDescent="0.2">
      <c r="A1184" s="253">
        <v>300</v>
      </c>
      <c r="B1184" s="274">
        <v>1571</v>
      </c>
      <c r="C1184" s="254"/>
      <c r="D1184" s="254" t="s">
        <v>1601</v>
      </c>
      <c r="E1184" s="254" t="s">
        <v>1545</v>
      </c>
      <c r="F1184" s="263">
        <v>3290</v>
      </c>
      <c r="G1184" s="254" t="s">
        <v>684</v>
      </c>
      <c r="H1184" s="175" t="s">
        <v>877</v>
      </c>
      <c r="I1184" s="28"/>
      <c r="N1184" s="272">
        <v>300</v>
      </c>
      <c r="O1184" s="239">
        <v>5389</v>
      </c>
      <c r="P1184" s="273" t="s">
        <v>2843</v>
      </c>
    </row>
    <row r="1185" spans="1:16" x14ac:dyDescent="0.2">
      <c r="A1185" s="253">
        <v>300</v>
      </c>
      <c r="B1185" s="274">
        <v>1577</v>
      </c>
      <c r="C1185" s="254"/>
      <c r="D1185" s="254" t="s">
        <v>1035</v>
      </c>
      <c r="E1185" s="254" t="s">
        <v>1433</v>
      </c>
      <c r="F1185" s="263">
        <v>3030</v>
      </c>
      <c r="G1185" s="254" t="s">
        <v>469</v>
      </c>
      <c r="H1185" s="175" t="s">
        <v>858</v>
      </c>
      <c r="I1185" s="28"/>
      <c r="N1185" s="272">
        <v>300</v>
      </c>
      <c r="O1185" s="239">
        <v>5390</v>
      </c>
      <c r="P1185" s="273" t="s">
        <v>2844</v>
      </c>
    </row>
    <row r="1186" spans="1:16" x14ac:dyDescent="0.2">
      <c r="A1186" s="253">
        <v>300</v>
      </c>
      <c r="B1186" s="274">
        <v>1578</v>
      </c>
      <c r="C1186" s="254"/>
      <c r="D1186" s="254" t="s">
        <v>1036</v>
      </c>
      <c r="E1186" s="254" t="s">
        <v>1433</v>
      </c>
      <c r="F1186" s="263">
        <v>3210</v>
      </c>
      <c r="G1186" s="254" t="s">
        <v>482</v>
      </c>
      <c r="H1186" s="175" t="s">
        <v>858</v>
      </c>
      <c r="I1186" s="28"/>
      <c r="N1186" s="272">
        <v>300</v>
      </c>
      <c r="O1186" s="239">
        <v>5391</v>
      </c>
      <c r="P1186" s="273" t="s">
        <v>2846</v>
      </c>
    </row>
    <row r="1187" spans="1:16" x14ac:dyDescent="0.2">
      <c r="A1187" s="253">
        <v>300</v>
      </c>
      <c r="B1187" s="274">
        <v>1579</v>
      </c>
      <c r="C1187" s="254"/>
      <c r="D1187" s="254" t="s">
        <v>1037</v>
      </c>
      <c r="E1187" s="254" t="s">
        <v>869</v>
      </c>
      <c r="F1187" s="263">
        <v>3050</v>
      </c>
      <c r="G1187" s="254" t="s">
        <v>471</v>
      </c>
      <c r="H1187" s="175" t="s">
        <v>869</v>
      </c>
      <c r="I1187" s="28"/>
      <c r="N1187" s="272">
        <v>300</v>
      </c>
      <c r="O1187" s="239">
        <v>5392</v>
      </c>
      <c r="P1187" s="273" t="s">
        <v>2847</v>
      </c>
    </row>
    <row r="1188" spans="1:16" x14ac:dyDescent="0.2">
      <c r="A1188" s="253">
        <v>300</v>
      </c>
      <c r="B1188" s="274">
        <v>1580</v>
      </c>
      <c r="C1188" s="254"/>
      <c r="D1188" s="254" t="s">
        <v>1038</v>
      </c>
      <c r="E1188" s="254" t="s">
        <v>875</v>
      </c>
      <c r="F1188" s="263">
        <v>3190</v>
      </c>
      <c r="G1188" s="254" t="s">
        <v>480</v>
      </c>
      <c r="H1188" s="175" t="s">
        <v>1101</v>
      </c>
      <c r="I1188" s="28"/>
      <c r="N1188" s="272">
        <v>300</v>
      </c>
      <c r="O1188" s="239">
        <v>5393</v>
      </c>
      <c r="P1188" s="273" t="s">
        <v>2849</v>
      </c>
    </row>
    <row r="1189" spans="1:16" x14ac:dyDescent="0.2">
      <c r="A1189" s="253">
        <v>300</v>
      </c>
      <c r="B1189" s="274">
        <v>1583</v>
      </c>
      <c r="C1189" s="254"/>
      <c r="D1189" s="254" t="s">
        <v>1040</v>
      </c>
      <c r="E1189" s="254" t="s">
        <v>1515</v>
      </c>
      <c r="F1189" s="263">
        <v>3020</v>
      </c>
      <c r="G1189" s="254" t="s">
        <v>468</v>
      </c>
      <c r="H1189" s="175" t="s">
        <v>875</v>
      </c>
      <c r="I1189" s="28"/>
      <c r="N1189" s="272">
        <v>300</v>
      </c>
      <c r="O1189" s="239">
        <v>5278</v>
      </c>
      <c r="P1189" s="273" t="s">
        <v>2709</v>
      </c>
    </row>
    <row r="1190" spans="1:16" x14ac:dyDescent="0.2">
      <c r="A1190" s="253">
        <v>300</v>
      </c>
      <c r="B1190" s="274">
        <v>1588</v>
      </c>
      <c r="C1190" s="254"/>
      <c r="D1190" s="254" t="s">
        <v>2033</v>
      </c>
      <c r="E1190" s="254" t="s">
        <v>867</v>
      </c>
      <c r="F1190" s="263">
        <v>3020</v>
      </c>
      <c r="G1190" s="254" t="s">
        <v>468</v>
      </c>
      <c r="H1190" s="175" t="s">
        <v>875</v>
      </c>
      <c r="I1190" s="28"/>
      <c r="N1190" s="272">
        <v>300</v>
      </c>
      <c r="O1190" s="239">
        <v>5349</v>
      </c>
      <c r="P1190" s="273" t="s">
        <v>2789</v>
      </c>
    </row>
    <row r="1191" spans="1:16" x14ac:dyDescent="0.2">
      <c r="A1191" s="253">
        <v>300</v>
      </c>
      <c r="B1191" s="274">
        <v>1590</v>
      </c>
      <c r="C1191" s="254"/>
      <c r="D1191" s="254" t="s">
        <v>1233</v>
      </c>
      <c r="E1191" s="254" t="s">
        <v>858</v>
      </c>
      <c r="F1191" s="263">
        <v>3040</v>
      </c>
      <c r="G1191" s="254" t="s">
        <v>470</v>
      </c>
      <c r="H1191" s="175" t="s">
        <v>858</v>
      </c>
      <c r="I1191" s="28"/>
      <c r="N1191" s="272">
        <v>300</v>
      </c>
      <c r="O1191" s="239">
        <v>5365</v>
      </c>
      <c r="P1191" s="273" t="s">
        <v>2812</v>
      </c>
    </row>
    <row r="1192" spans="1:16" x14ac:dyDescent="0.2">
      <c r="A1192" s="253">
        <v>300</v>
      </c>
      <c r="B1192" s="274">
        <v>1592</v>
      </c>
      <c r="C1192" s="254"/>
      <c r="D1192" s="254" t="s">
        <v>1234</v>
      </c>
      <c r="E1192" s="254" t="s">
        <v>1506</v>
      </c>
      <c r="F1192" s="263">
        <v>3110</v>
      </c>
      <c r="G1192" s="254" t="s">
        <v>982</v>
      </c>
      <c r="H1192" s="175" t="s">
        <v>1437</v>
      </c>
      <c r="I1192" s="28"/>
      <c r="N1192" s="272">
        <v>300</v>
      </c>
      <c r="O1192" s="239">
        <v>5394</v>
      </c>
      <c r="P1192" s="273" t="s">
        <v>2850</v>
      </c>
    </row>
    <row r="1193" spans="1:16" x14ac:dyDescent="0.2">
      <c r="A1193" s="253">
        <v>300</v>
      </c>
      <c r="B1193" s="274">
        <v>1593</v>
      </c>
      <c r="C1193" s="254"/>
      <c r="D1193" s="254" t="s">
        <v>2034</v>
      </c>
      <c r="E1193" s="254" t="s">
        <v>1428</v>
      </c>
      <c r="F1193" s="263">
        <v>3180</v>
      </c>
      <c r="G1193" s="254" t="s">
        <v>479</v>
      </c>
      <c r="H1193" s="175" t="s">
        <v>877</v>
      </c>
      <c r="I1193" s="28"/>
      <c r="N1193" s="272">
        <v>300</v>
      </c>
      <c r="O1193" s="239">
        <v>5395</v>
      </c>
      <c r="P1193" s="273" t="s">
        <v>2851</v>
      </c>
    </row>
    <row r="1194" spans="1:16" x14ac:dyDescent="0.2">
      <c r="A1194" s="253">
        <v>300</v>
      </c>
      <c r="B1194" s="274">
        <v>1594</v>
      </c>
      <c r="C1194" s="254"/>
      <c r="D1194" s="254" t="s">
        <v>1235</v>
      </c>
      <c r="E1194" s="254" t="s">
        <v>932</v>
      </c>
      <c r="F1194" s="263">
        <v>3200</v>
      </c>
      <c r="G1194" s="254" t="s">
        <v>481</v>
      </c>
      <c r="H1194" s="175" t="s">
        <v>1095</v>
      </c>
      <c r="I1194" s="28"/>
      <c r="N1194" s="272">
        <v>300</v>
      </c>
      <c r="O1194" s="239">
        <v>5396</v>
      </c>
      <c r="P1194" s="273" t="s">
        <v>2852</v>
      </c>
    </row>
    <row r="1195" spans="1:16" x14ac:dyDescent="0.2">
      <c r="A1195" s="253">
        <v>300</v>
      </c>
      <c r="B1195" s="274">
        <v>1596</v>
      </c>
      <c r="C1195" s="254"/>
      <c r="D1195" s="254" t="s">
        <v>1237</v>
      </c>
      <c r="E1195" s="254" t="s">
        <v>1458</v>
      </c>
      <c r="F1195" s="263">
        <v>3090</v>
      </c>
      <c r="G1195" s="254" t="s">
        <v>474</v>
      </c>
      <c r="H1195" s="175" t="s">
        <v>1437</v>
      </c>
      <c r="I1195" s="28"/>
      <c r="N1195" s="272">
        <v>300</v>
      </c>
      <c r="O1195" s="239">
        <v>5397</v>
      </c>
      <c r="P1195" s="273" t="s">
        <v>2853</v>
      </c>
    </row>
    <row r="1196" spans="1:16" x14ac:dyDescent="0.2">
      <c r="A1196" s="253">
        <v>300</v>
      </c>
      <c r="B1196" s="274">
        <v>1597</v>
      </c>
      <c r="C1196" s="254"/>
      <c r="D1196" s="254" t="s">
        <v>1241</v>
      </c>
      <c r="E1196" s="254" t="s">
        <v>1521</v>
      </c>
      <c r="F1196" s="263">
        <v>3061</v>
      </c>
      <c r="G1196" s="254" t="s">
        <v>183</v>
      </c>
      <c r="H1196" s="175" t="s">
        <v>866</v>
      </c>
      <c r="I1196" s="28"/>
      <c r="N1196" s="272">
        <v>300</v>
      </c>
      <c r="O1196" s="239">
        <v>5398</v>
      </c>
      <c r="P1196" s="273" t="s">
        <v>2854</v>
      </c>
    </row>
    <row r="1197" spans="1:16" x14ac:dyDescent="0.2">
      <c r="A1197" s="253">
        <v>300</v>
      </c>
      <c r="B1197" s="274">
        <v>1600</v>
      </c>
      <c r="C1197" s="254"/>
      <c r="D1197" s="254" t="s">
        <v>1240</v>
      </c>
      <c r="E1197" s="254" t="s">
        <v>879</v>
      </c>
      <c r="F1197" s="263">
        <v>3080</v>
      </c>
      <c r="G1197" s="254" t="s">
        <v>473</v>
      </c>
      <c r="H1197" s="175" t="s">
        <v>873</v>
      </c>
      <c r="I1197" s="28"/>
      <c r="N1197" s="272">
        <v>300</v>
      </c>
      <c r="O1197" s="239">
        <v>5400</v>
      </c>
      <c r="P1197" s="273" t="s">
        <v>2857</v>
      </c>
    </row>
    <row r="1198" spans="1:16" x14ac:dyDescent="0.2">
      <c r="A1198" s="253">
        <v>300</v>
      </c>
      <c r="B1198" s="274">
        <v>1601</v>
      </c>
      <c r="C1198" s="254"/>
      <c r="D1198" s="254" t="s">
        <v>1242</v>
      </c>
      <c r="E1198" s="254" t="s">
        <v>947</v>
      </c>
      <c r="F1198" s="263">
        <v>3170</v>
      </c>
      <c r="G1198" s="254" t="s">
        <v>455</v>
      </c>
      <c r="H1198" s="175" t="s">
        <v>1104</v>
      </c>
      <c r="I1198" s="28"/>
      <c r="N1198" s="272">
        <v>300</v>
      </c>
      <c r="O1198" s="239">
        <v>5401</v>
      </c>
      <c r="P1198" s="273" t="s">
        <v>2858</v>
      </c>
    </row>
    <row r="1199" spans="1:16" x14ac:dyDescent="0.2">
      <c r="A1199" s="253">
        <v>300</v>
      </c>
      <c r="B1199" s="274">
        <v>1602</v>
      </c>
      <c r="C1199" s="254"/>
      <c r="D1199" s="254" t="s">
        <v>1602</v>
      </c>
      <c r="E1199" s="254" t="s">
        <v>865</v>
      </c>
      <c r="F1199" s="263">
        <v>3010</v>
      </c>
      <c r="G1199" s="254" t="s">
        <v>467</v>
      </c>
      <c r="H1199" s="175" t="s">
        <v>869</v>
      </c>
      <c r="I1199" s="28"/>
      <c r="N1199" s="272">
        <v>300</v>
      </c>
      <c r="O1199" s="239">
        <v>5402</v>
      </c>
      <c r="P1199" s="273" t="s">
        <v>2859</v>
      </c>
    </row>
    <row r="1200" spans="1:16" x14ac:dyDescent="0.2">
      <c r="A1200" s="253">
        <v>300</v>
      </c>
      <c r="B1200" s="274">
        <v>1603</v>
      </c>
      <c r="C1200" s="254"/>
      <c r="D1200" s="254" t="s">
        <v>1243</v>
      </c>
      <c r="E1200" s="254" t="s">
        <v>1603</v>
      </c>
      <c r="F1200" s="263">
        <v>3310</v>
      </c>
      <c r="G1200" s="254" t="s">
        <v>21</v>
      </c>
      <c r="H1200" s="175" t="s">
        <v>877</v>
      </c>
      <c r="I1200" s="28"/>
      <c r="N1200" s="272">
        <v>300</v>
      </c>
      <c r="O1200" s="239">
        <v>5403</v>
      </c>
      <c r="P1200" s="273" t="s">
        <v>2860</v>
      </c>
    </row>
    <row r="1201" spans="1:16" x14ac:dyDescent="0.2">
      <c r="A1201" s="253">
        <v>300</v>
      </c>
      <c r="B1201" s="274">
        <v>1606</v>
      </c>
      <c r="C1201" s="254"/>
      <c r="D1201" s="254" t="s">
        <v>1244</v>
      </c>
      <c r="E1201" s="254" t="s">
        <v>1055</v>
      </c>
      <c r="F1201" s="263">
        <v>3010</v>
      </c>
      <c r="G1201" s="254" t="s">
        <v>467</v>
      </c>
      <c r="H1201" s="175" t="s">
        <v>869</v>
      </c>
      <c r="I1201" s="28"/>
      <c r="N1201" s="272">
        <v>300</v>
      </c>
      <c r="O1201" s="239">
        <v>5404</v>
      </c>
      <c r="P1201" s="273" t="s">
        <v>2861</v>
      </c>
    </row>
    <row r="1202" spans="1:16" x14ac:dyDescent="0.2">
      <c r="A1202" s="253">
        <v>300</v>
      </c>
      <c r="B1202" s="274">
        <v>1607</v>
      </c>
      <c r="C1202" s="254"/>
      <c r="D1202" s="254" t="s">
        <v>1245</v>
      </c>
      <c r="E1202" s="254" t="s">
        <v>1055</v>
      </c>
      <c r="F1202" s="263">
        <v>3061</v>
      </c>
      <c r="G1202" s="254" t="s">
        <v>183</v>
      </c>
      <c r="H1202" s="175" t="s">
        <v>866</v>
      </c>
      <c r="I1202" s="28"/>
      <c r="N1202" s="272">
        <v>300</v>
      </c>
      <c r="O1202" s="239">
        <v>5405</v>
      </c>
      <c r="P1202" s="273" t="s">
        <v>2862</v>
      </c>
    </row>
    <row r="1203" spans="1:16" x14ac:dyDescent="0.2">
      <c r="A1203" s="253">
        <v>300</v>
      </c>
      <c r="B1203" s="274">
        <v>1608</v>
      </c>
      <c r="C1203" s="254"/>
      <c r="D1203" s="254" t="s">
        <v>1246</v>
      </c>
      <c r="E1203" s="254" t="s">
        <v>1604</v>
      </c>
      <c r="F1203" s="263">
        <v>3010</v>
      </c>
      <c r="G1203" s="254" t="s">
        <v>467</v>
      </c>
      <c r="H1203" s="175" t="s">
        <v>869</v>
      </c>
      <c r="I1203" s="28"/>
      <c r="N1203" s="272">
        <v>300</v>
      </c>
      <c r="O1203" s="239">
        <v>5406</v>
      </c>
      <c r="P1203" s="273" t="s">
        <v>2863</v>
      </c>
    </row>
    <row r="1204" spans="1:16" x14ac:dyDescent="0.2">
      <c r="A1204" s="253">
        <v>300</v>
      </c>
      <c r="B1204" s="274">
        <v>1610</v>
      </c>
      <c r="C1204" s="254"/>
      <c r="D1204" s="254" t="s">
        <v>1248</v>
      </c>
      <c r="E1204" s="254" t="s">
        <v>1094</v>
      </c>
      <c r="F1204" s="263">
        <v>3010</v>
      </c>
      <c r="G1204" s="254" t="s">
        <v>467</v>
      </c>
      <c r="H1204" s="175" t="s">
        <v>869</v>
      </c>
      <c r="I1204" s="28"/>
      <c r="N1204" s="272">
        <v>300</v>
      </c>
      <c r="O1204" s="239">
        <v>5407</v>
      </c>
      <c r="P1204" s="273" t="s">
        <v>2864</v>
      </c>
    </row>
    <row r="1205" spans="1:16" x14ac:dyDescent="0.2">
      <c r="A1205" s="253">
        <v>300</v>
      </c>
      <c r="B1205" s="274">
        <v>1612</v>
      </c>
      <c r="C1205" s="254"/>
      <c r="D1205" s="254" t="s">
        <v>1249</v>
      </c>
      <c r="E1205" s="254" t="s">
        <v>927</v>
      </c>
      <c r="F1205" s="263">
        <v>3010</v>
      </c>
      <c r="G1205" s="254" t="s">
        <v>467</v>
      </c>
      <c r="H1205" s="175" t="s">
        <v>869</v>
      </c>
      <c r="I1205" s="28"/>
      <c r="N1205" s="272">
        <v>300</v>
      </c>
      <c r="O1205" s="239">
        <v>5408</v>
      </c>
      <c r="P1205" s="273" t="s">
        <v>2865</v>
      </c>
    </row>
    <row r="1206" spans="1:16" x14ac:dyDescent="0.2">
      <c r="A1206" s="253">
        <v>300</v>
      </c>
      <c r="B1206" s="274">
        <v>1613</v>
      </c>
      <c r="C1206" s="254"/>
      <c r="D1206" s="254" t="s">
        <v>1250</v>
      </c>
      <c r="E1206" s="254" t="s">
        <v>877</v>
      </c>
      <c r="F1206" s="263">
        <v>3290</v>
      </c>
      <c r="G1206" s="254" t="s">
        <v>684</v>
      </c>
      <c r="H1206" s="175" t="s">
        <v>877</v>
      </c>
      <c r="I1206" s="28"/>
      <c r="N1206" s="272">
        <v>300</v>
      </c>
      <c r="O1206" s="239">
        <v>5409</v>
      </c>
      <c r="P1206" s="273" t="s">
        <v>2866</v>
      </c>
    </row>
    <row r="1207" spans="1:16" x14ac:dyDescent="0.2">
      <c r="A1207" s="253">
        <v>300</v>
      </c>
      <c r="B1207" s="274">
        <v>1615</v>
      </c>
      <c r="C1207" s="254"/>
      <c r="D1207" s="254" t="s">
        <v>1251</v>
      </c>
      <c r="E1207" s="254" t="s">
        <v>865</v>
      </c>
      <c r="F1207" s="263">
        <v>3030</v>
      </c>
      <c r="G1207" s="254" t="s">
        <v>469</v>
      </c>
      <c r="H1207" s="175" t="s">
        <v>858</v>
      </c>
      <c r="I1207" s="28"/>
      <c r="N1207" s="272">
        <v>300</v>
      </c>
      <c r="O1207" s="239">
        <v>5410</v>
      </c>
      <c r="P1207" s="273" t="s">
        <v>2867</v>
      </c>
    </row>
    <row r="1208" spans="1:16" x14ac:dyDescent="0.2">
      <c r="A1208" s="253">
        <v>300</v>
      </c>
      <c r="B1208" s="274">
        <v>1618</v>
      </c>
      <c r="C1208" s="254"/>
      <c r="D1208" s="254" t="s">
        <v>1606</v>
      </c>
      <c r="E1208" s="254" t="s">
        <v>1546</v>
      </c>
      <c r="F1208" s="263">
        <v>3070</v>
      </c>
      <c r="G1208" s="254" t="s">
        <v>472</v>
      </c>
      <c r="H1208" s="175" t="s">
        <v>869</v>
      </c>
      <c r="I1208" s="28"/>
      <c r="N1208" s="272">
        <v>300</v>
      </c>
      <c r="O1208" s="239">
        <v>5412</v>
      </c>
      <c r="P1208" s="273" t="s">
        <v>2869</v>
      </c>
    </row>
    <row r="1209" spans="1:16" x14ac:dyDescent="0.2">
      <c r="A1209" s="253">
        <v>300</v>
      </c>
      <c r="B1209" s="274">
        <v>1622</v>
      </c>
      <c r="C1209" s="254"/>
      <c r="D1209" s="254" t="s">
        <v>2669</v>
      </c>
      <c r="E1209" s="254" t="s">
        <v>883</v>
      </c>
      <c r="F1209" s="263">
        <v>3020</v>
      </c>
      <c r="G1209" s="254" t="s">
        <v>468</v>
      </c>
      <c r="H1209" s="175" t="s">
        <v>875</v>
      </c>
      <c r="I1209" s="28"/>
      <c r="N1209" s="272">
        <v>300</v>
      </c>
      <c r="O1209" s="239">
        <v>5414</v>
      </c>
      <c r="P1209" s="273" t="s">
        <v>2383</v>
      </c>
    </row>
    <row r="1210" spans="1:16" x14ac:dyDescent="0.2">
      <c r="A1210" s="253">
        <v>300</v>
      </c>
      <c r="B1210" s="274">
        <v>1623</v>
      </c>
      <c r="C1210" s="254"/>
      <c r="D1210" s="254" t="s">
        <v>2670</v>
      </c>
      <c r="E1210" s="254" t="s">
        <v>883</v>
      </c>
      <c r="F1210" s="263">
        <v>3310</v>
      </c>
      <c r="G1210" s="254" t="s">
        <v>21</v>
      </c>
      <c r="H1210" s="175" t="s">
        <v>877</v>
      </c>
      <c r="I1210" s="28"/>
      <c r="N1210" s="272">
        <v>300</v>
      </c>
      <c r="O1210" s="239">
        <v>5415</v>
      </c>
      <c r="P1210" s="273" t="s">
        <v>2871</v>
      </c>
    </row>
    <row r="1211" spans="1:16" x14ac:dyDescent="0.2">
      <c r="A1211" s="253">
        <v>300</v>
      </c>
      <c r="B1211" s="274">
        <v>1624</v>
      </c>
      <c r="C1211" s="254"/>
      <c r="D1211" s="254" t="s">
        <v>1607</v>
      </c>
      <c r="E1211" s="254" t="s">
        <v>1184</v>
      </c>
      <c r="F1211" s="263">
        <v>3310</v>
      </c>
      <c r="G1211" s="254" t="s">
        <v>21</v>
      </c>
      <c r="H1211" s="175" t="s">
        <v>877</v>
      </c>
      <c r="I1211" s="28"/>
      <c r="N1211" s="272">
        <v>300</v>
      </c>
      <c r="O1211" s="239">
        <v>5416</v>
      </c>
      <c r="P1211" s="273" t="s">
        <v>2872</v>
      </c>
    </row>
    <row r="1212" spans="1:16" x14ac:dyDescent="0.2">
      <c r="A1212" s="253">
        <v>300</v>
      </c>
      <c r="B1212" s="274">
        <v>1625</v>
      </c>
      <c r="C1212" s="254"/>
      <c r="D1212" s="254" t="s">
        <v>264</v>
      </c>
      <c r="E1212" s="254" t="s">
        <v>1587</v>
      </c>
      <c r="F1212" s="263">
        <v>3010</v>
      </c>
      <c r="G1212" s="254" t="s">
        <v>467</v>
      </c>
      <c r="H1212" s="175" t="s">
        <v>869</v>
      </c>
      <c r="I1212" s="28"/>
      <c r="N1212" s="272">
        <v>300</v>
      </c>
      <c r="O1212" s="239">
        <v>5417</v>
      </c>
      <c r="P1212" s="273" t="s">
        <v>2873</v>
      </c>
    </row>
    <row r="1213" spans="1:16" x14ac:dyDescent="0.2">
      <c r="A1213" s="253">
        <v>300</v>
      </c>
      <c r="B1213" s="274">
        <v>1626</v>
      </c>
      <c r="C1213" s="254"/>
      <c r="D1213" s="254" t="s">
        <v>265</v>
      </c>
      <c r="E1213" s="254" t="s">
        <v>1587</v>
      </c>
      <c r="F1213" s="263">
        <v>3030</v>
      </c>
      <c r="G1213" s="254" t="s">
        <v>469</v>
      </c>
      <c r="H1213" s="175" t="s">
        <v>858</v>
      </c>
      <c r="I1213" s="28"/>
      <c r="N1213" s="272">
        <v>300</v>
      </c>
      <c r="O1213" s="239">
        <v>5418</v>
      </c>
      <c r="P1213" s="273" t="s">
        <v>2874</v>
      </c>
    </row>
    <row r="1214" spans="1:16" x14ac:dyDescent="0.2">
      <c r="A1214" s="253">
        <v>300</v>
      </c>
      <c r="B1214" s="274">
        <v>1627</v>
      </c>
      <c r="C1214" s="254"/>
      <c r="D1214" s="254" t="s">
        <v>266</v>
      </c>
      <c r="E1214" s="254" t="s">
        <v>1454</v>
      </c>
      <c r="F1214" s="263">
        <v>3160</v>
      </c>
      <c r="G1214" s="254" t="s">
        <v>184</v>
      </c>
      <c r="H1214" s="175" t="s">
        <v>1104</v>
      </c>
      <c r="I1214" s="28"/>
      <c r="N1214" s="272">
        <v>300</v>
      </c>
      <c r="O1214" s="239">
        <v>5419</v>
      </c>
      <c r="P1214" s="273" t="s">
        <v>2875</v>
      </c>
    </row>
    <row r="1215" spans="1:16" x14ac:dyDescent="0.2">
      <c r="A1215" s="253">
        <v>300</v>
      </c>
      <c r="B1215" s="274">
        <v>1628</v>
      </c>
      <c r="C1215" s="254"/>
      <c r="D1215" s="254" t="s">
        <v>267</v>
      </c>
      <c r="E1215" s="254" t="s">
        <v>1057</v>
      </c>
      <c r="F1215" s="263">
        <v>3010</v>
      </c>
      <c r="G1215" s="254" t="s">
        <v>467</v>
      </c>
      <c r="H1215" s="175" t="s">
        <v>869</v>
      </c>
      <c r="I1215" s="28"/>
      <c r="N1215" s="272">
        <v>300</v>
      </c>
      <c r="O1215" s="239">
        <v>5420</v>
      </c>
      <c r="P1215" s="273" t="s">
        <v>2876</v>
      </c>
    </row>
    <row r="1216" spans="1:16" x14ac:dyDescent="0.2">
      <c r="A1216" s="253">
        <v>300</v>
      </c>
      <c r="B1216" s="274">
        <v>1629</v>
      </c>
      <c r="C1216" s="254"/>
      <c r="D1216" s="254" t="s">
        <v>1403</v>
      </c>
      <c r="E1216" s="254" t="s">
        <v>1057</v>
      </c>
      <c r="F1216" s="263">
        <v>3070</v>
      </c>
      <c r="G1216" s="254" t="s">
        <v>472</v>
      </c>
      <c r="H1216" s="175" t="s">
        <v>869</v>
      </c>
      <c r="I1216" s="28"/>
      <c r="N1216" s="272">
        <v>300</v>
      </c>
      <c r="O1216" s="239">
        <v>5421</v>
      </c>
      <c r="P1216" s="273" t="s">
        <v>2877</v>
      </c>
    </row>
    <row r="1217" spans="1:16" x14ac:dyDescent="0.2">
      <c r="A1217" s="253">
        <v>300</v>
      </c>
      <c r="B1217" s="274">
        <v>1630</v>
      </c>
      <c r="C1217" s="254"/>
      <c r="D1217" s="254" t="s">
        <v>1404</v>
      </c>
      <c r="E1217" s="254" t="s">
        <v>1094</v>
      </c>
      <c r="F1217" s="263">
        <v>3050</v>
      </c>
      <c r="G1217" s="254" t="s">
        <v>471</v>
      </c>
      <c r="H1217" s="175" t="s">
        <v>869</v>
      </c>
      <c r="I1217" s="28"/>
      <c r="N1217" s="272">
        <v>300</v>
      </c>
      <c r="O1217" s="239">
        <v>5422</v>
      </c>
      <c r="P1217" s="273" t="s">
        <v>2878</v>
      </c>
    </row>
    <row r="1218" spans="1:16" x14ac:dyDescent="0.2">
      <c r="A1218" s="253">
        <v>300</v>
      </c>
      <c r="B1218" s="274">
        <v>1633</v>
      </c>
      <c r="C1218" s="254"/>
      <c r="D1218" s="254" t="s">
        <v>1405</v>
      </c>
      <c r="E1218" s="254" t="s">
        <v>1609</v>
      </c>
      <c r="F1218" s="263">
        <v>3010</v>
      </c>
      <c r="G1218" s="254" t="s">
        <v>467</v>
      </c>
      <c r="H1218" s="175" t="s">
        <v>869</v>
      </c>
      <c r="I1218" s="28"/>
      <c r="N1218" s="272">
        <v>300</v>
      </c>
      <c r="O1218" s="239">
        <v>5423</v>
      </c>
      <c r="P1218" s="273" t="s">
        <v>2879</v>
      </c>
    </row>
    <row r="1219" spans="1:16" x14ac:dyDescent="0.2">
      <c r="A1219" s="253">
        <v>300</v>
      </c>
      <c r="B1219" s="274">
        <v>1634</v>
      </c>
      <c r="C1219" s="254"/>
      <c r="D1219" s="254" t="s">
        <v>1406</v>
      </c>
      <c r="E1219" s="254" t="s">
        <v>1458</v>
      </c>
      <c r="F1219" s="263">
        <v>3050</v>
      </c>
      <c r="G1219" s="254" t="s">
        <v>471</v>
      </c>
      <c r="H1219" s="175" t="s">
        <v>869</v>
      </c>
      <c r="I1219" s="28"/>
      <c r="N1219" s="272">
        <v>300</v>
      </c>
      <c r="O1219" s="239">
        <v>5424</v>
      </c>
      <c r="P1219" s="273" t="s">
        <v>2880</v>
      </c>
    </row>
    <row r="1220" spans="1:16" x14ac:dyDescent="0.2">
      <c r="A1220" s="253">
        <v>300</v>
      </c>
      <c r="B1220" s="274">
        <v>1636</v>
      </c>
      <c r="C1220" s="254"/>
      <c r="D1220" s="254" t="s">
        <v>1407</v>
      </c>
      <c r="E1220" s="254" t="s">
        <v>966</v>
      </c>
      <c r="F1220" s="263">
        <v>3050</v>
      </c>
      <c r="G1220" s="254" t="s">
        <v>471</v>
      </c>
      <c r="H1220" s="175" t="s">
        <v>869</v>
      </c>
      <c r="I1220" s="28"/>
      <c r="N1220" s="272">
        <v>300</v>
      </c>
      <c r="O1220" s="239">
        <v>5425</v>
      </c>
      <c r="P1220" s="273" t="s">
        <v>2881</v>
      </c>
    </row>
    <row r="1221" spans="1:16" x14ac:dyDescent="0.2">
      <c r="A1221" s="253">
        <v>300</v>
      </c>
      <c r="B1221" s="274">
        <v>1637</v>
      </c>
      <c r="C1221" s="254"/>
      <c r="D1221" s="254" t="s">
        <v>1408</v>
      </c>
      <c r="E1221" s="254" t="s">
        <v>871</v>
      </c>
      <c r="F1221" s="263">
        <v>3070</v>
      </c>
      <c r="G1221" s="254" t="s">
        <v>472</v>
      </c>
      <c r="H1221" s="175" t="s">
        <v>869</v>
      </c>
      <c r="I1221" s="28"/>
      <c r="N1221" s="272">
        <v>300</v>
      </c>
      <c r="O1221" s="239">
        <v>5426</v>
      </c>
      <c r="P1221" s="273" t="s">
        <v>2882</v>
      </c>
    </row>
    <row r="1222" spans="1:16" x14ac:dyDescent="0.2">
      <c r="A1222" s="253">
        <v>300</v>
      </c>
      <c r="B1222" s="274">
        <v>1638</v>
      </c>
      <c r="C1222" s="254"/>
      <c r="D1222" s="254" t="s">
        <v>1409</v>
      </c>
      <c r="E1222" s="254" t="s">
        <v>1186</v>
      </c>
      <c r="F1222" s="263">
        <v>3290</v>
      </c>
      <c r="G1222" s="254" t="s">
        <v>684</v>
      </c>
      <c r="H1222" s="175" t="s">
        <v>877</v>
      </c>
      <c r="I1222" s="28"/>
      <c r="N1222" s="272">
        <v>300</v>
      </c>
      <c r="O1222" s="239">
        <v>5427</v>
      </c>
      <c r="P1222" s="273" t="s">
        <v>2883</v>
      </c>
    </row>
    <row r="1223" spans="1:16" x14ac:dyDescent="0.2">
      <c r="A1223" s="253">
        <v>300</v>
      </c>
      <c r="B1223" s="274">
        <v>1641</v>
      </c>
      <c r="C1223" s="254"/>
      <c r="D1223" s="254" t="s">
        <v>1410</v>
      </c>
      <c r="E1223" s="254" t="s">
        <v>1610</v>
      </c>
      <c r="F1223" s="263">
        <v>3030</v>
      </c>
      <c r="G1223" s="254" t="s">
        <v>469</v>
      </c>
      <c r="H1223" s="175" t="s">
        <v>858</v>
      </c>
      <c r="I1223" s="28"/>
      <c r="N1223" s="272">
        <v>300</v>
      </c>
      <c r="O1223" s="239">
        <v>5428</v>
      </c>
      <c r="P1223" s="273" t="s">
        <v>2884</v>
      </c>
    </row>
    <row r="1224" spans="1:16" x14ac:dyDescent="0.2">
      <c r="A1224" s="253">
        <v>300</v>
      </c>
      <c r="B1224" s="274">
        <v>1645</v>
      </c>
      <c r="C1224" s="254"/>
      <c r="D1224" s="254" t="s">
        <v>593</v>
      </c>
      <c r="E1224" s="254" t="s">
        <v>1435</v>
      </c>
      <c r="F1224" s="263">
        <v>3210</v>
      </c>
      <c r="G1224" s="254" t="s">
        <v>482</v>
      </c>
      <c r="H1224" s="175" t="s">
        <v>858</v>
      </c>
      <c r="I1224" s="28"/>
      <c r="N1224" s="272">
        <v>300</v>
      </c>
      <c r="O1224" s="239">
        <v>5429</v>
      </c>
      <c r="P1224" s="273" t="s">
        <v>2885</v>
      </c>
    </row>
    <row r="1225" spans="1:16" x14ac:dyDescent="0.2">
      <c r="A1225" s="253">
        <v>300</v>
      </c>
      <c r="B1225" s="274">
        <v>1647</v>
      </c>
      <c r="C1225" s="254"/>
      <c r="D1225" s="254" t="s">
        <v>1322</v>
      </c>
      <c r="E1225" s="254" t="s">
        <v>865</v>
      </c>
      <c r="F1225" s="263">
        <v>3010</v>
      </c>
      <c r="G1225" s="254" t="s">
        <v>467</v>
      </c>
      <c r="H1225" s="175" t="s">
        <v>869</v>
      </c>
      <c r="I1225" s="28"/>
      <c r="N1225" s="272">
        <v>300</v>
      </c>
      <c r="O1225" s="239">
        <v>5430</v>
      </c>
      <c r="P1225" s="273" t="s">
        <v>2887</v>
      </c>
    </row>
    <row r="1226" spans="1:16" x14ac:dyDescent="0.2">
      <c r="A1226" s="253">
        <v>300</v>
      </c>
      <c r="B1226" s="274">
        <v>1648</v>
      </c>
      <c r="C1226" s="254"/>
      <c r="D1226" s="254" t="s">
        <v>1323</v>
      </c>
      <c r="E1226" s="254" t="s">
        <v>922</v>
      </c>
      <c r="F1226" s="263">
        <v>3250</v>
      </c>
      <c r="G1226" s="254" t="s">
        <v>484</v>
      </c>
      <c r="H1226" s="175" t="s">
        <v>877</v>
      </c>
      <c r="I1226" s="28"/>
      <c r="N1226" s="272">
        <v>300</v>
      </c>
      <c r="O1226" s="239">
        <v>5431</v>
      </c>
      <c r="P1226" s="273" t="s">
        <v>2888</v>
      </c>
    </row>
    <row r="1227" spans="1:16" x14ac:dyDescent="0.2">
      <c r="A1227" s="253">
        <v>300</v>
      </c>
      <c r="B1227" s="274">
        <v>1650</v>
      </c>
      <c r="C1227" s="254"/>
      <c r="D1227" s="254" t="s">
        <v>599</v>
      </c>
      <c r="E1227" s="254" t="s">
        <v>1115</v>
      </c>
      <c r="F1227" s="263">
        <v>3090</v>
      </c>
      <c r="G1227" s="254" t="s">
        <v>474</v>
      </c>
      <c r="H1227" s="175" t="s">
        <v>1437</v>
      </c>
      <c r="I1227" s="28"/>
      <c r="N1227" s="272">
        <v>300</v>
      </c>
      <c r="O1227" s="239">
        <v>5432</v>
      </c>
      <c r="P1227" s="273" t="s">
        <v>2889</v>
      </c>
    </row>
    <row r="1228" spans="1:16" x14ac:dyDescent="0.2">
      <c r="A1228" s="253">
        <v>300</v>
      </c>
      <c r="B1228" s="274">
        <v>1651</v>
      </c>
      <c r="C1228" s="254"/>
      <c r="D1228" s="254" t="s">
        <v>717</v>
      </c>
      <c r="E1228" s="254" t="s">
        <v>877</v>
      </c>
      <c r="F1228" s="263">
        <v>3270</v>
      </c>
      <c r="G1228" s="254" t="s">
        <v>1032</v>
      </c>
      <c r="H1228" s="175" t="s">
        <v>877</v>
      </c>
      <c r="I1228" s="28"/>
      <c r="N1228" s="272">
        <v>300</v>
      </c>
      <c r="O1228" s="239">
        <v>5433</v>
      </c>
      <c r="P1228" s="273" t="s">
        <v>2890</v>
      </c>
    </row>
    <row r="1229" spans="1:16" x14ac:dyDescent="0.2">
      <c r="A1229" s="253">
        <v>300</v>
      </c>
      <c r="B1229" s="274">
        <v>1652</v>
      </c>
      <c r="C1229" s="254"/>
      <c r="D1229" s="254" t="s">
        <v>1611</v>
      </c>
      <c r="E1229" s="254" t="s">
        <v>1140</v>
      </c>
      <c r="F1229" s="263">
        <v>3260</v>
      </c>
      <c r="G1229" s="254" t="s">
        <v>485</v>
      </c>
      <c r="H1229" s="175" t="s">
        <v>877</v>
      </c>
      <c r="I1229" s="28"/>
      <c r="N1229" s="272">
        <v>300</v>
      </c>
      <c r="O1229" s="239">
        <v>5434</v>
      </c>
      <c r="P1229" s="273" t="s">
        <v>2891</v>
      </c>
    </row>
    <row r="1230" spans="1:16" x14ac:dyDescent="0.2">
      <c r="A1230" s="253">
        <v>300</v>
      </c>
      <c r="B1230" s="274">
        <v>1653</v>
      </c>
      <c r="C1230" s="254"/>
      <c r="D1230" s="254" t="s">
        <v>1612</v>
      </c>
      <c r="E1230" s="254" t="s">
        <v>966</v>
      </c>
      <c r="F1230" s="263">
        <v>3050</v>
      </c>
      <c r="G1230" s="254" t="s">
        <v>471</v>
      </c>
      <c r="H1230" s="175" t="s">
        <v>869</v>
      </c>
      <c r="I1230" s="28"/>
      <c r="N1230" s="272">
        <v>300</v>
      </c>
      <c r="O1230" s="239">
        <v>5436</v>
      </c>
      <c r="P1230" s="273" t="s">
        <v>2893</v>
      </c>
    </row>
    <row r="1231" spans="1:16" x14ac:dyDescent="0.2">
      <c r="A1231" s="253">
        <v>300</v>
      </c>
      <c r="B1231" s="274">
        <v>1655</v>
      </c>
      <c r="C1231" s="254"/>
      <c r="D1231" s="254" t="s">
        <v>2671</v>
      </c>
      <c r="E1231" s="254" t="s">
        <v>1477</v>
      </c>
      <c r="F1231" s="263">
        <v>3080</v>
      </c>
      <c r="G1231" s="254" t="s">
        <v>473</v>
      </c>
      <c r="H1231" s="175" t="s">
        <v>873</v>
      </c>
      <c r="I1231" s="28"/>
      <c r="N1231" s="272">
        <v>300</v>
      </c>
      <c r="O1231" s="239">
        <v>5437</v>
      </c>
      <c r="P1231" s="273" t="s">
        <v>2894</v>
      </c>
    </row>
    <row r="1232" spans="1:16" x14ac:dyDescent="0.2">
      <c r="A1232" s="253">
        <v>300</v>
      </c>
      <c r="B1232" s="274">
        <v>1656</v>
      </c>
      <c r="C1232" s="254"/>
      <c r="D1232" s="254" t="s">
        <v>1613</v>
      </c>
      <c r="E1232" s="254" t="s">
        <v>1449</v>
      </c>
      <c r="F1232" s="263">
        <v>3230</v>
      </c>
      <c r="G1232" s="254" t="s">
        <v>483</v>
      </c>
      <c r="H1232" s="175" t="s">
        <v>877</v>
      </c>
      <c r="I1232" s="28"/>
      <c r="N1232" s="272">
        <v>300</v>
      </c>
      <c r="O1232" s="239">
        <v>5438</v>
      </c>
      <c r="P1232" s="273" t="s">
        <v>2895</v>
      </c>
    </row>
    <row r="1233" spans="1:16" x14ac:dyDescent="0.2">
      <c r="A1233" s="253">
        <v>300</v>
      </c>
      <c r="B1233" s="274">
        <v>1657</v>
      </c>
      <c r="C1233" s="254"/>
      <c r="D1233" s="254" t="s">
        <v>209</v>
      </c>
      <c r="E1233" s="254" t="s">
        <v>858</v>
      </c>
      <c r="F1233" s="263">
        <v>3290</v>
      </c>
      <c r="G1233" s="254" t="s">
        <v>684</v>
      </c>
      <c r="H1233" s="175" t="s">
        <v>877</v>
      </c>
      <c r="I1233" s="28"/>
      <c r="N1233" s="272">
        <v>300</v>
      </c>
      <c r="O1233" s="239">
        <v>5439</v>
      </c>
      <c r="P1233" s="273" t="s">
        <v>2897</v>
      </c>
    </row>
    <row r="1234" spans="1:16" x14ac:dyDescent="0.2">
      <c r="A1234" s="253">
        <v>300</v>
      </c>
      <c r="B1234" s="274">
        <v>1658</v>
      </c>
      <c r="C1234" s="254"/>
      <c r="D1234" s="254" t="s">
        <v>1020</v>
      </c>
      <c r="E1234" s="254" t="s">
        <v>1434</v>
      </c>
      <c r="F1234" s="263">
        <v>3160</v>
      </c>
      <c r="G1234" s="254" t="s">
        <v>184</v>
      </c>
      <c r="H1234" s="175" t="s">
        <v>1104</v>
      </c>
      <c r="I1234" s="28"/>
      <c r="N1234" s="272">
        <v>300</v>
      </c>
      <c r="O1234" s="239">
        <v>5435</v>
      </c>
      <c r="P1234" s="273" t="s">
        <v>2892</v>
      </c>
    </row>
    <row r="1235" spans="1:16" x14ac:dyDescent="0.2">
      <c r="A1235" s="253">
        <v>300</v>
      </c>
      <c r="B1235" s="274">
        <v>1659</v>
      </c>
      <c r="C1235" s="254"/>
      <c r="D1235" s="254" t="s">
        <v>1850</v>
      </c>
      <c r="E1235" s="254" t="s">
        <v>867</v>
      </c>
      <c r="F1235" s="263">
        <v>3030</v>
      </c>
      <c r="G1235" s="254" t="s">
        <v>469</v>
      </c>
      <c r="H1235" s="175" t="s">
        <v>858</v>
      </c>
      <c r="I1235" s="28"/>
      <c r="N1235" s="272">
        <v>300</v>
      </c>
      <c r="O1235" s="239">
        <v>5440</v>
      </c>
      <c r="P1235" s="273" t="s">
        <v>2898</v>
      </c>
    </row>
    <row r="1236" spans="1:16" x14ac:dyDescent="0.2">
      <c r="A1236" s="253">
        <v>300</v>
      </c>
      <c r="B1236" s="274">
        <v>1661</v>
      </c>
      <c r="C1236" s="254"/>
      <c r="D1236" s="254" t="s">
        <v>1614</v>
      </c>
      <c r="E1236" s="254" t="s">
        <v>875</v>
      </c>
      <c r="F1236" s="263">
        <v>3020</v>
      </c>
      <c r="G1236" s="254" t="s">
        <v>468</v>
      </c>
      <c r="H1236" s="175" t="s">
        <v>875</v>
      </c>
      <c r="I1236" s="28"/>
      <c r="N1236" s="272">
        <v>300</v>
      </c>
      <c r="O1236" s="239">
        <v>5441</v>
      </c>
      <c r="P1236" s="273" t="s">
        <v>2899</v>
      </c>
    </row>
    <row r="1237" spans="1:16" x14ac:dyDescent="0.2">
      <c r="A1237" s="253">
        <v>300</v>
      </c>
      <c r="B1237" s="274">
        <v>1662</v>
      </c>
      <c r="C1237" s="254"/>
      <c r="D1237" s="254" t="s">
        <v>1615</v>
      </c>
      <c r="E1237" s="254" t="s">
        <v>1149</v>
      </c>
      <c r="F1237" s="263">
        <v>3300</v>
      </c>
      <c r="G1237" s="254" t="s">
        <v>487</v>
      </c>
      <c r="H1237" s="175" t="s">
        <v>873</v>
      </c>
      <c r="I1237" s="28"/>
      <c r="N1237" s="272">
        <v>300</v>
      </c>
      <c r="O1237" s="239">
        <v>5442</v>
      </c>
      <c r="P1237" s="273" t="s">
        <v>2900</v>
      </c>
    </row>
    <row r="1238" spans="1:16" x14ac:dyDescent="0.2">
      <c r="A1238" s="253">
        <v>300</v>
      </c>
      <c r="B1238" s="274">
        <v>1663</v>
      </c>
      <c r="C1238" s="254"/>
      <c r="D1238" s="254" t="s">
        <v>1616</v>
      </c>
      <c r="E1238" s="254" t="s">
        <v>937</v>
      </c>
      <c r="F1238" s="263">
        <v>3030</v>
      </c>
      <c r="G1238" s="254" t="s">
        <v>469</v>
      </c>
      <c r="H1238" s="175" t="s">
        <v>858</v>
      </c>
      <c r="I1238" s="28"/>
      <c r="N1238" s="272">
        <v>300</v>
      </c>
      <c r="O1238" s="239">
        <v>5443</v>
      </c>
      <c r="P1238" s="273" t="s">
        <v>2901</v>
      </c>
    </row>
    <row r="1239" spans="1:16" x14ac:dyDescent="0.2">
      <c r="A1239" s="253">
        <v>300</v>
      </c>
      <c r="B1239" s="274">
        <v>1664</v>
      </c>
      <c r="C1239" s="254"/>
      <c r="D1239" s="254" t="s">
        <v>370</v>
      </c>
      <c r="E1239" s="254" t="s">
        <v>895</v>
      </c>
      <c r="F1239" s="263">
        <v>3090</v>
      </c>
      <c r="G1239" s="254" t="s">
        <v>474</v>
      </c>
      <c r="H1239" s="175" t="s">
        <v>1437</v>
      </c>
      <c r="I1239" s="28"/>
      <c r="N1239" s="272">
        <v>300</v>
      </c>
      <c r="O1239" s="239">
        <v>5444</v>
      </c>
      <c r="P1239" s="273" t="s">
        <v>2902</v>
      </c>
    </row>
    <row r="1240" spans="1:16" x14ac:dyDescent="0.2">
      <c r="A1240" s="253">
        <v>300</v>
      </c>
      <c r="B1240" s="274">
        <v>1665</v>
      </c>
      <c r="C1240" s="254"/>
      <c r="D1240" s="254" t="s">
        <v>1617</v>
      </c>
      <c r="E1240" s="254" t="s">
        <v>1559</v>
      </c>
      <c r="F1240" s="263">
        <v>3290</v>
      </c>
      <c r="G1240" s="254" t="s">
        <v>684</v>
      </c>
      <c r="H1240" s="175" t="s">
        <v>877</v>
      </c>
      <c r="I1240" s="28"/>
      <c r="N1240" s="272">
        <v>300</v>
      </c>
      <c r="O1240" s="239">
        <v>5445</v>
      </c>
      <c r="P1240" s="273" t="s">
        <v>2903</v>
      </c>
    </row>
    <row r="1241" spans="1:16" x14ac:dyDescent="0.2">
      <c r="A1241" s="253">
        <v>300</v>
      </c>
      <c r="B1241" s="274">
        <v>1666</v>
      </c>
      <c r="C1241" s="254"/>
      <c r="D1241" s="254" t="s">
        <v>1618</v>
      </c>
      <c r="E1241" s="254" t="s">
        <v>966</v>
      </c>
      <c r="F1241" s="263">
        <v>3030</v>
      </c>
      <c r="G1241" s="254" t="s">
        <v>469</v>
      </c>
      <c r="H1241" s="175" t="s">
        <v>858</v>
      </c>
      <c r="I1241" s="28"/>
      <c r="N1241" s="272">
        <v>300</v>
      </c>
      <c r="O1241" s="239">
        <v>5446</v>
      </c>
      <c r="P1241" s="273" t="s">
        <v>2905</v>
      </c>
    </row>
    <row r="1242" spans="1:16" x14ac:dyDescent="0.2">
      <c r="A1242" s="253">
        <v>300</v>
      </c>
      <c r="B1242" s="274">
        <v>1667</v>
      </c>
      <c r="C1242" s="254"/>
      <c r="D1242" s="254" t="s">
        <v>1620</v>
      </c>
      <c r="E1242" s="254" t="s">
        <v>1095</v>
      </c>
      <c r="F1242" s="263">
        <v>3240</v>
      </c>
      <c r="G1242" s="254" t="s">
        <v>1031</v>
      </c>
      <c r="H1242" s="175" t="s">
        <v>1095</v>
      </c>
      <c r="I1242" s="28"/>
      <c r="N1242" s="272">
        <v>300</v>
      </c>
      <c r="O1242" s="239">
        <v>5447</v>
      </c>
      <c r="P1242" s="273" t="s">
        <v>2906</v>
      </c>
    </row>
    <row r="1243" spans="1:16" x14ac:dyDescent="0.2">
      <c r="A1243" s="253">
        <v>300</v>
      </c>
      <c r="B1243" s="274">
        <v>1668</v>
      </c>
      <c r="C1243" s="254"/>
      <c r="D1243" s="254" t="s">
        <v>1621</v>
      </c>
      <c r="E1243" s="254" t="s">
        <v>1095</v>
      </c>
      <c r="F1243" s="263">
        <v>3240</v>
      </c>
      <c r="G1243" s="254" t="s">
        <v>1031</v>
      </c>
      <c r="H1243" s="175" t="s">
        <v>1095</v>
      </c>
      <c r="I1243" s="28"/>
      <c r="N1243" s="272">
        <v>300</v>
      </c>
      <c r="O1243" s="239">
        <v>5448</v>
      </c>
      <c r="P1243" s="273" t="s">
        <v>2907</v>
      </c>
    </row>
    <row r="1244" spans="1:16" x14ac:dyDescent="0.2">
      <c r="A1244" s="253">
        <v>300</v>
      </c>
      <c r="B1244" s="274">
        <v>1669</v>
      </c>
      <c r="C1244" s="254"/>
      <c r="D1244" s="254" t="s">
        <v>1538</v>
      </c>
      <c r="E1244" s="254" t="s">
        <v>856</v>
      </c>
      <c r="F1244" s="263">
        <v>3300</v>
      </c>
      <c r="G1244" s="254" t="s">
        <v>487</v>
      </c>
      <c r="H1244" s="175" t="s">
        <v>873</v>
      </c>
      <c r="I1244" s="28"/>
      <c r="N1244" s="272">
        <v>300</v>
      </c>
      <c r="O1244" s="239">
        <v>5449</v>
      </c>
      <c r="P1244" s="273" t="s">
        <v>2908</v>
      </c>
    </row>
    <row r="1245" spans="1:16" x14ac:dyDescent="0.2">
      <c r="A1245" s="253">
        <v>300</v>
      </c>
      <c r="B1245" s="274">
        <v>1670</v>
      </c>
      <c r="C1245" s="254"/>
      <c r="D1245" s="254" t="s">
        <v>657</v>
      </c>
      <c r="E1245" s="254" t="s">
        <v>965</v>
      </c>
      <c r="F1245" s="263">
        <v>3130</v>
      </c>
      <c r="G1245" s="254" t="s">
        <v>476</v>
      </c>
      <c r="H1245" s="175" t="s">
        <v>858</v>
      </c>
      <c r="I1245" s="28"/>
      <c r="N1245" s="272">
        <v>300</v>
      </c>
      <c r="O1245" s="239">
        <v>5450</v>
      </c>
      <c r="P1245" s="273" t="s">
        <v>2909</v>
      </c>
    </row>
    <row r="1246" spans="1:16" x14ac:dyDescent="0.2">
      <c r="A1246" s="253">
        <v>300</v>
      </c>
      <c r="B1246" s="274">
        <v>1671</v>
      </c>
      <c r="C1246" s="254"/>
      <c r="D1246" s="254" t="s">
        <v>1622</v>
      </c>
      <c r="E1246" s="254" t="s">
        <v>901</v>
      </c>
      <c r="F1246" s="263">
        <v>3120</v>
      </c>
      <c r="G1246" s="254" t="s">
        <v>475</v>
      </c>
      <c r="H1246" s="175" t="s">
        <v>861</v>
      </c>
      <c r="I1246" s="28"/>
      <c r="N1246" s="272">
        <v>300</v>
      </c>
      <c r="O1246" s="239">
        <v>5451</v>
      </c>
      <c r="P1246" s="273" t="s">
        <v>2910</v>
      </c>
    </row>
    <row r="1247" spans="1:16" x14ac:dyDescent="0.2">
      <c r="A1247" s="253">
        <v>300</v>
      </c>
      <c r="B1247" s="274">
        <v>1672</v>
      </c>
      <c r="C1247" s="254"/>
      <c r="D1247" s="254" t="s">
        <v>1941</v>
      </c>
      <c r="E1247" s="254" t="s">
        <v>894</v>
      </c>
      <c r="F1247" s="263">
        <v>3100</v>
      </c>
      <c r="G1247" s="254" t="s">
        <v>1030</v>
      </c>
      <c r="H1247" s="175" t="s">
        <v>858</v>
      </c>
      <c r="I1247" s="28"/>
      <c r="N1247" s="272">
        <v>300</v>
      </c>
      <c r="O1247" s="239">
        <v>5453</v>
      </c>
      <c r="P1247" s="273" t="s">
        <v>2912</v>
      </c>
    </row>
    <row r="1248" spans="1:16" x14ac:dyDescent="0.2">
      <c r="A1248" s="253">
        <v>300</v>
      </c>
      <c r="B1248" s="274">
        <v>1673</v>
      </c>
      <c r="C1248" s="254"/>
      <c r="D1248" s="254" t="s">
        <v>1623</v>
      </c>
      <c r="E1248" s="254" t="s">
        <v>1428</v>
      </c>
      <c r="F1248" s="263">
        <v>3180</v>
      </c>
      <c r="G1248" s="254" t="s">
        <v>479</v>
      </c>
      <c r="H1248" s="175" t="s">
        <v>877</v>
      </c>
      <c r="I1248" s="28"/>
      <c r="N1248" s="272">
        <v>300</v>
      </c>
      <c r="O1248" s="239">
        <v>5454</v>
      </c>
      <c r="P1248" s="273" t="s">
        <v>2913</v>
      </c>
    </row>
    <row r="1249" spans="1:16" x14ac:dyDescent="0.2">
      <c r="A1249" s="253">
        <v>300</v>
      </c>
      <c r="B1249" s="274">
        <v>1674</v>
      </c>
      <c r="C1249" s="254"/>
      <c r="D1249" s="254" t="s">
        <v>572</v>
      </c>
      <c r="E1249" s="254" t="s">
        <v>1077</v>
      </c>
      <c r="F1249" s="263">
        <v>3080</v>
      </c>
      <c r="G1249" s="254" t="s">
        <v>473</v>
      </c>
      <c r="H1249" s="175" t="s">
        <v>873</v>
      </c>
      <c r="I1249" s="28"/>
      <c r="N1249" s="272">
        <v>300</v>
      </c>
      <c r="O1249" s="239">
        <v>5455</v>
      </c>
      <c r="P1249" s="273" t="s">
        <v>2914</v>
      </c>
    </row>
    <row r="1250" spans="1:16" x14ac:dyDescent="0.2">
      <c r="A1250" s="253">
        <v>300</v>
      </c>
      <c r="B1250" s="274">
        <v>1675</v>
      </c>
      <c r="C1250" s="254"/>
      <c r="D1250" s="254" t="s">
        <v>514</v>
      </c>
      <c r="E1250" s="254" t="s">
        <v>937</v>
      </c>
      <c r="F1250" s="263">
        <v>3070</v>
      </c>
      <c r="G1250" s="254" t="s">
        <v>472</v>
      </c>
      <c r="H1250" s="175" t="s">
        <v>869</v>
      </c>
      <c r="I1250" s="28"/>
      <c r="N1250" s="272">
        <v>300</v>
      </c>
      <c r="O1250" s="239">
        <v>5456</v>
      </c>
      <c r="P1250" s="273" t="s">
        <v>2915</v>
      </c>
    </row>
    <row r="1251" spans="1:16" x14ac:dyDescent="0.2">
      <c r="A1251" s="253">
        <v>300</v>
      </c>
      <c r="B1251" s="274">
        <v>1676</v>
      </c>
      <c r="C1251" s="254"/>
      <c r="D1251" s="254" t="s">
        <v>1624</v>
      </c>
      <c r="E1251" s="254" t="s">
        <v>1138</v>
      </c>
      <c r="F1251" s="263">
        <v>3280</v>
      </c>
      <c r="G1251" s="254" t="s">
        <v>486</v>
      </c>
      <c r="H1251" s="175" t="s">
        <v>877</v>
      </c>
      <c r="I1251" s="28"/>
      <c r="N1251" s="272">
        <v>300</v>
      </c>
      <c r="O1251" s="239">
        <v>5457</v>
      </c>
      <c r="P1251" s="273" t="s">
        <v>2916</v>
      </c>
    </row>
    <row r="1252" spans="1:16" x14ac:dyDescent="0.2">
      <c r="A1252" s="253">
        <v>300</v>
      </c>
      <c r="B1252" s="274">
        <v>1677</v>
      </c>
      <c r="C1252" s="254"/>
      <c r="D1252" s="254" t="s">
        <v>330</v>
      </c>
      <c r="E1252" s="254" t="s">
        <v>1158</v>
      </c>
      <c r="F1252" s="263">
        <v>3280</v>
      </c>
      <c r="G1252" s="254" t="s">
        <v>486</v>
      </c>
      <c r="H1252" s="175" t="s">
        <v>877</v>
      </c>
      <c r="I1252" s="28"/>
      <c r="N1252" s="272">
        <v>300</v>
      </c>
      <c r="O1252" s="239">
        <v>5458</v>
      </c>
      <c r="P1252" s="273" t="s">
        <v>2917</v>
      </c>
    </row>
    <row r="1253" spans="1:16" x14ac:dyDescent="0.2">
      <c r="A1253" s="253">
        <v>300</v>
      </c>
      <c r="B1253" s="274">
        <v>1678</v>
      </c>
      <c r="C1253" s="254"/>
      <c r="D1253" s="254" t="s">
        <v>2672</v>
      </c>
      <c r="E1253" s="254" t="s">
        <v>1057</v>
      </c>
      <c r="F1253" s="263">
        <v>3010</v>
      </c>
      <c r="G1253" s="254" t="s">
        <v>467</v>
      </c>
      <c r="H1253" s="175" t="s">
        <v>869</v>
      </c>
      <c r="I1253" s="28"/>
      <c r="N1253" s="272">
        <v>300</v>
      </c>
      <c r="O1253" s="239">
        <v>5459</v>
      </c>
      <c r="P1253" s="273" t="s">
        <v>2918</v>
      </c>
    </row>
    <row r="1254" spans="1:16" x14ac:dyDescent="0.2">
      <c r="A1254" s="253">
        <v>300</v>
      </c>
      <c r="B1254" s="274">
        <v>1679</v>
      </c>
      <c r="C1254" s="254"/>
      <c r="D1254" s="254" t="s">
        <v>1625</v>
      </c>
      <c r="E1254" s="254" t="s">
        <v>948</v>
      </c>
      <c r="F1254" s="263">
        <v>3120</v>
      </c>
      <c r="G1254" s="254" t="s">
        <v>475</v>
      </c>
      <c r="H1254" s="175" t="s">
        <v>861</v>
      </c>
      <c r="I1254" s="28"/>
      <c r="N1254" s="272">
        <v>300</v>
      </c>
      <c r="O1254" s="239">
        <v>5460</v>
      </c>
      <c r="P1254" s="273" t="s">
        <v>2919</v>
      </c>
    </row>
    <row r="1255" spans="1:16" x14ac:dyDescent="0.2">
      <c r="A1255" s="253">
        <v>300</v>
      </c>
      <c r="B1255" s="274">
        <v>1680</v>
      </c>
      <c r="C1255" s="254"/>
      <c r="D1255" s="254" t="s">
        <v>1626</v>
      </c>
      <c r="E1255" s="254" t="s">
        <v>1428</v>
      </c>
      <c r="F1255" s="263">
        <v>3180</v>
      </c>
      <c r="G1255" s="254" t="s">
        <v>479</v>
      </c>
      <c r="H1255" s="175" t="s">
        <v>877</v>
      </c>
      <c r="I1255" s="28"/>
      <c r="N1255" s="272">
        <v>300</v>
      </c>
      <c r="O1255" s="239">
        <v>5461</v>
      </c>
      <c r="P1255" s="273" t="s">
        <v>2920</v>
      </c>
    </row>
    <row r="1256" spans="1:16" x14ac:dyDescent="0.2">
      <c r="A1256" s="253">
        <v>300</v>
      </c>
      <c r="B1256" s="274">
        <v>1681</v>
      </c>
      <c r="C1256" s="254"/>
      <c r="D1256" s="254" t="s">
        <v>1627</v>
      </c>
      <c r="E1256" s="254" t="s">
        <v>1161</v>
      </c>
      <c r="F1256" s="263">
        <v>3080</v>
      </c>
      <c r="G1256" s="254" t="s">
        <v>473</v>
      </c>
      <c r="H1256" s="175" t="s">
        <v>873</v>
      </c>
      <c r="I1256" s="28"/>
      <c r="N1256" s="272">
        <v>300</v>
      </c>
      <c r="O1256" s="239">
        <v>5462</v>
      </c>
      <c r="P1256" s="273" t="s">
        <v>2921</v>
      </c>
    </row>
    <row r="1257" spans="1:16" x14ac:dyDescent="0.2">
      <c r="A1257" s="253">
        <v>300</v>
      </c>
      <c r="B1257" s="274">
        <v>1682</v>
      </c>
      <c r="C1257" s="254"/>
      <c r="D1257" s="254" t="s">
        <v>1628</v>
      </c>
      <c r="E1257" s="254" t="s">
        <v>871</v>
      </c>
      <c r="F1257" s="263">
        <v>3310</v>
      </c>
      <c r="G1257" s="254" t="s">
        <v>21</v>
      </c>
      <c r="H1257" s="175" t="s">
        <v>877</v>
      </c>
      <c r="I1257" s="28"/>
      <c r="N1257" s="272">
        <v>300</v>
      </c>
      <c r="O1257" s="239">
        <v>5463</v>
      </c>
      <c r="P1257" s="273" t="s">
        <v>2922</v>
      </c>
    </row>
    <row r="1258" spans="1:16" x14ac:dyDescent="0.2">
      <c r="A1258" s="253">
        <v>300</v>
      </c>
      <c r="B1258" s="274">
        <v>1684</v>
      </c>
      <c r="C1258" s="254"/>
      <c r="D1258" s="254" t="s">
        <v>2035</v>
      </c>
      <c r="E1258" s="254" t="s">
        <v>1633</v>
      </c>
      <c r="F1258" s="263">
        <v>3120</v>
      </c>
      <c r="G1258" s="254" t="s">
        <v>475</v>
      </c>
      <c r="H1258" s="175" t="s">
        <v>861</v>
      </c>
      <c r="I1258" s="28"/>
      <c r="N1258" s="272">
        <v>300</v>
      </c>
      <c r="O1258" s="239">
        <v>5464</v>
      </c>
      <c r="P1258" s="273" t="s">
        <v>2923</v>
      </c>
    </row>
    <row r="1259" spans="1:16" x14ac:dyDescent="0.2">
      <c r="A1259" s="253">
        <v>300</v>
      </c>
      <c r="B1259" s="274">
        <v>1685</v>
      </c>
      <c r="C1259" s="254"/>
      <c r="D1259" s="254" t="s">
        <v>1629</v>
      </c>
      <c r="E1259" s="254" t="s">
        <v>927</v>
      </c>
      <c r="F1259" s="263">
        <v>3120</v>
      </c>
      <c r="G1259" s="254" t="s">
        <v>475</v>
      </c>
      <c r="H1259" s="175" t="s">
        <v>861</v>
      </c>
      <c r="I1259" s="28"/>
      <c r="N1259" s="272">
        <v>300</v>
      </c>
      <c r="O1259" s="239">
        <v>5465</v>
      </c>
      <c r="P1259" s="273" t="s">
        <v>2924</v>
      </c>
    </row>
    <row r="1260" spans="1:16" x14ac:dyDescent="0.2">
      <c r="A1260" s="253">
        <v>300</v>
      </c>
      <c r="B1260" s="274">
        <v>1686</v>
      </c>
      <c r="C1260" s="254"/>
      <c r="D1260" s="254" t="s">
        <v>1643</v>
      </c>
      <c r="E1260" s="254" t="s">
        <v>1424</v>
      </c>
      <c r="F1260" s="263">
        <v>3120</v>
      </c>
      <c r="G1260" s="254" t="s">
        <v>475</v>
      </c>
      <c r="H1260" s="175" t="s">
        <v>861</v>
      </c>
      <c r="I1260" s="28"/>
      <c r="N1260" s="272">
        <v>300</v>
      </c>
      <c r="O1260" s="239">
        <v>5399</v>
      </c>
      <c r="P1260" s="273" t="s">
        <v>2856</v>
      </c>
    </row>
    <row r="1261" spans="1:16" x14ac:dyDescent="0.2">
      <c r="A1261" s="253">
        <v>300</v>
      </c>
      <c r="B1261" s="274">
        <v>1687</v>
      </c>
      <c r="C1261" s="254"/>
      <c r="D1261" s="254" t="s">
        <v>1630</v>
      </c>
      <c r="E1261" s="254" t="s">
        <v>879</v>
      </c>
      <c r="F1261" s="263">
        <v>3080</v>
      </c>
      <c r="G1261" s="254" t="s">
        <v>473</v>
      </c>
      <c r="H1261" s="175" t="s">
        <v>873</v>
      </c>
      <c r="I1261" s="28"/>
      <c r="N1261" s="272">
        <v>300</v>
      </c>
      <c r="O1261" s="239">
        <v>5411</v>
      </c>
      <c r="P1261" s="273" t="s">
        <v>2868</v>
      </c>
    </row>
    <row r="1262" spans="1:16" x14ac:dyDescent="0.2">
      <c r="A1262" s="253">
        <v>300</v>
      </c>
      <c r="B1262" s="274">
        <v>1688</v>
      </c>
      <c r="C1262" s="254"/>
      <c r="D1262" s="254" t="s">
        <v>1635</v>
      </c>
      <c r="E1262" s="254" t="s">
        <v>1184</v>
      </c>
      <c r="F1262" s="263">
        <v>3280</v>
      </c>
      <c r="G1262" s="254" t="s">
        <v>486</v>
      </c>
      <c r="H1262" s="175" t="s">
        <v>877</v>
      </c>
      <c r="I1262" s="28"/>
      <c r="N1262" s="272">
        <v>300</v>
      </c>
      <c r="O1262" s="239">
        <v>5452</v>
      </c>
      <c r="P1262" s="273" t="s">
        <v>2911</v>
      </c>
    </row>
    <row r="1263" spans="1:16" x14ac:dyDescent="0.2">
      <c r="A1263" s="253">
        <v>300</v>
      </c>
      <c r="B1263" s="274">
        <v>1689</v>
      </c>
      <c r="C1263" s="254"/>
      <c r="D1263" s="254" t="s">
        <v>1631</v>
      </c>
      <c r="E1263" s="254" t="s">
        <v>1479</v>
      </c>
      <c r="F1263" s="263">
        <v>3230</v>
      </c>
      <c r="G1263" s="254" t="s">
        <v>483</v>
      </c>
      <c r="H1263" s="175" t="s">
        <v>877</v>
      </c>
      <c r="I1263" s="28"/>
      <c r="N1263" s="272">
        <v>300</v>
      </c>
      <c r="O1263" s="239">
        <v>5466</v>
      </c>
      <c r="P1263" s="273" t="s">
        <v>2925</v>
      </c>
    </row>
    <row r="1264" spans="1:16" x14ac:dyDescent="0.2">
      <c r="A1264" s="253">
        <v>300</v>
      </c>
      <c r="B1264" s="274">
        <v>1690</v>
      </c>
      <c r="C1264" s="254"/>
      <c r="D1264" s="254" t="s">
        <v>2673</v>
      </c>
      <c r="E1264" s="254" t="s">
        <v>1562</v>
      </c>
      <c r="F1264" s="263">
        <v>3280</v>
      </c>
      <c r="G1264" s="254" t="s">
        <v>486</v>
      </c>
      <c r="H1264" s="175" t="s">
        <v>877</v>
      </c>
      <c r="I1264" s="28"/>
      <c r="N1264" s="272">
        <v>300</v>
      </c>
      <c r="O1264" s="239">
        <v>5467</v>
      </c>
      <c r="P1264" s="273" t="s">
        <v>2926</v>
      </c>
    </row>
    <row r="1265" spans="1:16" x14ac:dyDescent="0.2">
      <c r="A1265" s="253">
        <v>300</v>
      </c>
      <c r="B1265" s="274">
        <v>1691</v>
      </c>
      <c r="C1265" s="254"/>
      <c r="D1265" s="254" t="s">
        <v>1634</v>
      </c>
      <c r="E1265" s="254" t="s">
        <v>1545</v>
      </c>
      <c r="F1265" s="263">
        <v>3190</v>
      </c>
      <c r="G1265" s="254" t="s">
        <v>480</v>
      </c>
      <c r="H1265" s="175" t="s">
        <v>1101</v>
      </c>
      <c r="I1265" s="28"/>
      <c r="N1265" s="272">
        <v>300</v>
      </c>
      <c r="O1265" s="239">
        <v>5468</v>
      </c>
      <c r="P1265" s="273" t="s">
        <v>2927</v>
      </c>
    </row>
    <row r="1266" spans="1:16" x14ac:dyDescent="0.2">
      <c r="A1266" s="253">
        <v>300</v>
      </c>
      <c r="B1266" s="274">
        <v>1692</v>
      </c>
      <c r="C1266" s="254"/>
      <c r="D1266" s="254" t="s">
        <v>1636</v>
      </c>
      <c r="E1266" s="254" t="s">
        <v>861</v>
      </c>
      <c r="F1266" s="263">
        <v>3120</v>
      </c>
      <c r="G1266" s="254" t="s">
        <v>475</v>
      </c>
      <c r="H1266" s="175" t="s">
        <v>861</v>
      </c>
      <c r="I1266" s="28"/>
      <c r="N1266" s="272">
        <v>300</v>
      </c>
      <c r="O1266" s="239">
        <v>5469</v>
      </c>
      <c r="P1266" s="273" t="s">
        <v>2928</v>
      </c>
    </row>
    <row r="1267" spans="1:16" x14ac:dyDescent="0.2">
      <c r="A1267" s="253">
        <v>300</v>
      </c>
      <c r="B1267" s="274">
        <v>1693</v>
      </c>
      <c r="C1267" s="254"/>
      <c r="D1267" s="254" t="s">
        <v>1637</v>
      </c>
      <c r="E1267" s="254" t="s">
        <v>1638</v>
      </c>
      <c r="F1267" s="263">
        <v>3080</v>
      </c>
      <c r="G1267" s="254" t="s">
        <v>473</v>
      </c>
      <c r="H1267" s="175" t="s">
        <v>873</v>
      </c>
      <c r="I1267" s="28"/>
      <c r="N1267" s="272">
        <v>300</v>
      </c>
      <c r="O1267" s="239">
        <v>5470</v>
      </c>
      <c r="P1267" s="273" t="s">
        <v>2929</v>
      </c>
    </row>
    <row r="1268" spans="1:16" x14ac:dyDescent="0.2">
      <c r="A1268" s="253">
        <v>300</v>
      </c>
      <c r="B1268" s="274">
        <v>1694</v>
      </c>
      <c r="C1268" s="254"/>
      <c r="D1268" s="254" t="s">
        <v>1639</v>
      </c>
      <c r="E1268" s="254" t="s">
        <v>1545</v>
      </c>
      <c r="F1268" s="263">
        <v>3280</v>
      </c>
      <c r="G1268" s="254" t="s">
        <v>486</v>
      </c>
      <c r="H1268" s="175" t="s">
        <v>877</v>
      </c>
      <c r="I1268" s="28"/>
      <c r="N1268" s="272">
        <v>300</v>
      </c>
      <c r="O1268" s="239">
        <v>5471</v>
      </c>
      <c r="P1268" s="273" t="s">
        <v>2930</v>
      </c>
    </row>
    <row r="1269" spans="1:16" x14ac:dyDescent="0.2">
      <c r="A1269" s="253">
        <v>300</v>
      </c>
      <c r="B1269" s="274">
        <v>1695</v>
      </c>
      <c r="C1269" s="254"/>
      <c r="D1269" s="254" t="s">
        <v>1640</v>
      </c>
      <c r="E1269" s="254" t="s">
        <v>867</v>
      </c>
      <c r="F1269" s="263">
        <v>3061</v>
      </c>
      <c r="G1269" s="254" t="s">
        <v>183</v>
      </c>
      <c r="H1269" s="175" t="s">
        <v>866</v>
      </c>
      <c r="I1269" s="28"/>
      <c r="N1269" s="272">
        <v>300</v>
      </c>
      <c r="O1269" s="239">
        <v>5413</v>
      </c>
      <c r="P1269" s="273" t="s">
        <v>2870</v>
      </c>
    </row>
    <row r="1270" spans="1:16" x14ac:dyDescent="0.2">
      <c r="A1270" s="253">
        <v>300</v>
      </c>
      <c r="B1270" s="274">
        <v>1696</v>
      </c>
      <c r="C1270" s="254"/>
      <c r="D1270" s="254" t="s">
        <v>1641</v>
      </c>
      <c r="E1270" s="254" t="s">
        <v>877</v>
      </c>
      <c r="F1270" s="263">
        <v>3270</v>
      </c>
      <c r="G1270" s="254" t="s">
        <v>1032</v>
      </c>
      <c r="H1270" s="175" t="s">
        <v>877</v>
      </c>
      <c r="I1270" s="28"/>
      <c r="N1270" s="272">
        <v>300</v>
      </c>
      <c r="O1270" s="239">
        <v>5472</v>
      </c>
      <c r="P1270" s="273" t="s">
        <v>2932</v>
      </c>
    </row>
    <row r="1271" spans="1:16" x14ac:dyDescent="0.2">
      <c r="A1271" s="253">
        <v>300</v>
      </c>
      <c r="B1271" s="274">
        <v>1697</v>
      </c>
      <c r="C1271" s="254"/>
      <c r="D1271" s="254" t="s">
        <v>1642</v>
      </c>
      <c r="E1271" s="254" t="s">
        <v>877</v>
      </c>
      <c r="F1271" s="263">
        <v>3270</v>
      </c>
      <c r="G1271" s="254" t="s">
        <v>1032</v>
      </c>
      <c r="H1271" s="175" t="s">
        <v>877</v>
      </c>
      <c r="I1271" s="28"/>
      <c r="N1271" s="272">
        <v>300</v>
      </c>
      <c r="O1271" s="239">
        <v>5473</v>
      </c>
      <c r="P1271" s="273" t="s">
        <v>2933</v>
      </c>
    </row>
    <row r="1272" spans="1:16" x14ac:dyDescent="0.2">
      <c r="A1272" s="253">
        <v>300</v>
      </c>
      <c r="B1272" s="274">
        <v>1699</v>
      </c>
      <c r="C1272" s="254"/>
      <c r="D1272" s="254" t="s">
        <v>1644</v>
      </c>
      <c r="E1272" s="254" t="s">
        <v>875</v>
      </c>
      <c r="F1272" s="263">
        <v>3061</v>
      </c>
      <c r="G1272" s="254" t="s">
        <v>183</v>
      </c>
      <c r="H1272" s="175" t="s">
        <v>866</v>
      </c>
      <c r="I1272" s="28"/>
      <c r="N1272" s="272">
        <v>300</v>
      </c>
      <c r="O1272" s="239">
        <v>5474</v>
      </c>
      <c r="P1272" s="273" t="s">
        <v>2934</v>
      </c>
    </row>
    <row r="1273" spans="1:16" x14ac:dyDescent="0.2">
      <c r="A1273" s="253">
        <v>300</v>
      </c>
      <c r="B1273" s="274">
        <v>1700</v>
      </c>
      <c r="C1273" s="254"/>
      <c r="D1273" s="254" t="s">
        <v>1645</v>
      </c>
      <c r="E1273" s="254" t="s">
        <v>877</v>
      </c>
      <c r="F1273" s="263">
        <v>3260</v>
      </c>
      <c r="G1273" s="254" t="s">
        <v>485</v>
      </c>
      <c r="H1273" s="175" t="s">
        <v>877</v>
      </c>
      <c r="I1273" s="28"/>
      <c r="N1273" s="272">
        <v>300</v>
      </c>
      <c r="O1273" s="239">
        <v>5475</v>
      </c>
      <c r="P1273" s="273" t="s">
        <v>2935</v>
      </c>
    </row>
    <row r="1274" spans="1:16" x14ac:dyDescent="0.2">
      <c r="A1274" s="253">
        <v>300</v>
      </c>
      <c r="B1274" s="274">
        <v>1701</v>
      </c>
      <c r="C1274" s="254"/>
      <c r="D1274" s="254" t="s">
        <v>1646</v>
      </c>
      <c r="E1274" s="254" t="s">
        <v>1647</v>
      </c>
      <c r="F1274" s="263">
        <v>3080</v>
      </c>
      <c r="G1274" s="254" t="s">
        <v>473</v>
      </c>
      <c r="H1274" s="175" t="s">
        <v>873</v>
      </c>
      <c r="I1274" s="28"/>
    </row>
    <row r="1275" spans="1:16" x14ac:dyDescent="0.2">
      <c r="A1275" s="253">
        <v>300</v>
      </c>
      <c r="B1275" s="274">
        <v>1702</v>
      </c>
      <c r="C1275" s="254"/>
      <c r="D1275" s="254" t="s">
        <v>1648</v>
      </c>
      <c r="E1275" s="254" t="s">
        <v>1431</v>
      </c>
      <c r="F1275" s="263">
        <v>3240</v>
      </c>
      <c r="G1275" s="254" t="s">
        <v>1031</v>
      </c>
      <c r="H1275" s="175" t="s">
        <v>1095</v>
      </c>
      <c r="I1275" s="28"/>
    </row>
    <row r="1276" spans="1:16" x14ac:dyDescent="0.2">
      <c r="A1276" s="253">
        <v>300</v>
      </c>
      <c r="B1276" s="274">
        <v>1703</v>
      </c>
      <c r="C1276" s="254"/>
      <c r="D1276" s="254" t="s">
        <v>1675</v>
      </c>
      <c r="E1276" s="254" t="s">
        <v>2036</v>
      </c>
      <c r="F1276" s="263">
        <v>3280</v>
      </c>
      <c r="G1276" s="254" t="s">
        <v>486</v>
      </c>
      <c r="H1276" s="175" t="s">
        <v>877</v>
      </c>
      <c r="I1276" s="28"/>
    </row>
    <row r="1277" spans="1:16" x14ac:dyDescent="0.2">
      <c r="A1277" s="253">
        <v>300</v>
      </c>
      <c r="B1277" s="274">
        <v>1704</v>
      </c>
      <c r="C1277" s="254"/>
      <c r="D1277" s="254" t="s">
        <v>1649</v>
      </c>
      <c r="E1277" s="254" t="s">
        <v>1650</v>
      </c>
      <c r="F1277" s="263">
        <v>3280</v>
      </c>
      <c r="G1277" s="254" t="s">
        <v>486</v>
      </c>
      <c r="H1277" s="175" t="s">
        <v>877</v>
      </c>
      <c r="I1277" s="28"/>
    </row>
    <row r="1278" spans="1:16" x14ac:dyDescent="0.2">
      <c r="A1278" s="253">
        <v>300</v>
      </c>
      <c r="B1278" s="274">
        <v>1705</v>
      </c>
      <c r="C1278" s="254"/>
      <c r="D1278" s="254" t="s">
        <v>1651</v>
      </c>
      <c r="E1278" s="254" t="s">
        <v>865</v>
      </c>
      <c r="F1278" s="263">
        <v>3061</v>
      </c>
      <c r="G1278" s="254" t="s">
        <v>183</v>
      </c>
      <c r="H1278" s="175" t="s">
        <v>866</v>
      </c>
      <c r="I1278" s="28"/>
    </row>
    <row r="1279" spans="1:16" x14ac:dyDescent="0.2">
      <c r="A1279" s="253">
        <v>300</v>
      </c>
      <c r="B1279" s="274">
        <v>1706</v>
      </c>
      <c r="C1279" s="254"/>
      <c r="D1279" s="254" t="s">
        <v>1652</v>
      </c>
      <c r="E1279" s="254" t="s">
        <v>879</v>
      </c>
      <c r="F1279" s="263">
        <v>3080</v>
      </c>
      <c r="G1279" s="254" t="s">
        <v>473</v>
      </c>
      <c r="H1279" s="175" t="s">
        <v>873</v>
      </c>
      <c r="I1279" s="28"/>
    </row>
    <row r="1280" spans="1:16" x14ac:dyDescent="0.2">
      <c r="A1280" s="253">
        <v>300</v>
      </c>
      <c r="B1280" s="274">
        <v>1707</v>
      </c>
      <c r="C1280" s="254"/>
      <c r="D1280" s="254" t="s">
        <v>1653</v>
      </c>
      <c r="E1280" s="254" t="s">
        <v>872</v>
      </c>
      <c r="F1280" s="263">
        <v>3200</v>
      </c>
      <c r="G1280" s="254" t="s">
        <v>481</v>
      </c>
      <c r="H1280" s="175" t="s">
        <v>1095</v>
      </c>
      <c r="I1280" s="28"/>
    </row>
    <row r="1281" spans="1:9" x14ac:dyDescent="0.2">
      <c r="A1281" s="253">
        <v>300</v>
      </c>
      <c r="B1281" s="274">
        <v>1708</v>
      </c>
      <c r="C1281" s="254"/>
      <c r="D1281" s="254" t="s">
        <v>1654</v>
      </c>
      <c r="E1281" s="254" t="s">
        <v>927</v>
      </c>
      <c r="F1281" s="263">
        <v>3160</v>
      </c>
      <c r="G1281" s="254" t="s">
        <v>184</v>
      </c>
      <c r="H1281" s="175" t="s">
        <v>1104</v>
      </c>
      <c r="I1281" s="28"/>
    </row>
    <row r="1282" spans="1:9" x14ac:dyDescent="0.2">
      <c r="A1282" s="253">
        <v>300</v>
      </c>
      <c r="B1282" s="274">
        <v>1709</v>
      </c>
      <c r="C1282" s="254"/>
      <c r="D1282" s="254" t="s">
        <v>1655</v>
      </c>
      <c r="E1282" s="254" t="s">
        <v>1435</v>
      </c>
      <c r="F1282" s="263">
        <v>3240</v>
      </c>
      <c r="G1282" s="254" t="s">
        <v>1031</v>
      </c>
      <c r="H1282" s="175" t="s">
        <v>1095</v>
      </c>
      <c r="I1282" s="28"/>
    </row>
    <row r="1283" spans="1:9" x14ac:dyDescent="0.2">
      <c r="A1283" s="253">
        <v>300</v>
      </c>
      <c r="B1283" s="274">
        <v>1710</v>
      </c>
      <c r="C1283" s="254"/>
      <c r="D1283" s="254" t="s">
        <v>1656</v>
      </c>
      <c r="E1283" s="254" t="s">
        <v>1657</v>
      </c>
      <c r="F1283" s="263">
        <v>3240</v>
      </c>
      <c r="G1283" s="254" t="s">
        <v>1031</v>
      </c>
      <c r="H1283" s="175" t="s">
        <v>1095</v>
      </c>
      <c r="I1283" s="28"/>
    </row>
    <row r="1284" spans="1:9" x14ac:dyDescent="0.2">
      <c r="A1284" s="253">
        <v>300</v>
      </c>
      <c r="B1284" s="274">
        <v>1711</v>
      </c>
      <c r="C1284" s="254"/>
      <c r="D1284" s="254" t="s">
        <v>1658</v>
      </c>
      <c r="E1284" s="254" t="s">
        <v>866</v>
      </c>
      <c r="F1284" s="263">
        <v>3061</v>
      </c>
      <c r="G1284" s="254" t="s">
        <v>183</v>
      </c>
      <c r="H1284" s="175" t="s">
        <v>866</v>
      </c>
      <c r="I1284" s="28"/>
    </row>
    <row r="1285" spans="1:9" x14ac:dyDescent="0.2">
      <c r="A1285" s="253">
        <v>300</v>
      </c>
      <c r="B1285" s="274">
        <v>1712</v>
      </c>
      <c r="C1285" s="254"/>
      <c r="D1285" s="254" t="s">
        <v>1659</v>
      </c>
      <c r="E1285" s="254" t="s">
        <v>1660</v>
      </c>
      <c r="F1285" s="263">
        <v>3061</v>
      </c>
      <c r="G1285" s="254" t="s">
        <v>183</v>
      </c>
      <c r="H1285" s="175" t="s">
        <v>866</v>
      </c>
      <c r="I1285" s="28"/>
    </row>
    <row r="1286" spans="1:9" x14ac:dyDescent="0.2">
      <c r="A1286" s="253">
        <v>300</v>
      </c>
      <c r="B1286" s="274">
        <v>1714</v>
      </c>
      <c r="C1286" s="254"/>
      <c r="D1286" s="254" t="s">
        <v>1661</v>
      </c>
      <c r="E1286" s="254" t="s">
        <v>877</v>
      </c>
      <c r="F1286" s="263">
        <v>3260</v>
      </c>
      <c r="G1286" s="254" t="s">
        <v>485</v>
      </c>
      <c r="H1286" s="175" t="s">
        <v>877</v>
      </c>
      <c r="I1286" s="28"/>
    </row>
    <row r="1287" spans="1:9" x14ac:dyDescent="0.2">
      <c r="A1287" s="253">
        <v>300</v>
      </c>
      <c r="B1287" s="274">
        <v>1715</v>
      </c>
      <c r="C1287" s="254"/>
      <c r="D1287" s="254" t="s">
        <v>1662</v>
      </c>
      <c r="E1287" s="254" t="s">
        <v>877</v>
      </c>
      <c r="F1287" s="263">
        <v>3290</v>
      </c>
      <c r="G1287" s="254" t="s">
        <v>684</v>
      </c>
      <c r="H1287" s="175" t="s">
        <v>877</v>
      </c>
      <c r="I1287" s="28"/>
    </row>
    <row r="1288" spans="1:9" x14ac:dyDescent="0.2">
      <c r="A1288" s="253">
        <v>300</v>
      </c>
      <c r="B1288" s="274">
        <v>1716</v>
      </c>
      <c r="C1288" s="254"/>
      <c r="D1288" s="254" t="s">
        <v>1663</v>
      </c>
      <c r="E1288" s="254" t="s">
        <v>1426</v>
      </c>
      <c r="F1288" s="263">
        <v>3180</v>
      </c>
      <c r="G1288" s="254" t="s">
        <v>479</v>
      </c>
      <c r="H1288" s="175" t="s">
        <v>877</v>
      </c>
      <c r="I1288" s="28"/>
    </row>
    <row r="1289" spans="1:9" x14ac:dyDescent="0.2">
      <c r="A1289" s="253">
        <v>300</v>
      </c>
      <c r="B1289" s="274">
        <v>1717</v>
      </c>
      <c r="C1289" s="254"/>
      <c r="D1289" s="254" t="s">
        <v>1664</v>
      </c>
      <c r="E1289" s="254" t="s">
        <v>854</v>
      </c>
      <c r="F1289" s="263">
        <v>3200</v>
      </c>
      <c r="G1289" s="254" t="s">
        <v>481</v>
      </c>
      <c r="H1289" s="175" t="s">
        <v>1095</v>
      </c>
      <c r="I1289" s="28"/>
    </row>
    <row r="1290" spans="1:9" x14ac:dyDescent="0.2">
      <c r="A1290" s="253">
        <v>300</v>
      </c>
      <c r="B1290" s="274">
        <v>1718</v>
      </c>
      <c r="C1290" s="254"/>
      <c r="D1290" s="254" t="s">
        <v>2037</v>
      </c>
      <c r="E1290" s="254" t="s">
        <v>864</v>
      </c>
      <c r="F1290" s="263">
        <v>3280</v>
      </c>
      <c r="G1290" s="254" t="s">
        <v>486</v>
      </c>
      <c r="H1290" s="175" t="s">
        <v>877</v>
      </c>
      <c r="I1290" s="28"/>
    </row>
    <row r="1291" spans="1:9" x14ac:dyDescent="0.2">
      <c r="A1291" s="253">
        <v>300</v>
      </c>
      <c r="B1291" s="274">
        <v>1719</v>
      </c>
      <c r="C1291" s="254"/>
      <c r="D1291" s="254" t="s">
        <v>1665</v>
      </c>
      <c r="E1291" s="254" t="s">
        <v>1103</v>
      </c>
      <c r="F1291" s="263">
        <v>3240</v>
      </c>
      <c r="G1291" s="254" t="s">
        <v>1031</v>
      </c>
      <c r="H1291" s="175" t="s">
        <v>1095</v>
      </c>
      <c r="I1291" s="28"/>
    </row>
    <row r="1292" spans="1:9" x14ac:dyDescent="0.2">
      <c r="A1292" s="253">
        <v>300</v>
      </c>
      <c r="B1292" s="274">
        <v>1720</v>
      </c>
      <c r="C1292" s="254"/>
      <c r="D1292" s="254" t="s">
        <v>1666</v>
      </c>
      <c r="E1292" s="254" t="s">
        <v>1057</v>
      </c>
      <c r="F1292" s="263">
        <v>3080</v>
      </c>
      <c r="G1292" s="254" t="s">
        <v>473</v>
      </c>
      <c r="H1292" s="175" t="s">
        <v>873</v>
      </c>
      <c r="I1292" s="28"/>
    </row>
    <row r="1293" spans="1:9" x14ac:dyDescent="0.2">
      <c r="A1293" s="253">
        <v>300</v>
      </c>
      <c r="B1293" s="274">
        <v>1721</v>
      </c>
      <c r="C1293" s="254"/>
      <c r="D1293" s="254" t="s">
        <v>1667</v>
      </c>
      <c r="E1293" s="254" t="s">
        <v>1454</v>
      </c>
      <c r="F1293" s="263">
        <v>3170</v>
      </c>
      <c r="G1293" s="254" t="s">
        <v>455</v>
      </c>
      <c r="H1293" s="175" t="s">
        <v>1104</v>
      </c>
      <c r="I1293" s="28"/>
    </row>
    <row r="1294" spans="1:9" x14ac:dyDescent="0.2">
      <c r="A1294" s="253">
        <v>300</v>
      </c>
      <c r="B1294" s="274">
        <v>1722</v>
      </c>
      <c r="C1294" s="254"/>
      <c r="D1294" s="254" t="s">
        <v>1668</v>
      </c>
      <c r="E1294" s="254" t="s">
        <v>865</v>
      </c>
      <c r="F1294" s="263">
        <v>3020</v>
      </c>
      <c r="G1294" s="254" t="s">
        <v>468</v>
      </c>
      <c r="H1294" s="175" t="s">
        <v>875</v>
      </c>
      <c r="I1294" s="28"/>
    </row>
    <row r="1295" spans="1:9" x14ac:dyDescent="0.2">
      <c r="A1295" s="253">
        <v>300</v>
      </c>
      <c r="B1295" s="274">
        <v>1723</v>
      </c>
      <c r="C1295" s="254"/>
      <c r="D1295" s="254" t="s">
        <v>1669</v>
      </c>
      <c r="E1295" s="254" t="s">
        <v>865</v>
      </c>
      <c r="F1295" s="263">
        <v>3050</v>
      </c>
      <c r="G1295" s="254" t="s">
        <v>471</v>
      </c>
      <c r="H1295" s="175" t="s">
        <v>869</v>
      </c>
      <c r="I1295" s="28"/>
    </row>
    <row r="1296" spans="1:9" x14ac:dyDescent="0.2">
      <c r="A1296" s="253">
        <v>300</v>
      </c>
      <c r="B1296" s="274">
        <v>1727</v>
      </c>
      <c r="C1296" s="254"/>
      <c r="D1296" s="254" t="s">
        <v>1670</v>
      </c>
      <c r="E1296" s="254" t="s">
        <v>1498</v>
      </c>
      <c r="F1296" s="263">
        <v>3160</v>
      </c>
      <c r="G1296" s="254" t="s">
        <v>184</v>
      </c>
      <c r="H1296" s="175" t="s">
        <v>1104</v>
      </c>
      <c r="I1296" s="28"/>
    </row>
    <row r="1297" spans="1:9" x14ac:dyDescent="0.2">
      <c r="A1297" s="253">
        <v>300</v>
      </c>
      <c r="B1297" s="274">
        <v>1728</v>
      </c>
      <c r="C1297" s="254"/>
      <c r="D1297" s="254" t="s">
        <v>1671</v>
      </c>
      <c r="E1297" s="254" t="s">
        <v>1498</v>
      </c>
      <c r="F1297" s="263">
        <v>3170</v>
      </c>
      <c r="G1297" s="254" t="s">
        <v>455</v>
      </c>
      <c r="H1297" s="175" t="s">
        <v>1104</v>
      </c>
      <c r="I1297" s="28"/>
    </row>
    <row r="1298" spans="1:9" x14ac:dyDescent="0.2">
      <c r="A1298" s="253">
        <v>300</v>
      </c>
      <c r="B1298" s="274">
        <v>1730</v>
      </c>
      <c r="C1298" s="254"/>
      <c r="D1298" s="254" t="s">
        <v>1672</v>
      </c>
      <c r="E1298" s="254" t="s">
        <v>1158</v>
      </c>
      <c r="F1298" s="263">
        <v>3290</v>
      </c>
      <c r="G1298" s="254" t="s">
        <v>684</v>
      </c>
      <c r="H1298" s="175" t="s">
        <v>877</v>
      </c>
      <c r="I1298" s="28"/>
    </row>
    <row r="1299" spans="1:9" x14ac:dyDescent="0.2">
      <c r="A1299" s="253">
        <v>300</v>
      </c>
      <c r="B1299" s="274">
        <v>1731</v>
      </c>
      <c r="C1299" s="254"/>
      <c r="D1299" s="254" t="s">
        <v>1673</v>
      </c>
      <c r="E1299" s="254" t="s">
        <v>1584</v>
      </c>
      <c r="F1299" s="263">
        <v>3270</v>
      </c>
      <c r="G1299" s="254" t="s">
        <v>1032</v>
      </c>
      <c r="H1299" s="175" t="s">
        <v>877</v>
      </c>
      <c r="I1299" s="28"/>
    </row>
    <row r="1300" spans="1:9" x14ac:dyDescent="0.2">
      <c r="A1300" s="253">
        <v>300</v>
      </c>
      <c r="B1300" s="274">
        <v>1733</v>
      </c>
      <c r="C1300" s="254"/>
      <c r="D1300" s="254" t="s">
        <v>1674</v>
      </c>
      <c r="E1300" s="254" t="s">
        <v>1184</v>
      </c>
      <c r="F1300" s="263">
        <v>3070</v>
      </c>
      <c r="G1300" s="254" t="s">
        <v>472</v>
      </c>
      <c r="H1300" s="175" t="s">
        <v>869</v>
      </c>
      <c r="I1300" s="28"/>
    </row>
    <row r="1301" spans="1:9" x14ac:dyDescent="0.2">
      <c r="A1301" s="253">
        <v>300</v>
      </c>
      <c r="B1301" s="274">
        <v>1734</v>
      </c>
      <c r="C1301" s="254"/>
      <c r="D1301" s="254" t="s">
        <v>1693</v>
      </c>
      <c r="E1301" s="254" t="s">
        <v>1694</v>
      </c>
      <c r="F1301" s="263">
        <v>3300</v>
      </c>
      <c r="G1301" s="254" t="s">
        <v>487</v>
      </c>
      <c r="H1301" s="175" t="s">
        <v>873</v>
      </c>
      <c r="I1301" s="28"/>
    </row>
    <row r="1302" spans="1:9" x14ac:dyDescent="0.2">
      <c r="A1302" s="253">
        <v>300</v>
      </c>
      <c r="B1302" s="274">
        <v>1735</v>
      </c>
      <c r="C1302" s="254"/>
      <c r="D1302" s="254" t="s">
        <v>1676</v>
      </c>
      <c r="E1302" s="254" t="s">
        <v>1121</v>
      </c>
      <c r="F1302" s="263">
        <v>3300</v>
      </c>
      <c r="G1302" s="254" t="s">
        <v>487</v>
      </c>
      <c r="H1302" s="175" t="s">
        <v>873</v>
      </c>
      <c r="I1302" s="28"/>
    </row>
    <row r="1303" spans="1:9" x14ac:dyDescent="0.2">
      <c r="A1303" s="253">
        <v>300</v>
      </c>
      <c r="B1303" s="274">
        <v>1737</v>
      </c>
      <c r="C1303" s="254"/>
      <c r="D1303" s="254" t="s">
        <v>1677</v>
      </c>
      <c r="E1303" s="254" t="s">
        <v>865</v>
      </c>
      <c r="F1303" s="263">
        <v>3010</v>
      </c>
      <c r="G1303" s="254" t="s">
        <v>467</v>
      </c>
      <c r="H1303" s="175" t="s">
        <v>869</v>
      </c>
      <c r="I1303" s="28"/>
    </row>
    <row r="1304" spans="1:9" x14ac:dyDescent="0.2">
      <c r="A1304" s="253">
        <v>300</v>
      </c>
      <c r="B1304" s="274">
        <v>1739</v>
      </c>
      <c r="C1304" s="254"/>
      <c r="D1304" s="254" t="s">
        <v>1679</v>
      </c>
      <c r="E1304" s="254" t="s">
        <v>1142</v>
      </c>
      <c r="F1304" s="263">
        <v>3050</v>
      </c>
      <c r="G1304" s="254" t="s">
        <v>471</v>
      </c>
      <c r="H1304" s="175" t="s">
        <v>869</v>
      </c>
      <c r="I1304" s="28"/>
    </row>
    <row r="1305" spans="1:9" x14ac:dyDescent="0.2">
      <c r="A1305" s="253">
        <v>300</v>
      </c>
      <c r="B1305" s="274">
        <v>1741</v>
      </c>
      <c r="C1305" s="254"/>
      <c r="D1305" s="254" t="s">
        <v>1680</v>
      </c>
      <c r="E1305" s="254" t="s">
        <v>1161</v>
      </c>
      <c r="F1305" s="263">
        <v>3070</v>
      </c>
      <c r="G1305" s="254" t="s">
        <v>472</v>
      </c>
      <c r="H1305" s="175" t="s">
        <v>869</v>
      </c>
      <c r="I1305" s="28"/>
    </row>
    <row r="1306" spans="1:9" x14ac:dyDescent="0.2">
      <c r="A1306" s="253">
        <v>300</v>
      </c>
      <c r="B1306" s="274">
        <v>1744</v>
      </c>
      <c r="C1306" s="254"/>
      <c r="D1306" s="254" t="s">
        <v>1715</v>
      </c>
      <c r="E1306" s="254" t="s">
        <v>1161</v>
      </c>
      <c r="F1306" s="263">
        <v>3070</v>
      </c>
      <c r="G1306" s="254" t="s">
        <v>472</v>
      </c>
      <c r="H1306" s="175" t="s">
        <v>869</v>
      </c>
      <c r="I1306" s="28"/>
    </row>
    <row r="1307" spans="1:9" x14ac:dyDescent="0.2">
      <c r="A1307" s="253">
        <v>300</v>
      </c>
      <c r="B1307" s="274">
        <v>1745</v>
      </c>
      <c r="C1307" s="254"/>
      <c r="D1307" s="254" t="s">
        <v>1681</v>
      </c>
      <c r="E1307" s="254" t="s">
        <v>921</v>
      </c>
      <c r="F1307" s="263">
        <v>3070</v>
      </c>
      <c r="G1307" s="254" t="s">
        <v>472</v>
      </c>
      <c r="H1307" s="175" t="s">
        <v>869</v>
      </c>
      <c r="I1307" s="28"/>
    </row>
    <row r="1308" spans="1:9" x14ac:dyDescent="0.2">
      <c r="A1308" s="253">
        <v>300</v>
      </c>
      <c r="B1308" s="274">
        <v>1746</v>
      </c>
      <c r="C1308" s="254"/>
      <c r="D1308" s="254" t="s">
        <v>1682</v>
      </c>
      <c r="E1308" s="254" t="s">
        <v>1683</v>
      </c>
      <c r="F1308" s="263">
        <v>3050</v>
      </c>
      <c r="G1308" s="254" t="s">
        <v>471</v>
      </c>
      <c r="H1308" s="175" t="s">
        <v>869</v>
      </c>
      <c r="I1308" s="28"/>
    </row>
    <row r="1309" spans="1:9" x14ac:dyDescent="0.2">
      <c r="A1309" s="253">
        <v>300</v>
      </c>
      <c r="B1309" s="274">
        <v>1747</v>
      </c>
      <c r="C1309" s="254"/>
      <c r="D1309" s="254" t="s">
        <v>1684</v>
      </c>
      <c r="E1309" s="254" t="s">
        <v>916</v>
      </c>
      <c r="F1309" s="263">
        <v>3010</v>
      </c>
      <c r="G1309" s="254" t="s">
        <v>467</v>
      </c>
      <c r="H1309" s="175" t="s">
        <v>869</v>
      </c>
      <c r="I1309" s="28"/>
    </row>
    <row r="1310" spans="1:9" x14ac:dyDescent="0.2">
      <c r="A1310" s="253">
        <v>300</v>
      </c>
      <c r="B1310" s="274">
        <v>1748</v>
      </c>
      <c r="C1310" s="254"/>
      <c r="D1310" s="254" t="s">
        <v>1685</v>
      </c>
      <c r="E1310" s="254" t="s">
        <v>916</v>
      </c>
      <c r="F1310" s="263">
        <v>3050</v>
      </c>
      <c r="G1310" s="254" t="s">
        <v>471</v>
      </c>
      <c r="H1310" s="175" t="s">
        <v>869</v>
      </c>
      <c r="I1310" s="28"/>
    </row>
    <row r="1311" spans="1:9" x14ac:dyDescent="0.2">
      <c r="A1311" s="253">
        <v>300</v>
      </c>
      <c r="B1311" s="274">
        <v>1751</v>
      </c>
      <c r="C1311" s="254"/>
      <c r="D1311" s="254" t="s">
        <v>1686</v>
      </c>
      <c r="E1311" s="254" t="s">
        <v>871</v>
      </c>
      <c r="F1311" s="263">
        <v>3070</v>
      </c>
      <c r="G1311" s="254" t="s">
        <v>472</v>
      </c>
      <c r="H1311" s="175" t="s">
        <v>869</v>
      </c>
      <c r="I1311" s="28"/>
    </row>
    <row r="1312" spans="1:9" x14ac:dyDescent="0.2">
      <c r="A1312" s="253">
        <v>300</v>
      </c>
      <c r="B1312" s="274">
        <v>1752</v>
      </c>
      <c r="C1312" s="254"/>
      <c r="D1312" s="254" t="s">
        <v>1687</v>
      </c>
      <c r="E1312" s="254" t="s">
        <v>1122</v>
      </c>
      <c r="F1312" s="263">
        <v>3070</v>
      </c>
      <c r="G1312" s="254" t="s">
        <v>472</v>
      </c>
      <c r="H1312" s="175" t="s">
        <v>869</v>
      </c>
      <c r="I1312" s="28"/>
    </row>
    <row r="1313" spans="1:9" x14ac:dyDescent="0.2">
      <c r="A1313" s="253">
        <v>300</v>
      </c>
      <c r="B1313" s="274">
        <v>1753</v>
      </c>
      <c r="C1313" s="254"/>
      <c r="D1313" s="254" t="s">
        <v>2038</v>
      </c>
      <c r="E1313" s="254" t="s">
        <v>1569</v>
      </c>
      <c r="F1313" s="263">
        <v>3100</v>
      </c>
      <c r="G1313" s="254" t="s">
        <v>1030</v>
      </c>
      <c r="H1313" s="175" t="s">
        <v>858</v>
      </c>
      <c r="I1313" s="28"/>
    </row>
    <row r="1314" spans="1:9" x14ac:dyDescent="0.2">
      <c r="A1314" s="253">
        <v>300</v>
      </c>
      <c r="B1314" s="274">
        <v>1754</v>
      </c>
      <c r="C1314" s="254"/>
      <c r="D1314" s="254" t="s">
        <v>1688</v>
      </c>
      <c r="E1314" s="254" t="s">
        <v>1689</v>
      </c>
      <c r="F1314" s="263">
        <v>3140</v>
      </c>
      <c r="G1314" s="254" t="s">
        <v>477</v>
      </c>
      <c r="H1314" s="175" t="s">
        <v>858</v>
      </c>
      <c r="I1314" s="28"/>
    </row>
    <row r="1315" spans="1:9" x14ac:dyDescent="0.2">
      <c r="A1315" s="253">
        <v>300</v>
      </c>
      <c r="B1315" s="274">
        <v>1755</v>
      </c>
      <c r="C1315" s="254"/>
      <c r="D1315" s="254" t="s">
        <v>1690</v>
      </c>
      <c r="E1315" s="254" t="s">
        <v>1461</v>
      </c>
      <c r="F1315" s="263">
        <v>3070</v>
      </c>
      <c r="G1315" s="254" t="s">
        <v>472</v>
      </c>
      <c r="H1315" s="175" t="s">
        <v>869</v>
      </c>
      <c r="I1315" s="28"/>
    </row>
    <row r="1316" spans="1:9" x14ac:dyDescent="0.2">
      <c r="A1316" s="253">
        <v>300</v>
      </c>
      <c r="B1316" s="274">
        <v>1758</v>
      </c>
      <c r="C1316" s="254"/>
      <c r="D1316" s="254" t="s">
        <v>1691</v>
      </c>
      <c r="E1316" s="254" t="s">
        <v>1437</v>
      </c>
      <c r="F1316" s="263">
        <v>3070</v>
      </c>
      <c r="G1316" s="254" t="s">
        <v>472</v>
      </c>
      <c r="H1316" s="175" t="s">
        <v>869</v>
      </c>
      <c r="I1316" s="28"/>
    </row>
    <row r="1317" spans="1:9" x14ac:dyDescent="0.2">
      <c r="A1317" s="253">
        <v>300</v>
      </c>
      <c r="B1317" s="274">
        <v>1759</v>
      </c>
      <c r="C1317" s="254"/>
      <c r="D1317" s="254" t="s">
        <v>1692</v>
      </c>
      <c r="E1317" s="254" t="s">
        <v>1437</v>
      </c>
      <c r="F1317" s="263">
        <v>3020</v>
      </c>
      <c r="G1317" s="254" t="s">
        <v>468</v>
      </c>
      <c r="H1317" s="175" t="s">
        <v>875</v>
      </c>
      <c r="I1317" s="28"/>
    </row>
    <row r="1318" spans="1:9" x14ac:dyDescent="0.2">
      <c r="A1318" s="253">
        <v>300</v>
      </c>
      <c r="B1318" s="274">
        <v>1760</v>
      </c>
      <c r="C1318" s="254"/>
      <c r="D1318" s="254" t="s">
        <v>1695</v>
      </c>
      <c r="E1318" s="254" t="s">
        <v>869</v>
      </c>
      <c r="F1318" s="263">
        <v>3050</v>
      </c>
      <c r="G1318" s="254" t="s">
        <v>471</v>
      </c>
      <c r="H1318" s="175" t="s">
        <v>869</v>
      </c>
      <c r="I1318" s="28"/>
    </row>
    <row r="1319" spans="1:9" x14ac:dyDescent="0.2">
      <c r="A1319" s="253">
        <v>300</v>
      </c>
      <c r="B1319" s="274">
        <v>1761</v>
      </c>
      <c r="C1319" s="254"/>
      <c r="D1319" s="254" t="s">
        <v>1696</v>
      </c>
      <c r="E1319" s="254" t="s">
        <v>885</v>
      </c>
      <c r="F1319" s="263">
        <v>3010</v>
      </c>
      <c r="G1319" s="254" t="s">
        <v>467</v>
      </c>
      <c r="H1319" s="175" t="s">
        <v>869</v>
      </c>
      <c r="I1319" s="28"/>
    </row>
    <row r="1320" spans="1:9" x14ac:dyDescent="0.2">
      <c r="A1320" s="253">
        <v>300</v>
      </c>
      <c r="B1320" s="274">
        <v>1762</v>
      </c>
      <c r="C1320" s="254"/>
      <c r="D1320" s="254" t="s">
        <v>1697</v>
      </c>
      <c r="E1320" s="254" t="s">
        <v>885</v>
      </c>
      <c r="F1320" s="263">
        <v>3150</v>
      </c>
      <c r="G1320" s="254" t="s">
        <v>478</v>
      </c>
      <c r="H1320" s="175" t="s">
        <v>1437</v>
      </c>
      <c r="I1320" s="28"/>
    </row>
    <row r="1321" spans="1:9" x14ac:dyDescent="0.2">
      <c r="A1321" s="253">
        <v>300</v>
      </c>
      <c r="B1321" s="274">
        <v>1764</v>
      </c>
      <c r="C1321" s="254"/>
      <c r="D1321" s="254" t="s">
        <v>1698</v>
      </c>
      <c r="E1321" s="254" t="s">
        <v>974</v>
      </c>
      <c r="F1321" s="263">
        <v>3010</v>
      </c>
      <c r="G1321" s="254" t="s">
        <v>467</v>
      </c>
      <c r="H1321" s="175" t="s">
        <v>869</v>
      </c>
      <c r="I1321" s="28"/>
    </row>
    <row r="1322" spans="1:9" x14ac:dyDescent="0.2">
      <c r="A1322" s="253">
        <v>300</v>
      </c>
      <c r="B1322" s="274">
        <v>1765</v>
      </c>
      <c r="C1322" s="254"/>
      <c r="D1322" s="254" t="s">
        <v>1699</v>
      </c>
      <c r="E1322" s="254" t="s">
        <v>865</v>
      </c>
      <c r="F1322" s="263">
        <v>3010</v>
      </c>
      <c r="G1322" s="254" t="s">
        <v>467</v>
      </c>
      <c r="H1322" s="175" t="s">
        <v>869</v>
      </c>
      <c r="I1322" s="28"/>
    </row>
    <row r="1323" spans="1:9" x14ac:dyDescent="0.2">
      <c r="A1323" s="253">
        <v>300</v>
      </c>
      <c r="B1323" s="274">
        <v>1767</v>
      </c>
      <c r="C1323" s="254"/>
      <c r="D1323" s="254" t="s">
        <v>1700</v>
      </c>
      <c r="E1323" s="254" t="s">
        <v>1490</v>
      </c>
      <c r="F1323" s="263">
        <v>3150</v>
      </c>
      <c r="G1323" s="254" t="s">
        <v>478</v>
      </c>
      <c r="H1323" s="175" t="s">
        <v>1437</v>
      </c>
      <c r="I1323" s="28"/>
    </row>
    <row r="1324" spans="1:9" x14ac:dyDescent="0.2">
      <c r="A1324" s="253">
        <v>300</v>
      </c>
      <c r="B1324" s="274">
        <v>1768</v>
      </c>
      <c r="C1324" s="254"/>
      <c r="D1324" s="254" t="s">
        <v>1701</v>
      </c>
      <c r="E1324" s="254" t="s">
        <v>865</v>
      </c>
      <c r="F1324" s="263">
        <v>3010</v>
      </c>
      <c r="G1324" s="254" t="s">
        <v>467</v>
      </c>
      <c r="H1324" s="175" t="s">
        <v>869</v>
      </c>
      <c r="I1324" s="28"/>
    </row>
    <row r="1325" spans="1:9" x14ac:dyDescent="0.2">
      <c r="A1325" s="253">
        <v>300</v>
      </c>
      <c r="B1325" s="274">
        <v>1769</v>
      </c>
      <c r="C1325" s="254"/>
      <c r="D1325" s="254" t="s">
        <v>1702</v>
      </c>
      <c r="E1325" s="254" t="s">
        <v>1428</v>
      </c>
      <c r="F1325" s="263">
        <v>3120</v>
      </c>
      <c r="G1325" s="254" t="s">
        <v>475</v>
      </c>
      <c r="H1325" s="175" t="s">
        <v>861</v>
      </c>
      <c r="I1325" s="28"/>
    </row>
    <row r="1326" spans="1:9" x14ac:dyDescent="0.2">
      <c r="A1326" s="253">
        <v>300</v>
      </c>
      <c r="B1326" s="274">
        <v>1770</v>
      </c>
      <c r="C1326" s="254"/>
      <c r="D1326" s="254" t="s">
        <v>1703</v>
      </c>
      <c r="E1326" s="254" t="s">
        <v>1147</v>
      </c>
      <c r="F1326" s="263">
        <v>3080</v>
      </c>
      <c r="G1326" s="254" t="s">
        <v>473</v>
      </c>
      <c r="H1326" s="175" t="s">
        <v>873</v>
      </c>
      <c r="I1326" s="28"/>
    </row>
    <row r="1327" spans="1:9" x14ac:dyDescent="0.2">
      <c r="A1327" s="253">
        <v>300</v>
      </c>
      <c r="B1327" s="274">
        <v>1771</v>
      </c>
      <c r="C1327" s="254"/>
      <c r="D1327" s="254" t="s">
        <v>1705</v>
      </c>
      <c r="E1327" s="254" t="s">
        <v>895</v>
      </c>
      <c r="F1327" s="263">
        <v>3070</v>
      </c>
      <c r="G1327" s="254" t="s">
        <v>472</v>
      </c>
      <c r="H1327" s="175" t="s">
        <v>869</v>
      </c>
      <c r="I1327" s="28"/>
    </row>
    <row r="1328" spans="1:9" x14ac:dyDescent="0.2">
      <c r="A1328" s="253">
        <v>300</v>
      </c>
      <c r="B1328" s="274">
        <v>1772</v>
      </c>
      <c r="C1328" s="254"/>
      <c r="D1328" s="254" t="s">
        <v>1706</v>
      </c>
      <c r="E1328" s="254" t="s">
        <v>1437</v>
      </c>
      <c r="F1328" s="263">
        <v>3050</v>
      </c>
      <c r="G1328" s="254" t="s">
        <v>471</v>
      </c>
      <c r="H1328" s="175" t="s">
        <v>869</v>
      </c>
      <c r="I1328" s="28"/>
    </row>
    <row r="1329" spans="1:9" x14ac:dyDescent="0.2">
      <c r="A1329" s="253">
        <v>300</v>
      </c>
      <c r="B1329" s="274">
        <v>1774</v>
      </c>
      <c r="C1329" s="254"/>
      <c r="D1329" s="254" t="s">
        <v>1711</v>
      </c>
      <c r="E1329" s="254" t="s">
        <v>865</v>
      </c>
      <c r="F1329" s="263">
        <v>3010</v>
      </c>
      <c r="G1329" s="254" t="s">
        <v>467</v>
      </c>
      <c r="H1329" s="175" t="s">
        <v>869</v>
      </c>
      <c r="I1329" s="28"/>
    </row>
    <row r="1330" spans="1:9" x14ac:dyDescent="0.2">
      <c r="A1330" s="253">
        <v>300</v>
      </c>
      <c r="B1330" s="274">
        <v>1775</v>
      </c>
      <c r="C1330" s="254"/>
      <c r="D1330" s="254" t="s">
        <v>2039</v>
      </c>
      <c r="E1330" s="254" t="s">
        <v>1134</v>
      </c>
      <c r="F1330" s="263">
        <v>3020</v>
      </c>
      <c r="G1330" s="254" t="s">
        <v>468</v>
      </c>
      <c r="H1330" s="175" t="s">
        <v>875</v>
      </c>
      <c r="I1330" s="28"/>
    </row>
    <row r="1331" spans="1:9" x14ac:dyDescent="0.2">
      <c r="A1331" s="253">
        <v>300</v>
      </c>
      <c r="B1331" s="274">
        <v>1777</v>
      </c>
      <c r="C1331" s="254"/>
      <c r="D1331" s="254" t="s">
        <v>2040</v>
      </c>
      <c r="E1331" s="254" t="s">
        <v>865</v>
      </c>
      <c r="F1331" s="263">
        <v>3010</v>
      </c>
      <c r="G1331" s="254" t="s">
        <v>467</v>
      </c>
      <c r="H1331" s="175" t="s">
        <v>869</v>
      </c>
      <c r="I1331" s="28"/>
    </row>
    <row r="1332" spans="1:9" x14ac:dyDescent="0.2">
      <c r="A1332" s="253">
        <v>300</v>
      </c>
      <c r="B1332" s="274">
        <v>1780</v>
      </c>
      <c r="C1332" s="254"/>
      <c r="D1332" s="254" t="s">
        <v>1707</v>
      </c>
      <c r="E1332" s="254" t="s">
        <v>880</v>
      </c>
      <c r="F1332" s="263">
        <v>3070</v>
      </c>
      <c r="G1332" s="254" t="s">
        <v>472</v>
      </c>
      <c r="H1332" s="175" t="s">
        <v>869</v>
      </c>
      <c r="I1332" s="28"/>
    </row>
    <row r="1333" spans="1:9" x14ac:dyDescent="0.2">
      <c r="A1333" s="253">
        <v>300</v>
      </c>
      <c r="B1333" s="274">
        <v>1781</v>
      </c>
      <c r="C1333" s="254"/>
      <c r="D1333" s="254" t="s">
        <v>1708</v>
      </c>
      <c r="E1333" s="254" t="s">
        <v>932</v>
      </c>
      <c r="F1333" s="263">
        <v>3010</v>
      </c>
      <c r="G1333" s="254" t="s">
        <v>467</v>
      </c>
      <c r="H1333" s="175" t="s">
        <v>869</v>
      </c>
      <c r="I1333" s="28"/>
    </row>
    <row r="1334" spans="1:9" x14ac:dyDescent="0.2">
      <c r="A1334" s="253">
        <v>300</v>
      </c>
      <c r="B1334" s="274">
        <v>1782</v>
      </c>
      <c r="C1334" s="254"/>
      <c r="D1334" s="254" t="s">
        <v>1710</v>
      </c>
      <c r="E1334" s="254" t="s">
        <v>946</v>
      </c>
      <c r="F1334" s="263">
        <v>3010</v>
      </c>
      <c r="G1334" s="254" t="s">
        <v>467</v>
      </c>
      <c r="H1334" s="175" t="s">
        <v>869</v>
      </c>
      <c r="I1334" s="28"/>
    </row>
    <row r="1335" spans="1:9" x14ac:dyDescent="0.2">
      <c r="A1335" s="253">
        <v>300</v>
      </c>
      <c r="B1335" s="274">
        <v>1783</v>
      </c>
      <c r="C1335" s="254"/>
      <c r="D1335" s="254" t="s">
        <v>2041</v>
      </c>
      <c r="E1335" s="254" t="s">
        <v>1712</v>
      </c>
      <c r="F1335" s="263">
        <v>3010</v>
      </c>
      <c r="G1335" s="254" t="s">
        <v>467</v>
      </c>
      <c r="H1335" s="175" t="s">
        <v>869</v>
      </c>
      <c r="I1335" s="28"/>
    </row>
    <row r="1336" spans="1:9" x14ac:dyDescent="0.2">
      <c r="A1336" s="253">
        <v>300</v>
      </c>
      <c r="B1336" s="274">
        <v>1784</v>
      </c>
      <c r="C1336" s="254"/>
      <c r="D1336" s="254" t="s">
        <v>1713</v>
      </c>
      <c r="E1336" s="254" t="s">
        <v>869</v>
      </c>
      <c r="F1336" s="263">
        <v>3050</v>
      </c>
      <c r="G1336" s="254" t="s">
        <v>471</v>
      </c>
      <c r="H1336" s="175" t="s">
        <v>869</v>
      </c>
      <c r="I1336" s="28"/>
    </row>
    <row r="1337" spans="1:9" x14ac:dyDescent="0.2">
      <c r="A1337" s="253">
        <v>300</v>
      </c>
      <c r="B1337" s="274">
        <v>1785</v>
      </c>
      <c r="C1337" s="254"/>
      <c r="D1337" s="254" t="s">
        <v>1714</v>
      </c>
      <c r="E1337" s="254" t="s">
        <v>865</v>
      </c>
      <c r="F1337" s="263">
        <v>3050</v>
      </c>
      <c r="G1337" s="254" t="s">
        <v>471</v>
      </c>
      <c r="H1337" s="175" t="s">
        <v>869</v>
      </c>
      <c r="I1337" s="28"/>
    </row>
    <row r="1338" spans="1:9" x14ac:dyDescent="0.2">
      <c r="A1338" s="253">
        <v>300</v>
      </c>
      <c r="B1338" s="274">
        <v>1786</v>
      </c>
      <c r="C1338" s="254"/>
      <c r="D1338" s="254" t="s">
        <v>1716</v>
      </c>
      <c r="E1338" s="254" t="s">
        <v>1678</v>
      </c>
      <c r="F1338" s="263">
        <v>3070</v>
      </c>
      <c r="G1338" s="254" t="s">
        <v>472</v>
      </c>
      <c r="H1338" s="175" t="s">
        <v>869</v>
      </c>
      <c r="I1338" s="28"/>
    </row>
    <row r="1339" spans="1:9" x14ac:dyDescent="0.2">
      <c r="A1339" s="253">
        <v>300</v>
      </c>
      <c r="B1339" s="274">
        <v>1787</v>
      </c>
      <c r="C1339" s="254"/>
      <c r="D1339" s="254" t="s">
        <v>1717</v>
      </c>
      <c r="E1339" s="254" t="s">
        <v>885</v>
      </c>
      <c r="F1339" s="263">
        <v>3150</v>
      </c>
      <c r="G1339" s="254" t="s">
        <v>478</v>
      </c>
      <c r="H1339" s="175" t="s">
        <v>1437</v>
      </c>
      <c r="I1339" s="28"/>
    </row>
    <row r="1340" spans="1:9" x14ac:dyDescent="0.2">
      <c r="A1340" s="253">
        <v>300</v>
      </c>
      <c r="B1340" s="274">
        <v>1788</v>
      </c>
      <c r="C1340" s="254"/>
      <c r="D1340" s="254" t="s">
        <v>1718</v>
      </c>
      <c r="E1340" s="254" t="s">
        <v>1490</v>
      </c>
      <c r="F1340" s="263">
        <v>3150</v>
      </c>
      <c r="G1340" s="254" t="s">
        <v>478</v>
      </c>
      <c r="H1340" s="175" t="s">
        <v>1437</v>
      </c>
      <c r="I1340" s="28"/>
    </row>
    <row r="1341" spans="1:9" x14ac:dyDescent="0.2">
      <c r="A1341" s="253">
        <v>300</v>
      </c>
      <c r="B1341" s="274">
        <v>1789</v>
      </c>
      <c r="C1341" s="254"/>
      <c r="D1341" s="254" t="s">
        <v>2576</v>
      </c>
      <c r="E1341" s="254" t="s">
        <v>885</v>
      </c>
      <c r="F1341" s="263">
        <v>3150</v>
      </c>
      <c r="G1341" s="254" t="s">
        <v>478</v>
      </c>
      <c r="H1341" s="175" t="s">
        <v>1437</v>
      </c>
      <c r="I1341" s="28"/>
    </row>
    <row r="1342" spans="1:9" x14ac:dyDescent="0.2">
      <c r="A1342" s="253">
        <v>300</v>
      </c>
      <c r="B1342" s="274">
        <v>1790</v>
      </c>
      <c r="C1342" s="254"/>
      <c r="D1342" s="254" t="s">
        <v>1719</v>
      </c>
      <c r="E1342" s="254" t="s">
        <v>885</v>
      </c>
      <c r="F1342" s="263">
        <v>3150</v>
      </c>
      <c r="G1342" s="254" t="s">
        <v>478</v>
      </c>
      <c r="H1342" s="175" t="s">
        <v>1437</v>
      </c>
      <c r="I1342" s="28"/>
    </row>
    <row r="1343" spans="1:9" x14ac:dyDescent="0.2">
      <c r="A1343" s="253">
        <v>300</v>
      </c>
      <c r="B1343" s="274">
        <v>1792</v>
      </c>
      <c r="C1343" s="254"/>
      <c r="D1343" s="254" t="s">
        <v>1721</v>
      </c>
      <c r="E1343" s="254" t="s">
        <v>1433</v>
      </c>
      <c r="F1343" s="263">
        <v>3090</v>
      </c>
      <c r="G1343" s="254" t="s">
        <v>474</v>
      </c>
      <c r="H1343" s="175" t="s">
        <v>1437</v>
      </c>
      <c r="I1343" s="28"/>
    </row>
    <row r="1344" spans="1:9" x14ac:dyDescent="0.2">
      <c r="A1344" s="253">
        <v>300</v>
      </c>
      <c r="B1344" s="274">
        <v>1794</v>
      </c>
      <c r="C1344" s="254"/>
      <c r="D1344" s="254" t="s">
        <v>1723</v>
      </c>
      <c r="E1344" s="254" t="s">
        <v>1437</v>
      </c>
      <c r="F1344" s="263">
        <v>3090</v>
      </c>
      <c r="G1344" s="254" t="s">
        <v>474</v>
      </c>
      <c r="H1344" s="175" t="s">
        <v>1437</v>
      </c>
      <c r="I1344" s="28"/>
    </row>
    <row r="1345" spans="1:9" x14ac:dyDescent="0.2">
      <c r="A1345" s="253">
        <v>300</v>
      </c>
      <c r="B1345" s="274">
        <v>1795</v>
      </c>
      <c r="C1345" s="254"/>
      <c r="D1345" s="254" t="s">
        <v>1725</v>
      </c>
      <c r="E1345" s="254" t="s">
        <v>891</v>
      </c>
      <c r="F1345" s="263">
        <v>3060</v>
      </c>
      <c r="G1345" s="254" t="s">
        <v>182</v>
      </c>
      <c r="H1345" s="175" t="s">
        <v>1437</v>
      </c>
      <c r="I1345" s="28"/>
    </row>
    <row r="1346" spans="1:9" x14ac:dyDescent="0.2">
      <c r="A1346" s="253">
        <v>300</v>
      </c>
      <c r="B1346" s="274">
        <v>1796</v>
      </c>
      <c r="C1346" s="254"/>
      <c r="D1346" s="254" t="s">
        <v>1724</v>
      </c>
      <c r="E1346" s="254" t="s">
        <v>913</v>
      </c>
      <c r="F1346" s="263">
        <v>3260</v>
      </c>
      <c r="G1346" s="254" t="s">
        <v>485</v>
      </c>
      <c r="H1346" s="175" t="s">
        <v>877</v>
      </c>
      <c r="I1346" s="28"/>
    </row>
    <row r="1347" spans="1:9" x14ac:dyDescent="0.2">
      <c r="A1347" s="253">
        <v>300</v>
      </c>
      <c r="B1347" s="274">
        <v>1797</v>
      </c>
      <c r="C1347" s="254"/>
      <c r="D1347" s="254" t="s">
        <v>1726</v>
      </c>
      <c r="E1347" s="254" t="s">
        <v>858</v>
      </c>
      <c r="F1347" s="263">
        <v>3100</v>
      </c>
      <c r="G1347" s="254" t="s">
        <v>1030</v>
      </c>
      <c r="H1347" s="175" t="s">
        <v>858</v>
      </c>
      <c r="I1347" s="28"/>
    </row>
    <row r="1348" spans="1:9" x14ac:dyDescent="0.2">
      <c r="A1348" s="253">
        <v>300</v>
      </c>
      <c r="B1348" s="274">
        <v>1798</v>
      </c>
      <c r="C1348" s="254"/>
      <c r="D1348" s="254" t="s">
        <v>2674</v>
      </c>
      <c r="E1348" s="254" t="s">
        <v>1168</v>
      </c>
      <c r="F1348" s="263">
        <v>3040</v>
      </c>
      <c r="G1348" s="254" t="s">
        <v>470</v>
      </c>
      <c r="H1348" s="175" t="s">
        <v>858</v>
      </c>
      <c r="I1348" s="28"/>
    </row>
    <row r="1349" spans="1:9" x14ac:dyDescent="0.2">
      <c r="A1349" s="253">
        <v>300</v>
      </c>
      <c r="B1349" s="274">
        <v>1801</v>
      </c>
      <c r="C1349" s="254"/>
      <c r="D1349" s="254" t="s">
        <v>1730</v>
      </c>
      <c r="E1349" s="254" t="s">
        <v>1731</v>
      </c>
      <c r="F1349" s="263">
        <v>3030</v>
      </c>
      <c r="G1349" s="254" t="s">
        <v>469</v>
      </c>
      <c r="H1349" s="175" t="s">
        <v>858</v>
      </c>
      <c r="I1349" s="28"/>
    </row>
    <row r="1350" spans="1:9" x14ac:dyDescent="0.2">
      <c r="A1350" s="253">
        <v>300</v>
      </c>
      <c r="B1350" s="274">
        <v>1803</v>
      </c>
      <c r="C1350" s="254"/>
      <c r="D1350" s="254" t="s">
        <v>1732</v>
      </c>
      <c r="E1350" s="254" t="s">
        <v>1188</v>
      </c>
      <c r="F1350" s="263">
        <v>3090</v>
      </c>
      <c r="G1350" s="254" t="s">
        <v>474</v>
      </c>
      <c r="H1350" s="175" t="s">
        <v>1437</v>
      </c>
      <c r="I1350" s="28"/>
    </row>
    <row r="1351" spans="1:9" x14ac:dyDescent="0.2">
      <c r="A1351" s="253">
        <v>300</v>
      </c>
      <c r="B1351" s="274">
        <v>1805</v>
      </c>
      <c r="C1351" s="254"/>
      <c r="D1351" s="254" t="s">
        <v>1747</v>
      </c>
      <c r="E1351" s="254" t="s">
        <v>894</v>
      </c>
      <c r="F1351" s="263">
        <v>3100</v>
      </c>
      <c r="G1351" s="254" t="s">
        <v>1030</v>
      </c>
      <c r="H1351" s="175" t="s">
        <v>858</v>
      </c>
      <c r="I1351" s="28"/>
    </row>
    <row r="1352" spans="1:9" x14ac:dyDescent="0.2">
      <c r="A1352" s="253">
        <v>300</v>
      </c>
      <c r="B1352" s="274">
        <v>1806</v>
      </c>
      <c r="C1352" s="254"/>
      <c r="D1352" s="254" t="s">
        <v>1734</v>
      </c>
      <c r="E1352" s="254" t="s">
        <v>1424</v>
      </c>
      <c r="F1352" s="263">
        <v>3130</v>
      </c>
      <c r="G1352" s="254" t="s">
        <v>476</v>
      </c>
      <c r="H1352" s="175" t="s">
        <v>858</v>
      </c>
      <c r="I1352" s="28"/>
    </row>
    <row r="1353" spans="1:9" x14ac:dyDescent="0.2">
      <c r="A1353" s="253">
        <v>300</v>
      </c>
      <c r="B1353" s="274">
        <v>1807</v>
      </c>
      <c r="C1353" s="254"/>
      <c r="D1353" s="254" t="s">
        <v>1740</v>
      </c>
      <c r="E1353" s="254" t="s">
        <v>1741</v>
      </c>
      <c r="F1353" s="263">
        <v>3140</v>
      </c>
      <c r="G1353" s="254" t="s">
        <v>477</v>
      </c>
      <c r="H1353" s="175" t="s">
        <v>858</v>
      </c>
      <c r="I1353" s="28"/>
    </row>
    <row r="1354" spans="1:9" x14ac:dyDescent="0.2">
      <c r="A1354" s="253">
        <v>300</v>
      </c>
      <c r="B1354" s="274">
        <v>1809</v>
      </c>
      <c r="C1354" s="254"/>
      <c r="D1354" s="254" t="s">
        <v>1743</v>
      </c>
      <c r="E1354" s="254" t="s">
        <v>858</v>
      </c>
      <c r="F1354" s="263">
        <v>3040</v>
      </c>
      <c r="G1354" s="254" t="s">
        <v>470</v>
      </c>
      <c r="H1354" s="175" t="s">
        <v>858</v>
      </c>
      <c r="I1354" s="28"/>
    </row>
    <row r="1355" spans="1:9" x14ac:dyDescent="0.2">
      <c r="A1355" s="253">
        <v>300</v>
      </c>
      <c r="B1355" s="274">
        <v>1810</v>
      </c>
      <c r="C1355" s="254"/>
      <c r="D1355" s="254" t="s">
        <v>1746</v>
      </c>
      <c r="E1355" s="254" t="s">
        <v>906</v>
      </c>
      <c r="F1355" s="263">
        <v>3040</v>
      </c>
      <c r="G1355" s="254" t="s">
        <v>470</v>
      </c>
      <c r="H1355" s="175" t="s">
        <v>858</v>
      </c>
      <c r="I1355" s="28"/>
    </row>
    <row r="1356" spans="1:9" x14ac:dyDescent="0.2">
      <c r="A1356" s="253">
        <v>300</v>
      </c>
      <c r="B1356" s="274">
        <v>1811</v>
      </c>
      <c r="C1356" s="254"/>
      <c r="D1356" s="254" t="s">
        <v>1735</v>
      </c>
      <c r="E1356" s="254" t="s">
        <v>885</v>
      </c>
      <c r="F1356" s="263">
        <v>3100</v>
      </c>
      <c r="G1356" s="254" t="s">
        <v>1030</v>
      </c>
      <c r="H1356" s="175" t="s">
        <v>858</v>
      </c>
      <c r="I1356" s="28"/>
    </row>
    <row r="1357" spans="1:9" x14ac:dyDescent="0.2">
      <c r="A1357" s="253">
        <v>300</v>
      </c>
      <c r="B1357" s="274">
        <v>1813</v>
      </c>
      <c r="C1357" s="254"/>
      <c r="D1357" s="254" t="s">
        <v>1737</v>
      </c>
      <c r="E1357" s="254" t="s">
        <v>885</v>
      </c>
      <c r="F1357" s="263">
        <v>3100</v>
      </c>
      <c r="G1357" s="254" t="s">
        <v>1030</v>
      </c>
      <c r="H1357" s="175" t="s">
        <v>858</v>
      </c>
      <c r="I1357" s="28"/>
    </row>
    <row r="1358" spans="1:9" x14ac:dyDescent="0.2">
      <c r="A1358" s="253">
        <v>300</v>
      </c>
      <c r="B1358" s="274">
        <v>1814</v>
      </c>
      <c r="C1358" s="254"/>
      <c r="D1358" s="254" t="s">
        <v>1738</v>
      </c>
      <c r="E1358" s="254" t="s">
        <v>1739</v>
      </c>
      <c r="F1358" s="263">
        <v>3030</v>
      </c>
      <c r="G1358" s="254" t="s">
        <v>469</v>
      </c>
      <c r="H1358" s="175" t="s">
        <v>858</v>
      </c>
      <c r="I1358" s="28"/>
    </row>
    <row r="1359" spans="1:9" x14ac:dyDescent="0.2">
      <c r="A1359" s="253">
        <v>300</v>
      </c>
      <c r="B1359" s="274">
        <v>1815</v>
      </c>
      <c r="C1359" s="254"/>
      <c r="D1359" s="254" t="s">
        <v>1744</v>
      </c>
      <c r="E1359" s="254" t="s">
        <v>1745</v>
      </c>
      <c r="F1359" s="263">
        <v>3210</v>
      </c>
      <c r="G1359" s="254" t="s">
        <v>482</v>
      </c>
      <c r="H1359" s="175" t="s">
        <v>858</v>
      </c>
      <c r="I1359" s="28"/>
    </row>
    <row r="1360" spans="1:9" x14ac:dyDescent="0.2">
      <c r="A1360" s="253">
        <v>300</v>
      </c>
      <c r="B1360" s="274">
        <v>1819</v>
      </c>
      <c r="C1360" s="254"/>
      <c r="D1360" s="254" t="s">
        <v>1750</v>
      </c>
      <c r="E1360" s="254" t="s">
        <v>1437</v>
      </c>
      <c r="F1360" s="263">
        <v>3040</v>
      </c>
      <c r="G1360" s="254" t="s">
        <v>470</v>
      </c>
      <c r="H1360" s="175" t="s">
        <v>858</v>
      </c>
      <c r="I1360" s="28"/>
    </row>
    <row r="1361" spans="1:9" x14ac:dyDescent="0.2">
      <c r="A1361" s="253">
        <v>300</v>
      </c>
      <c r="B1361" s="274">
        <v>1820</v>
      </c>
      <c r="C1361" s="254"/>
      <c r="D1361" s="254" t="s">
        <v>1751</v>
      </c>
      <c r="E1361" s="254" t="s">
        <v>865</v>
      </c>
      <c r="F1361" s="263">
        <v>3040</v>
      </c>
      <c r="G1361" s="254" t="s">
        <v>470</v>
      </c>
      <c r="H1361" s="175" t="s">
        <v>858</v>
      </c>
      <c r="I1361" s="28"/>
    </row>
    <row r="1362" spans="1:9" x14ac:dyDescent="0.2">
      <c r="A1362" s="253">
        <v>300</v>
      </c>
      <c r="B1362" s="274">
        <v>1822</v>
      </c>
      <c r="C1362" s="254"/>
      <c r="D1362" s="254" t="s">
        <v>1752</v>
      </c>
      <c r="E1362" s="254" t="s">
        <v>865</v>
      </c>
      <c r="F1362" s="263">
        <v>3010</v>
      </c>
      <c r="G1362" s="254" t="s">
        <v>467</v>
      </c>
      <c r="H1362" s="175" t="s">
        <v>869</v>
      </c>
      <c r="I1362" s="28"/>
    </row>
    <row r="1363" spans="1:9" x14ac:dyDescent="0.2">
      <c r="A1363" s="253">
        <v>300</v>
      </c>
      <c r="B1363" s="274">
        <v>1823</v>
      </c>
      <c r="C1363" s="254"/>
      <c r="D1363" s="254" t="s">
        <v>1754</v>
      </c>
      <c r="E1363" s="254" t="s">
        <v>1431</v>
      </c>
      <c r="F1363" s="263">
        <v>3210</v>
      </c>
      <c r="G1363" s="254" t="s">
        <v>482</v>
      </c>
      <c r="H1363" s="175" t="s">
        <v>858</v>
      </c>
      <c r="I1363" s="28"/>
    </row>
    <row r="1364" spans="1:9" x14ac:dyDescent="0.2">
      <c r="A1364" s="253">
        <v>300</v>
      </c>
      <c r="B1364" s="274">
        <v>1824</v>
      </c>
      <c r="C1364" s="254"/>
      <c r="D1364" s="254" t="s">
        <v>1753</v>
      </c>
      <c r="E1364" s="254" t="s">
        <v>865</v>
      </c>
      <c r="F1364" s="263">
        <v>3010</v>
      </c>
      <c r="G1364" s="254" t="s">
        <v>467</v>
      </c>
      <c r="H1364" s="175" t="s">
        <v>869</v>
      </c>
      <c r="I1364" s="28"/>
    </row>
    <row r="1365" spans="1:9" x14ac:dyDescent="0.2">
      <c r="A1365" s="253">
        <v>300</v>
      </c>
      <c r="B1365" s="274">
        <v>1825</v>
      </c>
      <c r="C1365" s="254"/>
      <c r="D1365" s="254" t="s">
        <v>1755</v>
      </c>
      <c r="E1365" s="254" t="s">
        <v>865</v>
      </c>
      <c r="F1365" s="263">
        <v>3020</v>
      </c>
      <c r="G1365" s="254" t="s">
        <v>468</v>
      </c>
      <c r="H1365" s="175" t="s">
        <v>875</v>
      </c>
      <c r="I1365" s="28"/>
    </row>
    <row r="1366" spans="1:9" x14ac:dyDescent="0.2">
      <c r="A1366" s="253">
        <v>300</v>
      </c>
      <c r="B1366" s="274">
        <v>1827</v>
      </c>
      <c r="C1366" s="254"/>
      <c r="D1366" s="254" t="s">
        <v>1756</v>
      </c>
      <c r="E1366" s="254" t="s">
        <v>1428</v>
      </c>
      <c r="F1366" s="263">
        <v>3150</v>
      </c>
      <c r="G1366" s="254" t="s">
        <v>478</v>
      </c>
      <c r="H1366" s="175" t="s">
        <v>1437</v>
      </c>
      <c r="I1366" s="28"/>
    </row>
    <row r="1367" spans="1:9" x14ac:dyDescent="0.2">
      <c r="A1367" s="253">
        <v>300</v>
      </c>
      <c r="B1367" s="274">
        <v>1829</v>
      </c>
      <c r="C1367" s="254"/>
      <c r="D1367" s="254" t="s">
        <v>2042</v>
      </c>
      <c r="E1367" s="254" t="s">
        <v>1142</v>
      </c>
      <c r="F1367" s="263">
        <v>3050</v>
      </c>
      <c r="G1367" s="254" t="s">
        <v>471</v>
      </c>
      <c r="H1367" s="175" t="s">
        <v>869</v>
      </c>
      <c r="I1367" s="28"/>
    </row>
    <row r="1368" spans="1:9" x14ac:dyDescent="0.2">
      <c r="A1368" s="253">
        <v>300</v>
      </c>
      <c r="B1368" s="274">
        <v>1830</v>
      </c>
      <c r="C1368" s="254"/>
      <c r="D1368" s="254" t="s">
        <v>153</v>
      </c>
      <c r="E1368" s="254" t="s">
        <v>865</v>
      </c>
      <c r="F1368" s="263">
        <v>3050</v>
      </c>
      <c r="G1368" s="254" t="s">
        <v>471</v>
      </c>
      <c r="H1368" s="175" t="s">
        <v>869</v>
      </c>
      <c r="I1368" s="28"/>
    </row>
    <row r="1369" spans="1:9" x14ac:dyDescent="0.2">
      <c r="A1369" s="253">
        <v>300</v>
      </c>
      <c r="B1369" s="274">
        <v>1832</v>
      </c>
      <c r="C1369" s="254"/>
      <c r="D1369" s="254" t="s">
        <v>154</v>
      </c>
      <c r="E1369" s="254" t="s">
        <v>927</v>
      </c>
      <c r="F1369" s="263">
        <v>3170</v>
      </c>
      <c r="G1369" s="254" t="s">
        <v>455</v>
      </c>
      <c r="H1369" s="175" t="s">
        <v>1104</v>
      </c>
      <c r="I1369" s="28"/>
    </row>
    <row r="1370" spans="1:9" x14ac:dyDescent="0.2">
      <c r="A1370" s="253">
        <v>300</v>
      </c>
      <c r="B1370" s="274">
        <v>1833</v>
      </c>
      <c r="C1370" s="254"/>
      <c r="D1370" s="254" t="s">
        <v>155</v>
      </c>
      <c r="E1370" s="254" t="s">
        <v>870</v>
      </c>
      <c r="F1370" s="263">
        <v>3090</v>
      </c>
      <c r="G1370" s="254" t="s">
        <v>474</v>
      </c>
      <c r="H1370" s="175" t="s">
        <v>1437</v>
      </c>
      <c r="I1370" s="28"/>
    </row>
    <row r="1371" spans="1:9" x14ac:dyDescent="0.2">
      <c r="A1371" s="253">
        <v>300</v>
      </c>
      <c r="B1371" s="274">
        <v>2000</v>
      </c>
      <c r="C1371" s="254"/>
      <c r="D1371" s="254" t="s">
        <v>2675</v>
      </c>
      <c r="E1371" s="254" t="s">
        <v>885</v>
      </c>
      <c r="F1371" s="263">
        <v>3150</v>
      </c>
      <c r="G1371" s="254" t="s">
        <v>478</v>
      </c>
      <c r="H1371" s="175" t="s">
        <v>1437</v>
      </c>
      <c r="I1371" s="28"/>
    </row>
    <row r="1372" spans="1:9" x14ac:dyDescent="0.2">
      <c r="A1372" s="253">
        <v>300</v>
      </c>
      <c r="B1372" s="274">
        <v>2001</v>
      </c>
      <c r="C1372" s="254"/>
      <c r="D1372" s="254" t="s">
        <v>1324</v>
      </c>
      <c r="E1372" s="254" t="s">
        <v>1102</v>
      </c>
      <c r="F1372" s="263">
        <v>3180</v>
      </c>
      <c r="G1372" s="254" t="s">
        <v>479</v>
      </c>
      <c r="H1372" s="175" t="s">
        <v>877</v>
      </c>
      <c r="I1372" s="28"/>
    </row>
    <row r="1373" spans="1:9" x14ac:dyDescent="0.2">
      <c r="A1373" s="253">
        <v>300</v>
      </c>
      <c r="B1373" s="274">
        <v>2002</v>
      </c>
      <c r="C1373" s="254"/>
      <c r="D1373" s="254" t="s">
        <v>1325</v>
      </c>
      <c r="E1373" s="254" t="s">
        <v>865</v>
      </c>
      <c r="F1373" s="263">
        <v>3010</v>
      </c>
      <c r="G1373" s="254" t="s">
        <v>467</v>
      </c>
      <c r="H1373" s="175" t="s">
        <v>869</v>
      </c>
      <c r="I1373" s="28"/>
    </row>
    <row r="1374" spans="1:9" x14ac:dyDescent="0.2">
      <c r="A1374" s="253">
        <v>300</v>
      </c>
      <c r="B1374" s="274">
        <v>2003</v>
      </c>
      <c r="C1374" s="254"/>
      <c r="D1374" s="254" t="s">
        <v>1961</v>
      </c>
      <c r="E1374" s="254" t="s">
        <v>1138</v>
      </c>
      <c r="F1374" s="263">
        <v>3060</v>
      </c>
      <c r="G1374" s="254" t="s">
        <v>182</v>
      </c>
      <c r="H1374" s="175" t="s">
        <v>1437</v>
      </c>
      <c r="I1374" s="28"/>
    </row>
    <row r="1375" spans="1:9" x14ac:dyDescent="0.2">
      <c r="A1375" s="253">
        <v>300</v>
      </c>
      <c r="B1375" s="274">
        <v>2004</v>
      </c>
      <c r="C1375" s="254"/>
      <c r="D1375" s="254" t="s">
        <v>1962</v>
      </c>
      <c r="E1375" s="254" t="s">
        <v>1138</v>
      </c>
      <c r="F1375" s="263">
        <v>3310</v>
      </c>
      <c r="G1375" s="254" t="s">
        <v>21</v>
      </c>
      <c r="H1375" s="175" t="s">
        <v>877</v>
      </c>
      <c r="I1375" s="28"/>
    </row>
    <row r="1376" spans="1:9" x14ac:dyDescent="0.2">
      <c r="A1376" s="253">
        <v>300</v>
      </c>
      <c r="B1376" s="274">
        <v>2005</v>
      </c>
      <c r="C1376" s="254"/>
      <c r="D1376" s="254" t="s">
        <v>1963</v>
      </c>
      <c r="E1376" s="254" t="s">
        <v>1138</v>
      </c>
      <c r="F1376" s="263">
        <v>3290</v>
      </c>
      <c r="G1376" s="254" t="s">
        <v>684</v>
      </c>
      <c r="H1376" s="175" t="s">
        <v>877</v>
      </c>
      <c r="I1376" s="28"/>
    </row>
    <row r="1377" spans="1:9" x14ac:dyDescent="0.2">
      <c r="A1377" s="253">
        <v>300</v>
      </c>
      <c r="B1377" s="274">
        <v>2008</v>
      </c>
      <c r="C1377" s="254"/>
      <c r="D1377" s="254" t="s">
        <v>1964</v>
      </c>
      <c r="E1377" s="254" t="s">
        <v>1499</v>
      </c>
      <c r="F1377" s="263">
        <v>3090</v>
      </c>
      <c r="G1377" s="254" t="s">
        <v>474</v>
      </c>
      <c r="H1377" s="175" t="s">
        <v>1437</v>
      </c>
      <c r="I1377" s="28"/>
    </row>
    <row r="1378" spans="1:9" x14ac:dyDescent="0.2">
      <c r="A1378" s="253">
        <v>300</v>
      </c>
      <c r="B1378" s="274">
        <v>2009</v>
      </c>
      <c r="C1378" s="254"/>
      <c r="D1378" s="254" t="s">
        <v>1965</v>
      </c>
      <c r="E1378" s="254" t="s">
        <v>1138</v>
      </c>
      <c r="F1378" s="263">
        <v>3280</v>
      </c>
      <c r="G1378" s="254" t="s">
        <v>486</v>
      </c>
      <c r="H1378" s="175" t="s">
        <v>877</v>
      </c>
      <c r="I1378" s="28"/>
    </row>
    <row r="1379" spans="1:9" x14ac:dyDescent="0.2">
      <c r="A1379" s="253">
        <v>300</v>
      </c>
      <c r="B1379" s="274">
        <v>2010</v>
      </c>
      <c r="C1379" s="254"/>
      <c r="D1379" s="254" t="s">
        <v>756</v>
      </c>
      <c r="E1379" s="254" t="s">
        <v>1499</v>
      </c>
      <c r="F1379" s="263">
        <v>3280</v>
      </c>
      <c r="G1379" s="254" t="s">
        <v>486</v>
      </c>
      <c r="H1379" s="175" t="s">
        <v>877</v>
      </c>
      <c r="I1379" s="28"/>
    </row>
    <row r="1380" spans="1:9" x14ac:dyDescent="0.2">
      <c r="A1380" s="253">
        <v>300</v>
      </c>
      <c r="B1380" s="274">
        <v>2012</v>
      </c>
      <c r="C1380" s="254"/>
      <c r="D1380" s="254" t="s">
        <v>1966</v>
      </c>
      <c r="E1380" s="254" t="s">
        <v>1138</v>
      </c>
      <c r="F1380" s="263">
        <v>3061</v>
      </c>
      <c r="G1380" s="254" t="s">
        <v>183</v>
      </c>
      <c r="H1380" s="175" t="s">
        <v>866</v>
      </c>
      <c r="I1380" s="28"/>
    </row>
    <row r="1381" spans="1:9" x14ac:dyDescent="0.2">
      <c r="A1381" s="253">
        <v>300</v>
      </c>
      <c r="B1381" s="274">
        <v>2013</v>
      </c>
      <c r="C1381" s="254"/>
      <c r="D1381" s="254" t="s">
        <v>1967</v>
      </c>
      <c r="E1381" s="254" t="s">
        <v>1430</v>
      </c>
      <c r="F1381" s="263">
        <v>3040</v>
      </c>
      <c r="G1381" s="254" t="s">
        <v>470</v>
      </c>
      <c r="H1381" s="175" t="s">
        <v>858</v>
      </c>
      <c r="I1381" s="28"/>
    </row>
    <row r="1382" spans="1:9" x14ac:dyDescent="0.2">
      <c r="A1382" s="253">
        <v>300</v>
      </c>
      <c r="B1382" s="274">
        <v>2014</v>
      </c>
      <c r="C1382" s="254"/>
      <c r="D1382" s="254" t="s">
        <v>2045</v>
      </c>
      <c r="E1382" s="254" t="s">
        <v>2046</v>
      </c>
      <c r="F1382" s="263">
        <v>3120</v>
      </c>
      <c r="G1382" s="254" t="s">
        <v>475</v>
      </c>
      <c r="H1382" s="175" t="s">
        <v>861</v>
      </c>
      <c r="I1382" s="28"/>
    </row>
    <row r="1383" spans="1:9" x14ac:dyDescent="0.2">
      <c r="A1383" s="253">
        <v>300</v>
      </c>
      <c r="B1383" s="274">
        <v>2015</v>
      </c>
      <c r="C1383" s="254"/>
      <c r="D1383" s="254" t="s">
        <v>1968</v>
      </c>
      <c r="E1383" s="254" t="s">
        <v>1104</v>
      </c>
      <c r="F1383" s="263">
        <v>3170</v>
      </c>
      <c r="G1383" s="254" t="s">
        <v>455</v>
      </c>
      <c r="H1383" s="175" t="s">
        <v>1104</v>
      </c>
      <c r="I1383" s="28"/>
    </row>
    <row r="1384" spans="1:9" x14ac:dyDescent="0.2">
      <c r="A1384" s="253">
        <v>300</v>
      </c>
      <c r="B1384" s="274">
        <v>2016</v>
      </c>
      <c r="C1384" s="254"/>
      <c r="D1384" s="254" t="s">
        <v>1344</v>
      </c>
      <c r="E1384" s="254" t="s">
        <v>927</v>
      </c>
      <c r="F1384" s="263">
        <v>3140</v>
      </c>
      <c r="G1384" s="254" t="s">
        <v>477</v>
      </c>
      <c r="H1384" s="175" t="s">
        <v>858</v>
      </c>
      <c r="I1384" s="28"/>
    </row>
    <row r="1385" spans="1:9" x14ac:dyDescent="0.2">
      <c r="A1385" s="253">
        <v>300</v>
      </c>
      <c r="B1385" s="274">
        <v>2018</v>
      </c>
      <c r="C1385" s="254"/>
      <c r="D1385" s="254" t="s">
        <v>2047</v>
      </c>
      <c r="E1385" s="254" t="s">
        <v>1133</v>
      </c>
      <c r="F1385" s="263">
        <v>3100</v>
      </c>
      <c r="G1385" s="254" t="s">
        <v>1030</v>
      </c>
      <c r="H1385" s="175" t="s">
        <v>858</v>
      </c>
      <c r="I1385" s="28"/>
    </row>
    <row r="1386" spans="1:9" x14ac:dyDescent="0.2">
      <c r="A1386" s="253">
        <v>300</v>
      </c>
      <c r="B1386" s="274">
        <v>2019</v>
      </c>
      <c r="C1386" s="254"/>
      <c r="D1386" s="254" t="s">
        <v>1969</v>
      </c>
      <c r="E1386" s="254" t="s">
        <v>894</v>
      </c>
      <c r="F1386" s="263">
        <v>3100</v>
      </c>
      <c r="G1386" s="254" t="s">
        <v>1030</v>
      </c>
      <c r="H1386" s="175" t="s">
        <v>858</v>
      </c>
      <c r="I1386" s="28"/>
    </row>
    <row r="1387" spans="1:9" x14ac:dyDescent="0.2">
      <c r="A1387" s="253">
        <v>300</v>
      </c>
      <c r="B1387" s="274">
        <v>2020</v>
      </c>
      <c r="C1387" s="254"/>
      <c r="D1387" s="254" t="s">
        <v>2048</v>
      </c>
      <c r="E1387" s="254" t="s">
        <v>929</v>
      </c>
      <c r="F1387" s="263">
        <v>3060</v>
      </c>
      <c r="G1387" s="254" t="s">
        <v>182</v>
      </c>
      <c r="H1387" s="175" t="s">
        <v>1437</v>
      </c>
      <c r="I1387" s="28"/>
    </row>
    <row r="1388" spans="1:9" x14ac:dyDescent="0.2">
      <c r="A1388" s="253">
        <v>300</v>
      </c>
      <c r="B1388" s="274">
        <v>2021</v>
      </c>
      <c r="C1388" s="254"/>
      <c r="D1388" s="254" t="s">
        <v>1970</v>
      </c>
      <c r="E1388" s="254" t="s">
        <v>885</v>
      </c>
      <c r="F1388" s="263">
        <v>3150</v>
      </c>
      <c r="G1388" s="254" t="s">
        <v>478</v>
      </c>
      <c r="H1388" s="175" t="s">
        <v>1437</v>
      </c>
      <c r="I1388" s="28"/>
    </row>
    <row r="1389" spans="1:9" x14ac:dyDescent="0.2">
      <c r="A1389" s="253">
        <v>300</v>
      </c>
      <c r="B1389" s="274">
        <v>2022</v>
      </c>
      <c r="C1389" s="254"/>
      <c r="D1389" s="254" t="s">
        <v>1971</v>
      </c>
      <c r="E1389" s="254" t="s">
        <v>854</v>
      </c>
      <c r="F1389" s="263">
        <v>3260</v>
      </c>
      <c r="G1389" s="254" t="s">
        <v>485</v>
      </c>
      <c r="H1389" s="175" t="s">
        <v>877</v>
      </c>
      <c r="I1389" s="28"/>
    </row>
    <row r="1390" spans="1:9" x14ac:dyDescent="0.2">
      <c r="A1390" s="253">
        <v>300</v>
      </c>
      <c r="B1390" s="274">
        <v>2023</v>
      </c>
      <c r="C1390" s="254"/>
      <c r="D1390" s="254" t="s">
        <v>1972</v>
      </c>
      <c r="E1390" s="254" t="s">
        <v>1068</v>
      </c>
      <c r="F1390" s="263">
        <v>3060</v>
      </c>
      <c r="G1390" s="254" t="s">
        <v>182</v>
      </c>
      <c r="H1390" s="175" t="s">
        <v>1437</v>
      </c>
      <c r="I1390" s="28"/>
    </row>
    <row r="1391" spans="1:9" x14ac:dyDescent="0.2">
      <c r="A1391" s="253">
        <v>300</v>
      </c>
      <c r="B1391" s="274">
        <v>2024</v>
      </c>
      <c r="C1391" s="254"/>
      <c r="D1391" s="254" t="s">
        <v>2049</v>
      </c>
      <c r="E1391" s="254" t="s">
        <v>1490</v>
      </c>
      <c r="F1391" s="263">
        <v>3140</v>
      </c>
      <c r="G1391" s="254" t="s">
        <v>477</v>
      </c>
      <c r="H1391" s="175" t="s">
        <v>858</v>
      </c>
      <c r="I1391" s="28"/>
    </row>
    <row r="1392" spans="1:9" x14ac:dyDescent="0.2">
      <c r="A1392" s="253">
        <v>300</v>
      </c>
      <c r="B1392" s="274">
        <v>2025</v>
      </c>
      <c r="C1392" s="254"/>
      <c r="D1392" s="254" t="s">
        <v>1973</v>
      </c>
      <c r="E1392" s="254" t="s">
        <v>1458</v>
      </c>
      <c r="F1392" s="263">
        <v>3090</v>
      </c>
      <c r="G1392" s="254" t="s">
        <v>474</v>
      </c>
      <c r="H1392" s="175" t="s">
        <v>1437</v>
      </c>
      <c r="I1392" s="28"/>
    </row>
    <row r="1393" spans="1:9" x14ac:dyDescent="0.2">
      <c r="A1393" s="253">
        <v>300</v>
      </c>
      <c r="B1393" s="274">
        <v>2026</v>
      </c>
      <c r="C1393" s="254"/>
      <c r="D1393" s="254" t="s">
        <v>1974</v>
      </c>
      <c r="E1393" s="254" t="s">
        <v>939</v>
      </c>
      <c r="F1393" s="263">
        <v>3270</v>
      </c>
      <c r="G1393" s="254" t="s">
        <v>1032</v>
      </c>
      <c r="H1393" s="175" t="s">
        <v>877</v>
      </c>
      <c r="I1393" s="28"/>
    </row>
    <row r="1394" spans="1:9" x14ac:dyDescent="0.2">
      <c r="A1394" s="253">
        <v>300</v>
      </c>
      <c r="B1394" s="274">
        <v>2027</v>
      </c>
      <c r="C1394" s="254"/>
      <c r="D1394" s="254" t="s">
        <v>260</v>
      </c>
      <c r="E1394" s="254" t="s">
        <v>904</v>
      </c>
      <c r="F1394" s="263">
        <v>3040</v>
      </c>
      <c r="G1394" s="254" t="s">
        <v>470</v>
      </c>
      <c r="H1394" s="175" t="s">
        <v>858</v>
      </c>
      <c r="I1394" s="28"/>
    </row>
    <row r="1395" spans="1:9" x14ac:dyDescent="0.2">
      <c r="A1395" s="253">
        <v>300</v>
      </c>
      <c r="B1395" s="274">
        <v>2028</v>
      </c>
      <c r="C1395" s="254"/>
      <c r="D1395" s="254" t="s">
        <v>1821</v>
      </c>
      <c r="E1395" s="254" t="s">
        <v>1537</v>
      </c>
      <c r="F1395" s="263">
        <v>3010</v>
      </c>
      <c r="G1395" s="254" t="s">
        <v>467</v>
      </c>
      <c r="H1395" s="175" t="s">
        <v>869</v>
      </c>
      <c r="I1395" s="28"/>
    </row>
    <row r="1396" spans="1:9" x14ac:dyDescent="0.2">
      <c r="A1396" s="253">
        <v>300</v>
      </c>
      <c r="B1396" s="274">
        <v>2029</v>
      </c>
      <c r="C1396" s="254"/>
      <c r="D1396" s="254" t="s">
        <v>2050</v>
      </c>
      <c r="E1396" s="254" t="s">
        <v>1433</v>
      </c>
      <c r="F1396" s="263">
        <v>3090</v>
      </c>
      <c r="G1396" s="254" t="s">
        <v>474</v>
      </c>
      <c r="H1396" s="175" t="s">
        <v>1437</v>
      </c>
      <c r="I1396" s="28"/>
    </row>
    <row r="1397" spans="1:9" x14ac:dyDescent="0.2">
      <c r="A1397" s="253">
        <v>300</v>
      </c>
      <c r="B1397" s="274">
        <v>2030</v>
      </c>
      <c r="C1397" s="254"/>
      <c r="D1397" s="254" t="s">
        <v>2051</v>
      </c>
      <c r="E1397" s="254" t="s">
        <v>879</v>
      </c>
      <c r="F1397" s="263">
        <v>3070</v>
      </c>
      <c r="G1397" s="254" t="s">
        <v>472</v>
      </c>
      <c r="H1397" s="175" t="s">
        <v>869</v>
      </c>
      <c r="I1397" s="28"/>
    </row>
    <row r="1398" spans="1:9" x14ac:dyDescent="0.2">
      <c r="A1398" s="253">
        <v>300</v>
      </c>
      <c r="B1398" s="274">
        <v>2031</v>
      </c>
      <c r="C1398" s="254"/>
      <c r="D1398" s="254" t="s">
        <v>1975</v>
      </c>
      <c r="E1398" s="254" t="s">
        <v>1428</v>
      </c>
      <c r="F1398" s="263">
        <v>3180</v>
      </c>
      <c r="G1398" s="254" t="s">
        <v>479</v>
      </c>
      <c r="H1398" s="175" t="s">
        <v>877</v>
      </c>
      <c r="I1398" s="28"/>
    </row>
    <row r="1399" spans="1:9" x14ac:dyDescent="0.2">
      <c r="A1399" s="253">
        <v>300</v>
      </c>
      <c r="B1399" s="274">
        <v>2032</v>
      </c>
      <c r="C1399" s="254"/>
      <c r="D1399" s="254" t="s">
        <v>2052</v>
      </c>
      <c r="E1399" s="254" t="s">
        <v>940</v>
      </c>
      <c r="F1399" s="263">
        <v>3060</v>
      </c>
      <c r="G1399" s="254" t="s">
        <v>182</v>
      </c>
      <c r="H1399" s="175" t="s">
        <v>1437</v>
      </c>
      <c r="I1399" s="28"/>
    </row>
    <row r="1400" spans="1:9" x14ac:dyDescent="0.2">
      <c r="A1400" s="253">
        <v>300</v>
      </c>
      <c r="B1400" s="274">
        <v>2033</v>
      </c>
      <c r="C1400" s="254"/>
      <c r="D1400" s="254" t="s">
        <v>2053</v>
      </c>
      <c r="E1400" s="254" t="s">
        <v>899</v>
      </c>
      <c r="F1400" s="263">
        <v>3060</v>
      </c>
      <c r="G1400" s="254" t="s">
        <v>182</v>
      </c>
      <c r="H1400" s="175" t="s">
        <v>1437</v>
      </c>
      <c r="I1400" s="28"/>
    </row>
    <row r="1401" spans="1:9" x14ac:dyDescent="0.2">
      <c r="A1401" s="253">
        <v>300</v>
      </c>
      <c r="B1401" s="274">
        <v>2034</v>
      </c>
      <c r="C1401" s="254"/>
      <c r="D1401" s="254" t="s">
        <v>1976</v>
      </c>
      <c r="E1401" s="254" t="s">
        <v>906</v>
      </c>
      <c r="F1401" s="263">
        <v>3060</v>
      </c>
      <c r="G1401" s="254" t="s">
        <v>182</v>
      </c>
      <c r="H1401" s="175" t="s">
        <v>1437</v>
      </c>
      <c r="I1401" s="28"/>
    </row>
    <row r="1402" spans="1:9" x14ac:dyDescent="0.2">
      <c r="A1402" s="253">
        <v>300</v>
      </c>
      <c r="B1402" s="274">
        <v>2035</v>
      </c>
      <c r="C1402" s="254"/>
      <c r="D1402" s="254" t="s">
        <v>759</v>
      </c>
      <c r="E1402" s="254" t="s">
        <v>860</v>
      </c>
      <c r="F1402" s="263">
        <v>3090</v>
      </c>
      <c r="G1402" s="254" t="s">
        <v>474</v>
      </c>
      <c r="H1402" s="175" t="s">
        <v>1437</v>
      </c>
      <c r="I1402" s="28"/>
    </row>
    <row r="1403" spans="1:9" x14ac:dyDescent="0.2">
      <c r="A1403" s="253">
        <v>300</v>
      </c>
      <c r="B1403" s="274">
        <v>2036</v>
      </c>
      <c r="C1403" s="254"/>
      <c r="D1403" s="254" t="s">
        <v>2054</v>
      </c>
      <c r="E1403" s="254" t="s">
        <v>1057</v>
      </c>
      <c r="F1403" s="263">
        <v>3090</v>
      </c>
      <c r="G1403" s="254" t="s">
        <v>474</v>
      </c>
      <c r="H1403" s="175" t="s">
        <v>1437</v>
      </c>
      <c r="I1403" s="28"/>
    </row>
    <row r="1404" spans="1:9" x14ac:dyDescent="0.2">
      <c r="A1404" s="253">
        <v>300</v>
      </c>
      <c r="B1404" s="274">
        <v>2037</v>
      </c>
      <c r="C1404" s="254"/>
      <c r="D1404" s="254" t="s">
        <v>1977</v>
      </c>
      <c r="E1404" s="254" t="s">
        <v>1117</v>
      </c>
      <c r="F1404" s="263">
        <v>3090</v>
      </c>
      <c r="G1404" s="254" t="s">
        <v>474</v>
      </c>
      <c r="H1404" s="175" t="s">
        <v>1437</v>
      </c>
      <c r="I1404" s="28"/>
    </row>
    <row r="1405" spans="1:9" x14ac:dyDescent="0.2">
      <c r="A1405" s="253">
        <v>300</v>
      </c>
      <c r="B1405" s="274">
        <v>2038</v>
      </c>
      <c r="C1405" s="254"/>
      <c r="D1405" s="254" t="s">
        <v>2676</v>
      </c>
      <c r="E1405" s="254" t="s">
        <v>884</v>
      </c>
      <c r="F1405" s="263">
        <v>3090</v>
      </c>
      <c r="G1405" s="254" t="s">
        <v>474</v>
      </c>
      <c r="H1405" s="175" t="s">
        <v>1437</v>
      </c>
      <c r="I1405" s="28"/>
    </row>
    <row r="1406" spans="1:9" x14ac:dyDescent="0.2">
      <c r="A1406" s="253">
        <v>300</v>
      </c>
      <c r="B1406" s="274">
        <v>2039</v>
      </c>
      <c r="C1406" s="254"/>
      <c r="D1406" s="254" t="s">
        <v>1978</v>
      </c>
      <c r="E1406" s="254" t="s">
        <v>866</v>
      </c>
      <c r="F1406" s="263">
        <v>3060</v>
      </c>
      <c r="G1406" s="254" t="s">
        <v>182</v>
      </c>
      <c r="H1406" s="175" t="s">
        <v>1437</v>
      </c>
      <c r="I1406" s="28"/>
    </row>
    <row r="1407" spans="1:9" x14ac:dyDescent="0.2">
      <c r="A1407" s="253">
        <v>300</v>
      </c>
      <c r="B1407" s="274">
        <v>2040</v>
      </c>
      <c r="C1407" s="254"/>
      <c r="D1407" s="254" t="s">
        <v>2055</v>
      </c>
      <c r="E1407" s="254" t="s">
        <v>858</v>
      </c>
      <c r="F1407" s="263">
        <v>3060</v>
      </c>
      <c r="G1407" s="254" t="s">
        <v>182</v>
      </c>
      <c r="H1407" s="175" t="s">
        <v>1437</v>
      </c>
      <c r="I1407" s="28"/>
    </row>
    <row r="1408" spans="1:9" x14ac:dyDescent="0.2">
      <c r="A1408" s="253">
        <v>300</v>
      </c>
      <c r="B1408" s="274">
        <v>2041</v>
      </c>
      <c r="C1408" s="254"/>
      <c r="D1408" s="254" t="s">
        <v>1979</v>
      </c>
      <c r="E1408" s="254" t="s">
        <v>1437</v>
      </c>
      <c r="F1408" s="263">
        <v>3090</v>
      </c>
      <c r="G1408" s="254" t="s">
        <v>474</v>
      </c>
      <c r="H1408" s="175" t="s">
        <v>1437</v>
      </c>
      <c r="I1408" s="28"/>
    </row>
    <row r="1409" spans="1:9" x14ac:dyDescent="0.2">
      <c r="A1409" s="253">
        <v>300</v>
      </c>
      <c r="B1409" s="274">
        <v>2042</v>
      </c>
      <c r="C1409" s="254"/>
      <c r="D1409" s="254" t="s">
        <v>1980</v>
      </c>
      <c r="E1409" s="254" t="s">
        <v>1057</v>
      </c>
      <c r="F1409" s="263">
        <v>3090</v>
      </c>
      <c r="G1409" s="254" t="s">
        <v>474</v>
      </c>
      <c r="H1409" s="175" t="s">
        <v>1437</v>
      </c>
      <c r="I1409" s="28"/>
    </row>
    <row r="1410" spans="1:9" x14ac:dyDescent="0.2">
      <c r="A1410" s="253">
        <v>300</v>
      </c>
      <c r="B1410" s="274">
        <v>2043</v>
      </c>
      <c r="C1410" s="254"/>
      <c r="D1410" s="254" t="s">
        <v>318</v>
      </c>
      <c r="E1410" s="254" t="s">
        <v>932</v>
      </c>
      <c r="F1410" s="263">
        <v>3090</v>
      </c>
      <c r="G1410" s="254" t="s">
        <v>474</v>
      </c>
      <c r="H1410" s="175" t="s">
        <v>1437</v>
      </c>
      <c r="I1410" s="28"/>
    </row>
    <row r="1411" spans="1:9" x14ac:dyDescent="0.2">
      <c r="A1411" s="253">
        <v>300</v>
      </c>
      <c r="B1411" s="274">
        <v>2044</v>
      </c>
      <c r="C1411" s="254"/>
      <c r="D1411" s="254" t="s">
        <v>1981</v>
      </c>
      <c r="E1411" s="254" t="s">
        <v>885</v>
      </c>
      <c r="F1411" s="263">
        <v>3150</v>
      </c>
      <c r="G1411" s="254" t="s">
        <v>478</v>
      </c>
      <c r="H1411" s="175" t="s">
        <v>1437</v>
      </c>
      <c r="I1411" s="28"/>
    </row>
    <row r="1412" spans="1:9" x14ac:dyDescent="0.2">
      <c r="A1412" s="253">
        <v>300</v>
      </c>
      <c r="B1412" s="274">
        <v>2045</v>
      </c>
      <c r="C1412" s="254"/>
      <c r="D1412" s="254" t="s">
        <v>1982</v>
      </c>
      <c r="E1412" s="254" t="s">
        <v>1435</v>
      </c>
      <c r="F1412" s="263">
        <v>3210</v>
      </c>
      <c r="G1412" s="254" t="s">
        <v>482</v>
      </c>
      <c r="H1412" s="175" t="s">
        <v>858</v>
      </c>
      <c r="I1412" s="28"/>
    </row>
    <row r="1413" spans="1:9" x14ac:dyDescent="0.2">
      <c r="A1413" s="253">
        <v>300</v>
      </c>
      <c r="B1413" s="274">
        <v>2046</v>
      </c>
      <c r="C1413" s="254"/>
      <c r="D1413" s="254" t="s">
        <v>1513</v>
      </c>
      <c r="E1413" s="254" t="s">
        <v>926</v>
      </c>
      <c r="F1413" s="263">
        <v>3040</v>
      </c>
      <c r="G1413" s="254" t="s">
        <v>470</v>
      </c>
      <c r="H1413" s="175" t="s">
        <v>858</v>
      </c>
      <c r="I1413" s="28"/>
    </row>
    <row r="1414" spans="1:9" x14ac:dyDescent="0.2">
      <c r="A1414" s="253">
        <v>300</v>
      </c>
      <c r="B1414" s="274">
        <v>2047</v>
      </c>
      <c r="C1414" s="254"/>
      <c r="D1414" s="254" t="s">
        <v>1353</v>
      </c>
      <c r="E1414" s="254" t="s">
        <v>1437</v>
      </c>
      <c r="F1414" s="263">
        <v>3090</v>
      </c>
      <c r="G1414" s="254" t="s">
        <v>474</v>
      </c>
      <c r="H1414" s="175" t="s">
        <v>1437</v>
      </c>
      <c r="I1414" s="28"/>
    </row>
    <row r="1415" spans="1:9" x14ac:dyDescent="0.2">
      <c r="A1415" s="253">
        <v>300</v>
      </c>
      <c r="B1415" s="274">
        <v>2048</v>
      </c>
      <c r="C1415" s="254"/>
      <c r="D1415" s="254" t="s">
        <v>765</v>
      </c>
      <c r="E1415" s="254" t="s">
        <v>906</v>
      </c>
      <c r="F1415" s="263">
        <v>3040</v>
      </c>
      <c r="G1415" s="254" t="s">
        <v>470</v>
      </c>
      <c r="H1415" s="175" t="s">
        <v>858</v>
      </c>
      <c r="I1415" s="28"/>
    </row>
    <row r="1416" spans="1:9" x14ac:dyDescent="0.2">
      <c r="A1416" s="253">
        <v>300</v>
      </c>
      <c r="B1416" s="274">
        <v>2049</v>
      </c>
      <c r="C1416" s="254"/>
      <c r="D1416" s="254" t="s">
        <v>1933</v>
      </c>
      <c r="E1416" s="254" t="s">
        <v>1433</v>
      </c>
      <c r="F1416" s="263">
        <v>3090</v>
      </c>
      <c r="G1416" s="254" t="s">
        <v>474</v>
      </c>
      <c r="H1416" s="175" t="s">
        <v>1437</v>
      </c>
      <c r="I1416" s="28"/>
    </row>
    <row r="1417" spans="1:9" x14ac:dyDescent="0.2">
      <c r="A1417" s="253">
        <v>300</v>
      </c>
      <c r="B1417" s="274">
        <v>2050</v>
      </c>
      <c r="C1417" s="254"/>
      <c r="D1417" s="254" t="s">
        <v>1983</v>
      </c>
      <c r="E1417" s="254" t="s">
        <v>885</v>
      </c>
      <c r="F1417" s="263">
        <v>3150</v>
      </c>
      <c r="G1417" s="254" t="s">
        <v>478</v>
      </c>
      <c r="H1417" s="175" t="s">
        <v>1437</v>
      </c>
      <c r="I1417" s="28"/>
    </row>
    <row r="1418" spans="1:9" x14ac:dyDescent="0.2">
      <c r="A1418" s="253">
        <v>300</v>
      </c>
      <c r="B1418" s="274">
        <v>2051</v>
      </c>
      <c r="C1418" s="254"/>
      <c r="D1418" s="254" t="s">
        <v>1984</v>
      </c>
      <c r="E1418" s="254" t="s">
        <v>1063</v>
      </c>
      <c r="F1418" s="263">
        <v>3040</v>
      </c>
      <c r="G1418" s="254" t="s">
        <v>470</v>
      </c>
      <c r="H1418" s="175" t="s">
        <v>858</v>
      </c>
      <c r="I1418" s="28"/>
    </row>
    <row r="1419" spans="1:9" x14ac:dyDescent="0.2">
      <c r="A1419" s="253">
        <v>300</v>
      </c>
      <c r="B1419" s="274">
        <v>2052</v>
      </c>
      <c r="C1419" s="254"/>
      <c r="D1419" s="254" t="s">
        <v>1574</v>
      </c>
      <c r="E1419" s="254" t="s">
        <v>1545</v>
      </c>
      <c r="F1419" s="263">
        <v>3030</v>
      </c>
      <c r="G1419" s="254" t="s">
        <v>469</v>
      </c>
      <c r="H1419" s="175" t="s">
        <v>858</v>
      </c>
      <c r="I1419" s="28"/>
    </row>
    <row r="1420" spans="1:9" x14ac:dyDescent="0.2">
      <c r="A1420" s="253">
        <v>300</v>
      </c>
      <c r="B1420" s="274">
        <v>2053</v>
      </c>
      <c r="C1420" s="254"/>
      <c r="D1420" s="254" t="s">
        <v>994</v>
      </c>
      <c r="E1420" s="254" t="s">
        <v>1484</v>
      </c>
      <c r="F1420" s="263">
        <v>3030</v>
      </c>
      <c r="G1420" s="254" t="s">
        <v>469</v>
      </c>
      <c r="H1420" s="175" t="s">
        <v>858</v>
      </c>
      <c r="I1420" s="28"/>
    </row>
    <row r="1421" spans="1:9" x14ac:dyDescent="0.2">
      <c r="A1421" s="253">
        <v>300</v>
      </c>
      <c r="B1421" s="274">
        <v>2054</v>
      </c>
      <c r="C1421" s="254"/>
      <c r="D1421" s="254" t="s">
        <v>2056</v>
      </c>
      <c r="E1421" s="254" t="s">
        <v>1546</v>
      </c>
      <c r="F1421" s="263">
        <v>3060</v>
      </c>
      <c r="G1421" s="254" t="s">
        <v>182</v>
      </c>
      <c r="H1421" s="175" t="s">
        <v>1437</v>
      </c>
      <c r="I1421" s="28"/>
    </row>
    <row r="1422" spans="1:9" x14ac:dyDescent="0.2">
      <c r="A1422" s="253">
        <v>300</v>
      </c>
      <c r="B1422" s="274">
        <v>2055</v>
      </c>
      <c r="C1422" s="254"/>
      <c r="D1422" s="254" t="s">
        <v>842</v>
      </c>
      <c r="E1422" s="254" t="s">
        <v>875</v>
      </c>
      <c r="F1422" s="263">
        <v>3030</v>
      </c>
      <c r="G1422" s="254" t="s">
        <v>469</v>
      </c>
      <c r="H1422" s="175" t="s">
        <v>858</v>
      </c>
      <c r="I1422" s="28"/>
    </row>
    <row r="1423" spans="1:9" x14ac:dyDescent="0.2">
      <c r="A1423" s="253">
        <v>300</v>
      </c>
      <c r="B1423" s="274">
        <v>2056</v>
      </c>
      <c r="C1423" s="254"/>
      <c r="D1423" s="254" t="s">
        <v>2057</v>
      </c>
      <c r="E1423" s="254" t="s">
        <v>937</v>
      </c>
      <c r="F1423" s="263">
        <v>3030</v>
      </c>
      <c r="G1423" s="254" t="s">
        <v>469</v>
      </c>
      <c r="H1423" s="175" t="s">
        <v>858</v>
      </c>
      <c r="I1423" s="28"/>
    </row>
    <row r="1424" spans="1:9" x14ac:dyDescent="0.2">
      <c r="A1424" s="253">
        <v>300</v>
      </c>
      <c r="B1424" s="274">
        <v>2057</v>
      </c>
      <c r="C1424" s="254"/>
      <c r="D1424" s="254" t="s">
        <v>2058</v>
      </c>
      <c r="E1424" s="254" t="s">
        <v>2059</v>
      </c>
      <c r="F1424" s="263">
        <v>3060</v>
      </c>
      <c r="G1424" s="254" t="s">
        <v>182</v>
      </c>
      <c r="H1424" s="175" t="s">
        <v>1437</v>
      </c>
      <c r="I1424" s="28"/>
    </row>
    <row r="1425" spans="1:9" x14ac:dyDescent="0.2">
      <c r="A1425" s="253">
        <v>300</v>
      </c>
      <c r="B1425" s="274">
        <v>2058</v>
      </c>
      <c r="C1425" s="254"/>
      <c r="D1425" s="254" t="s">
        <v>256</v>
      </c>
      <c r="E1425" s="254" t="s">
        <v>885</v>
      </c>
      <c r="F1425" s="263">
        <v>3150</v>
      </c>
      <c r="G1425" s="254" t="s">
        <v>478</v>
      </c>
      <c r="H1425" s="175" t="s">
        <v>1437</v>
      </c>
      <c r="I1425" s="28"/>
    </row>
    <row r="1426" spans="1:9" x14ac:dyDescent="0.2">
      <c r="A1426" s="253">
        <v>300</v>
      </c>
      <c r="B1426" s="274">
        <v>2059</v>
      </c>
      <c r="C1426" s="254"/>
      <c r="D1426" s="254" t="s">
        <v>1944</v>
      </c>
      <c r="E1426" s="254" t="s">
        <v>1094</v>
      </c>
      <c r="F1426" s="263">
        <v>3210</v>
      </c>
      <c r="G1426" s="254" t="s">
        <v>482</v>
      </c>
      <c r="H1426" s="175" t="s">
        <v>858</v>
      </c>
      <c r="I1426" s="28"/>
    </row>
    <row r="1427" spans="1:9" x14ac:dyDescent="0.2">
      <c r="A1427" s="253">
        <v>300</v>
      </c>
      <c r="B1427" s="274">
        <v>2060</v>
      </c>
      <c r="C1427" s="254"/>
      <c r="D1427" s="254" t="s">
        <v>2677</v>
      </c>
      <c r="E1427" s="254" t="s">
        <v>1562</v>
      </c>
      <c r="F1427" s="263">
        <v>3090</v>
      </c>
      <c r="G1427" s="254" t="s">
        <v>474</v>
      </c>
      <c r="H1427" s="175" t="s">
        <v>1437</v>
      </c>
      <c r="I1427" s="28"/>
    </row>
    <row r="1428" spans="1:9" x14ac:dyDescent="0.2">
      <c r="A1428" s="253">
        <v>300</v>
      </c>
      <c r="B1428" s="274">
        <v>2061</v>
      </c>
      <c r="C1428" s="254"/>
      <c r="D1428" s="254" t="s">
        <v>411</v>
      </c>
      <c r="E1428" s="254" t="s">
        <v>1434</v>
      </c>
      <c r="F1428" s="263">
        <v>3150</v>
      </c>
      <c r="G1428" s="254" t="s">
        <v>478</v>
      </c>
      <c r="H1428" s="175" t="s">
        <v>1437</v>
      </c>
      <c r="I1428" s="28"/>
    </row>
    <row r="1429" spans="1:9" x14ac:dyDescent="0.2">
      <c r="A1429" s="253">
        <v>300</v>
      </c>
      <c r="B1429" s="274">
        <v>2062</v>
      </c>
      <c r="C1429" s="254"/>
      <c r="D1429" s="254" t="s">
        <v>564</v>
      </c>
      <c r="E1429" s="254" t="s">
        <v>1055</v>
      </c>
      <c r="F1429" s="263">
        <v>3040</v>
      </c>
      <c r="G1429" s="254" t="s">
        <v>470</v>
      </c>
      <c r="H1429" s="175" t="s">
        <v>858</v>
      </c>
      <c r="I1429" s="28"/>
    </row>
    <row r="1430" spans="1:9" x14ac:dyDescent="0.2">
      <c r="A1430" s="253">
        <v>300</v>
      </c>
      <c r="B1430" s="274">
        <v>2063</v>
      </c>
      <c r="C1430" s="254"/>
      <c r="D1430" s="254" t="s">
        <v>2060</v>
      </c>
      <c r="E1430" s="254" t="s">
        <v>948</v>
      </c>
      <c r="F1430" s="263">
        <v>3130</v>
      </c>
      <c r="G1430" s="254" t="s">
        <v>476</v>
      </c>
      <c r="H1430" s="175" t="s">
        <v>858</v>
      </c>
      <c r="I1430" s="28"/>
    </row>
    <row r="1431" spans="1:9" x14ac:dyDescent="0.2">
      <c r="A1431" s="253">
        <v>300</v>
      </c>
      <c r="B1431" s="274">
        <v>2064</v>
      </c>
      <c r="C1431" s="254"/>
      <c r="D1431" s="254" t="s">
        <v>421</v>
      </c>
      <c r="E1431" s="254" t="s">
        <v>1111</v>
      </c>
      <c r="F1431" s="263">
        <v>3040</v>
      </c>
      <c r="G1431" s="254" t="s">
        <v>470</v>
      </c>
      <c r="H1431" s="175" t="s">
        <v>858</v>
      </c>
      <c r="I1431" s="28"/>
    </row>
    <row r="1432" spans="1:9" x14ac:dyDescent="0.2">
      <c r="A1432" s="253">
        <v>300</v>
      </c>
      <c r="B1432" s="274">
        <v>2065</v>
      </c>
      <c r="C1432" s="254"/>
      <c r="D1432" s="254" t="s">
        <v>630</v>
      </c>
      <c r="E1432" s="254" t="s">
        <v>1433</v>
      </c>
      <c r="F1432" s="263">
        <v>3090</v>
      </c>
      <c r="G1432" s="254" t="s">
        <v>474</v>
      </c>
      <c r="H1432" s="175" t="s">
        <v>1437</v>
      </c>
      <c r="I1432" s="28"/>
    </row>
    <row r="1433" spans="1:9" x14ac:dyDescent="0.2">
      <c r="A1433" s="253">
        <v>300</v>
      </c>
      <c r="B1433" s="274">
        <v>2066</v>
      </c>
      <c r="C1433" s="254"/>
      <c r="D1433" s="254" t="s">
        <v>802</v>
      </c>
      <c r="E1433" s="254" t="s">
        <v>927</v>
      </c>
      <c r="F1433" s="263">
        <v>3140</v>
      </c>
      <c r="G1433" s="254" t="s">
        <v>477</v>
      </c>
      <c r="H1433" s="175" t="s">
        <v>858</v>
      </c>
      <c r="I1433" s="28"/>
    </row>
    <row r="1434" spans="1:9" x14ac:dyDescent="0.2">
      <c r="A1434" s="253">
        <v>300</v>
      </c>
      <c r="B1434" s="274">
        <v>2067</v>
      </c>
      <c r="C1434" s="254"/>
      <c r="D1434" s="254" t="s">
        <v>1733</v>
      </c>
      <c r="E1434" s="254" t="s">
        <v>860</v>
      </c>
      <c r="F1434" s="263">
        <v>3090</v>
      </c>
      <c r="G1434" s="254" t="s">
        <v>474</v>
      </c>
      <c r="H1434" s="175" t="s">
        <v>1437</v>
      </c>
      <c r="I1434" s="28"/>
    </row>
    <row r="1435" spans="1:9" x14ac:dyDescent="0.2">
      <c r="A1435" s="253">
        <v>300</v>
      </c>
      <c r="B1435" s="274">
        <v>2068</v>
      </c>
      <c r="C1435" s="254"/>
      <c r="D1435" s="254" t="s">
        <v>2061</v>
      </c>
      <c r="E1435" s="254" t="s">
        <v>879</v>
      </c>
      <c r="F1435" s="263">
        <v>3080</v>
      </c>
      <c r="G1435" s="254" t="s">
        <v>473</v>
      </c>
      <c r="H1435" s="175" t="s">
        <v>873</v>
      </c>
      <c r="I1435" s="28"/>
    </row>
    <row r="1436" spans="1:9" x14ac:dyDescent="0.2">
      <c r="A1436" s="253">
        <v>300</v>
      </c>
      <c r="B1436" s="274">
        <v>2069</v>
      </c>
      <c r="C1436" s="254"/>
      <c r="D1436" s="254" t="s">
        <v>2062</v>
      </c>
      <c r="E1436" s="254" t="s">
        <v>1515</v>
      </c>
      <c r="F1436" s="263">
        <v>3090</v>
      </c>
      <c r="G1436" s="254" t="s">
        <v>474</v>
      </c>
      <c r="H1436" s="175" t="s">
        <v>1437</v>
      </c>
      <c r="I1436" s="28"/>
    </row>
    <row r="1437" spans="1:9" x14ac:dyDescent="0.2">
      <c r="A1437" s="253">
        <v>300</v>
      </c>
      <c r="B1437" s="274">
        <v>2070</v>
      </c>
      <c r="C1437" s="254"/>
      <c r="D1437" s="254" t="s">
        <v>2063</v>
      </c>
      <c r="E1437" s="254" t="s">
        <v>1506</v>
      </c>
      <c r="F1437" s="263">
        <v>3110</v>
      </c>
      <c r="G1437" s="254" t="s">
        <v>982</v>
      </c>
      <c r="H1437" s="175" t="s">
        <v>1437</v>
      </c>
      <c r="I1437" s="28"/>
    </row>
    <row r="1438" spans="1:9" x14ac:dyDescent="0.2">
      <c r="A1438" s="253">
        <v>300</v>
      </c>
      <c r="B1438" s="274">
        <v>2071</v>
      </c>
      <c r="C1438" s="254"/>
      <c r="D1438" s="254" t="s">
        <v>2064</v>
      </c>
      <c r="E1438" s="254" t="s">
        <v>1090</v>
      </c>
      <c r="F1438" s="263">
        <v>3110</v>
      </c>
      <c r="G1438" s="254" t="s">
        <v>982</v>
      </c>
      <c r="H1438" s="175" t="s">
        <v>1437</v>
      </c>
      <c r="I1438" s="28"/>
    </row>
    <row r="1439" spans="1:9" x14ac:dyDescent="0.2">
      <c r="A1439" s="253">
        <v>300</v>
      </c>
      <c r="B1439" s="274">
        <v>2072</v>
      </c>
      <c r="C1439" s="254"/>
      <c r="D1439" s="254" t="s">
        <v>2065</v>
      </c>
      <c r="E1439" s="254" t="s">
        <v>885</v>
      </c>
      <c r="F1439" s="263">
        <v>3150</v>
      </c>
      <c r="G1439" s="254" t="s">
        <v>478</v>
      </c>
      <c r="H1439" s="175" t="s">
        <v>1437</v>
      </c>
      <c r="I1439" s="28"/>
    </row>
    <row r="1440" spans="1:9" x14ac:dyDescent="0.2">
      <c r="A1440" s="253">
        <v>300</v>
      </c>
      <c r="B1440" s="274">
        <v>2073</v>
      </c>
      <c r="C1440" s="254"/>
      <c r="D1440" s="254" t="s">
        <v>2066</v>
      </c>
      <c r="E1440" s="254" t="s">
        <v>1185</v>
      </c>
      <c r="F1440" s="263">
        <v>3090</v>
      </c>
      <c r="G1440" s="254" t="s">
        <v>474</v>
      </c>
      <c r="H1440" s="175" t="s">
        <v>1437</v>
      </c>
      <c r="I1440" s="28"/>
    </row>
    <row r="1441" spans="1:9" x14ac:dyDescent="0.2">
      <c r="A1441" s="253">
        <v>300</v>
      </c>
      <c r="B1441" s="274">
        <v>2074</v>
      </c>
      <c r="C1441" s="254"/>
      <c r="D1441" s="254" t="s">
        <v>1805</v>
      </c>
      <c r="E1441" s="254" t="s">
        <v>871</v>
      </c>
      <c r="F1441" s="263">
        <v>3210</v>
      </c>
      <c r="G1441" s="254" t="s">
        <v>482</v>
      </c>
      <c r="H1441" s="175" t="s">
        <v>858</v>
      </c>
      <c r="I1441" s="28"/>
    </row>
    <row r="1442" spans="1:9" x14ac:dyDescent="0.2">
      <c r="A1442" s="253">
        <v>300</v>
      </c>
      <c r="B1442" s="274">
        <v>2075</v>
      </c>
      <c r="C1442" s="254"/>
      <c r="D1442" s="254" t="s">
        <v>1381</v>
      </c>
      <c r="E1442" s="254" t="s">
        <v>1435</v>
      </c>
      <c r="F1442" s="263">
        <v>3210</v>
      </c>
      <c r="G1442" s="254" t="s">
        <v>482</v>
      </c>
      <c r="H1442" s="175" t="s">
        <v>858</v>
      </c>
      <c r="I1442" s="28"/>
    </row>
    <row r="1443" spans="1:9" x14ac:dyDescent="0.2">
      <c r="A1443" s="253">
        <v>300</v>
      </c>
      <c r="B1443" s="274">
        <v>2076</v>
      </c>
      <c r="C1443" s="254"/>
      <c r="D1443" s="254" t="s">
        <v>2067</v>
      </c>
      <c r="E1443" s="254" t="s">
        <v>1163</v>
      </c>
      <c r="F1443" s="263">
        <v>3040</v>
      </c>
      <c r="G1443" s="254" t="s">
        <v>470</v>
      </c>
      <c r="H1443" s="175" t="s">
        <v>858</v>
      </c>
      <c r="I1443" s="28"/>
    </row>
    <row r="1444" spans="1:9" x14ac:dyDescent="0.2">
      <c r="A1444" s="253">
        <v>300</v>
      </c>
      <c r="B1444" s="274">
        <v>2077</v>
      </c>
      <c r="C1444" s="254"/>
      <c r="D1444" s="254" t="s">
        <v>2068</v>
      </c>
      <c r="E1444" s="254" t="s">
        <v>1133</v>
      </c>
      <c r="F1444" s="263">
        <v>3070</v>
      </c>
      <c r="G1444" s="254" t="s">
        <v>472</v>
      </c>
      <c r="H1444" s="175" t="s">
        <v>869</v>
      </c>
      <c r="I1444" s="28"/>
    </row>
    <row r="1445" spans="1:9" x14ac:dyDescent="0.2">
      <c r="A1445" s="253">
        <v>300</v>
      </c>
      <c r="B1445" s="274">
        <v>2078</v>
      </c>
      <c r="C1445" s="254"/>
      <c r="D1445" s="254" t="s">
        <v>2069</v>
      </c>
      <c r="E1445" s="254" t="s">
        <v>946</v>
      </c>
      <c r="F1445" s="263">
        <v>3090</v>
      </c>
      <c r="G1445" s="254" t="s">
        <v>474</v>
      </c>
      <c r="H1445" s="175" t="s">
        <v>1437</v>
      </c>
      <c r="I1445" s="28"/>
    </row>
    <row r="1446" spans="1:9" x14ac:dyDescent="0.2">
      <c r="A1446" s="253">
        <v>300</v>
      </c>
      <c r="B1446" s="274">
        <v>2079</v>
      </c>
      <c r="C1446" s="254"/>
      <c r="D1446" s="254" t="s">
        <v>2070</v>
      </c>
      <c r="E1446" s="254" t="s">
        <v>1499</v>
      </c>
      <c r="F1446" s="263">
        <v>3060</v>
      </c>
      <c r="G1446" s="254" t="s">
        <v>182</v>
      </c>
      <c r="H1446" s="175" t="s">
        <v>1437</v>
      </c>
      <c r="I1446" s="28"/>
    </row>
    <row r="1447" spans="1:9" x14ac:dyDescent="0.2">
      <c r="A1447" s="253">
        <v>300</v>
      </c>
      <c r="B1447" s="274">
        <v>2080</v>
      </c>
      <c r="C1447" s="254"/>
      <c r="D1447" s="254" t="s">
        <v>1539</v>
      </c>
      <c r="E1447" s="254" t="s">
        <v>959</v>
      </c>
      <c r="F1447" s="263">
        <v>3140</v>
      </c>
      <c r="G1447" s="254" t="s">
        <v>477</v>
      </c>
      <c r="H1447" s="175" t="s">
        <v>858</v>
      </c>
      <c r="I1447" s="28"/>
    </row>
    <row r="1448" spans="1:9" x14ac:dyDescent="0.2">
      <c r="A1448" s="253">
        <v>300</v>
      </c>
      <c r="B1448" s="274">
        <v>2081</v>
      </c>
      <c r="C1448" s="254"/>
      <c r="D1448" s="254" t="s">
        <v>2071</v>
      </c>
      <c r="E1448" s="254" t="s">
        <v>885</v>
      </c>
      <c r="F1448" s="263">
        <v>3150</v>
      </c>
      <c r="G1448" s="254" t="s">
        <v>478</v>
      </c>
      <c r="H1448" s="175" t="s">
        <v>1437</v>
      </c>
      <c r="I1448" s="28"/>
    </row>
    <row r="1449" spans="1:9" x14ac:dyDescent="0.2">
      <c r="A1449" s="253">
        <v>300</v>
      </c>
      <c r="B1449" s="274">
        <v>2082</v>
      </c>
      <c r="C1449" s="254"/>
      <c r="D1449" s="254" t="s">
        <v>1236</v>
      </c>
      <c r="E1449" s="254" t="s">
        <v>865</v>
      </c>
      <c r="F1449" s="263">
        <v>3030</v>
      </c>
      <c r="G1449" s="254" t="s">
        <v>469</v>
      </c>
      <c r="H1449" s="175" t="s">
        <v>858</v>
      </c>
      <c r="I1449" s="28"/>
    </row>
    <row r="1450" spans="1:9" x14ac:dyDescent="0.2">
      <c r="A1450" s="253">
        <v>300</v>
      </c>
      <c r="B1450" s="274">
        <v>2083</v>
      </c>
      <c r="C1450" s="254"/>
      <c r="D1450" s="254" t="s">
        <v>2072</v>
      </c>
      <c r="E1450" s="254" t="s">
        <v>1436</v>
      </c>
      <c r="F1450" s="263">
        <v>3300</v>
      </c>
      <c r="G1450" s="254" t="s">
        <v>487</v>
      </c>
      <c r="H1450" s="175" t="s">
        <v>873</v>
      </c>
      <c r="I1450" s="28"/>
    </row>
    <row r="1451" spans="1:9" x14ac:dyDescent="0.2">
      <c r="A1451" s="253">
        <v>300</v>
      </c>
      <c r="B1451" s="274">
        <v>2084</v>
      </c>
      <c r="C1451" s="254"/>
      <c r="D1451" s="254" t="s">
        <v>2073</v>
      </c>
      <c r="E1451" s="254" t="s">
        <v>877</v>
      </c>
      <c r="F1451" s="263">
        <v>3270</v>
      </c>
      <c r="G1451" s="254" t="s">
        <v>1032</v>
      </c>
      <c r="H1451" s="175" t="s">
        <v>877</v>
      </c>
      <c r="I1451" s="28"/>
    </row>
    <row r="1452" spans="1:9" x14ac:dyDescent="0.2">
      <c r="A1452" s="253">
        <v>300</v>
      </c>
      <c r="B1452" s="274">
        <v>2085</v>
      </c>
      <c r="C1452" s="254"/>
      <c r="D1452" s="254" t="s">
        <v>2581</v>
      </c>
      <c r="E1452" s="254" t="s">
        <v>2074</v>
      </c>
      <c r="F1452" s="263">
        <v>3300</v>
      </c>
      <c r="G1452" s="254" t="s">
        <v>487</v>
      </c>
      <c r="H1452" s="175" t="s">
        <v>873</v>
      </c>
      <c r="I1452" s="28"/>
    </row>
    <row r="1453" spans="1:9" x14ac:dyDescent="0.2">
      <c r="A1453" s="253">
        <v>300</v>
      </c>
      <c r="B1453" s="274">
        <v>2086</v>
      </c>
      <c r="C1453" s="254"/>
      <c r="D1453" s="254" t="s">
        <v>2075</v>
      </c>
      <c r="E1453" s="254" t="s">
        <v>861</v>
      </c>
      <c r="F1453" s="263">
        <v>3120</v>
      </c>
      <c r="G1453" s="254" t="s">
        <v>475</v>
      </c>
      <c r="H1453" s="175" t="s">
        <v>861</v>
      </c>
      <c r="I1453" s="28"/>
    </row>
    <row r="1454" spans="1:9" x14ac:dyDescent="0.2">
      <c r="A1454" s="253">
        <v>300</v>
      </c>
      <c r="B1454" s="274">
        <v>2087</v>
      </c>
      <c r="C1454" s="254"/>
      <c r="D1454" s="254" t="s">
        <v>2076</v>
      </c>
      <c r="E1454" s="254" t="s">
        <v>1490</v>
      </c>
      <c r="F1454" s="263">
        <v>3120</v>
      </c>
      <c r="G1454" s="254" t="s">
        <v>475</v>
      </c>
      <c r="H1454" s="175" t="s">
        <v>861</v>
      </c>
      <c r="I1454" s="28"/>
    </row>
    <row r="1455" spans="1:9" x14ac:dyDescent="0.2">
      <c r="A1455" s="253">
        <v>300</v>
      </c>
      <c r="B1455" s="274">
        <v>2088</v>
      </c>
      <c r="C1455" s="254"/>
      <c r="D1455" s="254" t="s">
        <v>2077</v>
      </c>
      <c r="E1455" s="254" t="s">
        <v>2078</v>
      </c>
      <c r="F1455" s="263">
        <v>3280</v>
      </c>
      <c r="G1455" s="254" t="s">
        <v>486</v>
      </c>
      <c r="H1455" s="175" t="s">
        <v>877</v>
      </c>
      <c r="I1455" s="28"/>
    </row>
    <row r="1456" spans="1:9" x14ac:dyDescent="0.2">
      <c r="A1456" s="253">
        <v>300</v>
      </c>
      <c r="B1456" s="274">
        <v>2089</v>
      </c>
      <c r="C1456" s="254"/>
      <c r="D1456" s="254" t="s">
        <v>2079</v>
      </c>
      <c r="E1456" s="254" t="s">
        <v>1468</v>
      </c>
      <c r="F1456" s="263">
        <v>3120</v>
      </c>
      <c r="G1456" s="254" t="s">
        <v>475</v>
      </c>
      <c r="H1456" s="175" t="s">
        <v>861</v>
      </c>
      <c r="I1456" s="28"/>
    </row>
    <row r="1457" spans="1:9" x14ac:dyDescent="0.2">
      <c r="A1457" s="253">
        <v>300</v>
      </c>
      <c r="B1457" s="274">
        <v>2090</v>
      </c>
      <c r="C1457" s="254"/>
      <c r="D1457" s="254" t="s">
        <v>2080</v>
      </c>
      <c r="E1457" s="254" t="s">
        <v>2081</v>
      </c>
      <c r="F1457" s="263">
        <v>3280</v>
      </c>
      <c r="G1457" s="254" t="s">
        <v>486</v>
      </c>
      <c r="H1457" s="175" t="s">
        <v>877</v>
      </c>
      <c r="I1457" s="28"/>
    </row>
    <row r="1458" spans="1:9" x14ac:dyDescent="0.2">
      <c r="A1458" s="253">
        <v>300</v>
      </c>
      <c r="B1458" s="274">
        <v>2091</v>
      </c>
      <c r="C1458" s="254"/>
      <c r="D1458" s="254" t="s">
        <v>2082</v>
      </c>
      <c r="E1458" s="254" t="s">
        <v>1468</v>
      </c>
      <c r="F1458" s="263">
        <v>3120</v>
      </c>
      <c r="G1458" s="254" t="s">
        <v>475</v>
      </c>
      <c r="H1458" s="175" t="s">
        <v>861</v>
      </c>
      <c r="I1458" s="28"/>
    </row>
    <row r="1459" spans="1:9" x14ac:dyDescent="0.2">
      <c r="A1459" s="253">
        <v>300</v>
      </c>
      <c r="B1459" s="274">
        <v>2092</v>
      </c>
      <c r="C1459" s="254"/>
      <c r="D1459" s="254" t="s">
        <v>2083</v>
      </c>
      <c r="E1459" s="254" t="s">
        <v>1431</v>
      </c>
      <c r="F1459" s="263">
        <v>3240</v>
      </c>
      <c r="G1459" s="254" t="s">
        <v>1031</v>
      </c>
      <c r="H1459" s="175" t="s">
        <v>1095</v>
      </c>
      <c r="I1459" s="28"/>
    </row>
    <row r="1460" spans="1:9" x14ac:dyDescent="0.2">
      <c r="A1460" s="253">
        <v>300</v>
      </c>
      <c r="B1460" s="274">
        <v>2093</v>
      </c>
      <c r="C1460" s="254"/>
      <c r="D1460" s="254" t="s">
        <v>2084</v>
      </c>
      <c r="E1460" s="254" t="s">
        <v>875</v>
      </c>
      <c r="F1460" s="263">
        <v>3120</v>
      </c>
      <c r="G1460" s="254" t="s">
        <v>475</v>
      </c>
      <c r="H1460" s="175" t="s">
        <v>861</v>
      </c>
      <c r="I1460" s="28"/>
    </row>
    <row r="1461" spans="1:9" x14ac:dyDescent="0.2">
      <c r="A1461" s="253">
        <v>300</v>
      </c>
      <c r="B1461" s="274">
        <v>2094</v>
      </c>
      <c r="C1461" s="254"/>
      <c r="D1461" s="254" t="s">
        <v>2085</v>
      </c>
      <c r="E1461" s="254" t="s">
        <v>2086</v>
      </c>
      <c r="F1461" s="263">
        <v>3230</v>
      </c>
      <c r="G1461" s="254" t="s">
        <v>483</v>
      </c>
      <c r="H1461" s="175" t="s">
        <v>877</v>
      </c>
      <c r="I1461" s="28"/>
    </row>
    <row r="1462" spans="1:9" x14ac:dyDescent="0.2">
      <c r="A1462" s="253">
        <v>300</v>
      </c>
      <c r="B1462" s="274">
        <v>2095</v>
      </c>
      <c r="C1462" s="254"/>
      <c r="D1462" s="254" t="s">
        <v>2087</v>
      </c>
      <c r="E1462" s="254" t="s">
        <v>879</v>
      </c>
      <c r="F1462" s="263">
        <v>3080</v>
      </c>
      <c r="G1462" s="254" t="s">
        <v>473</v>
      </c>
      <c r="H1462" s="175" t="s">
        <v>873</v>
      </c>
      <c r="I1462" s="28"/>
    </row>
    <row r="1463" spans="1:9" x14ac:dyDescent="0.2">
      <c r="A1463" s="253">
        <v>300</v>
      </c>
      <c r="B1463" s="274">
        <v>2096</v>
      </c>
      <c r="C1463" s="254"/>
      <c r="D1463" s="254" t="s">
        <v>2088</v>
      </c>
      <c r="E1463" s="254" t="s">
        <v>879</v>
      </c>
      <c r="F1463" s="263">
        <v>3080</v>
      </c>
      <c r="G1463" s="254" t="s">
        <v>473</v>
      </c>
      <c r="H1463" s="175" t="s">
        <v>873</v>
      </c>
      <c r="I1463" s="28"/>
    </row>
    <row r="1464" spans="1:9" x14ac:dyDescent="0.2">
      <c r="A1464" s="253">
        <v>300</v>
      </c>
      <c r="B1464" s="274">
        <v>2097</v>
      </c>
      <c r="C1464" s="254"/>
      <c r="D1464" s="254" t="s">
        <v>2089</v>
      </c>
      <c r="E1464" s="254" t="s">
        <v>1185</v>
      </c>
      <c r="F1464" s="263">
        <v>3080</v>
      </c>
      <c r="G1464" s="254" t="s">
        <v>473</v>
      </c>
      <c r="H1464" s="175" t="s">
        <v>873</v>
      </c>
      <c r="I1464" s="28"/>
    </row>
    <row r="1465" spans="1:9" x14ac:dyDescent="0.2">
      <c r="A1465" s="253">
        <v>300</v>
      </c>
      <c r="B1465" s="274">
        <v>2098</v>
      </c>
      <c r="C1465" s="254"/>
      <c r="D1465" s="254" t="s">
        <v>2090</v>
      </c>
      <c r="E1465" s="254" t="s">
        <v>1147</v>
      </c>
      <c r="F1465" s="263">
        <v>3080</v>
      </c>
      <c r="G1465" s="254" t="s">
        <v>473</v>
      </c>
      <c r="H1465" s="175" t="s">
        <v>873</v>
      </c>
      <c r="I1465" s="28"/>
    </row>
    <row r="1466" spans="1:9" x14ac:dyDescent="0.2">
      <c r="A1466" s="253">
        <v>300</v>
      </c>
      <c r="B1466" s="274">
        <v>2099</v>
      </c>
      <c r="C1466" s="254"/>
      <c r="D1466" s="254" t="s">
        <v>2091</v>
      </c>
      <c r="E1466" s="254" t="s">
        <v>1134</v>
      </c>
      <c r="F1466" s="263">
        <v>3080</v>
      </c>
      <c r="G1466" s="254" t="s">
        <v>473</v>
      </c>
      <c r="H1466" s="175" t="s">
        <v>873</v>
      </c>
      <c r="I1466" s="28"/>
    </row>
    <row r="1467" spans="1:9" x14ac:dyDescent="0.2">
      <c r="A1467" s="253">
        <v>300</v>
      </c>
      <c r="B1467" s="274">
        <v>2100</v>
      </c>
      <c r="C1467" s="254"/>
      <c r="D1467" s="254" t="s">
        <v>2092</v>
      </c>
      <c r="E1467" s="254" t="s">
        <v>2093</v>
      </c>
      <c r="F1467" s="263">
        <v>3080</v>
      </c>
      <c r="G1467" s="254" t="s">
        <v>473</v>
      </c>
      <c r="H1467" s="175" t="s">
        <v>873</v>
      </c>
      <c r="I1467" s="28"/>
    </row>
    <row r="1468" spans="1:9" x14ac:dyDescent="0.2">
      <c r="A1468" s="253">
        <v>300</v>
      </c>
      <c r="B1468" s="274">
        <v>2101</v>
      </c>
      <c r="C1468" s="254"/>
      <c r="D1468" s="254" t="s">
        <v>2094</v>
      </c>
      <c r="E1468" s="254" t="s">
        <v>932</v>
      </c>
      <c r="F1468" s="263">
        <v>3260</v>
      </c>
      <c r="G1468" s="254" t="s">
        <v>485</v>
      </c>
      <c r="H1468" s="175" t="s">
        <v>877</v>
      </c>
      <c r="I1468" s="28"/>
    </row>
    <row r="1469" spans="1:9" x14ac:dyDescent="0.2">
      <c r="A1469" s="253">
        <v>300</v>
      </c>
      <c r="B1469" s="274">
        <v>2102</v>
      </c>
      <c r="C1469" s="254"/>
      <c r="D1469" s="254" t="s">
        <v>2095</v>
      </c>
      <c r="E1469" s="254" t="s">
        <v>963</v>
      </c>
      <c r="F1469" s="263">
        <v>3290</v>
      </c>
      <c r="G1469" s="254" t="s">
        <v>684</v>
      </c>
      <c r="H1469" s="175" t="s">
        <v>877</v>
      </c>
      <c r="I1469" s="28"/>
    </row>
    <row r="1470" spans="1:9" x14ac:dyDescent="0.2">
      <c r="A1470" s="253">
        <v>300</v>
      </c>
      <c r="B1470" s="274">
        <v>2103</v>
      </c>
      <c r="C1470" s="254"/>
      <c r="D1470" s="254" t="s">
        <v>2096</v>
      </c>
      <c r="E1470" s="254" t="s">
        <v>1103</v>
      </c>
      <c r="F1470" s="263">
        <v>3240</v>
      </c>
      <c r="G1470" s="254" t="s">
        <v>1031</v>
      </c>
      <c r="H1470" s="175" t="s">
        <v>1095</v>
      </c>
      <c r="I1470" s="28"/>
    </row>
    <row r="1471" spans="1:9" x14ac:dyDescent="0.2">
      <c r="A1471" s="253">
        <v>300</v>
      </c>
      <c r="B1471" s="274">
        <v>2104</v>
      </c>
      <c r="C1471" s="254"/>
      <c r="D1471" s="254" t="s">
        <v>2097</v>
      </c>
      <c r="E1471" s="254" t="s">
        <v>932</v>
      </c>
      <c r="F1471" s="263">
        <v>3200</v>
      </c>
      <c r="G1471" s="254" t="s">
        <v>481</v>
      </c>
      <c r="H1471" s="175" t="s">
        <v>1095</v>
      </c>
      <c r="I1471" s="28"/>
    </row>
    <row r="1472" spans="1:9" x14ac:dyDescent="0.2">
      <c r="A1472" s="253">
        <v>300</v>
      </c>
      <c r="B1472" s="274">
        <v>2105</v>
      </c>
      <c r="C1472" s="254"/>
      <c r="D1472" s="254" t="s">
        <v>2098</v>
      </c>
      <c r="E1472" s="254" t="s">
        <v>1426</v>
      </c>
      <c r="F1472" s="263">
        <v>3190</v>
      </c>
      <c r="G1472" s="254" t="s">
        <v>480</v>
      </c>
      <c r="H1472" s="175" t="s">
        <v>1101</v>
      </c>
      <c r="I1472" s="28"/>
    </row>
    <row r="1473" spans="1:9" x14ac:dyDescent="0.2">
      <c r="A1473" s="253">
        <v>300</v>
      </c>
      <c r="B1473" s="274">
        <v>2106</v>
      </c>
      <c r="C1473" s="254"/>
      <c r="D1473" s="254" t="s">
        <v>2099</v>
      </c>
      <c r="E1473" s="254" t="s">
        <v>931</v>
      </c>
      <c r="F1473" s="263">
        <v>3061</v>
      </c>
      <c r="G1473" s="254" t="s">
        <v>183</v>
      </c>
      <c r="H1473" s="175" t="s">
        <v>866</v>
      </c>
      <c r="I1473" s="28"/>
    </row>
    <row r="1474" spans="1:9" x14ac:dyDescent="0.2">
      <c r="A1474" s="253">
        <v>300</v>
      </c>
      <c r="B1474" s="274">
        <v>2107</v>
      </c>
      <c r="C1474" s="254"/>
      <c r="D1474" s="254" t="s">
        <v>2100</v>
      </c>
      <c r="E1474" s="254" t="s">
        <v>1458</v>
      </c>
      <c r="F1474" s="263">
        <v>3190</v>
      </c>
      <c r="G1474" s="254" t="s">
        <v>480</v>
      </c>
      <c r="H1474" s="175" t="s">
        <v>1101</v>
      </c>
      <c r="I1474" s="28"/>
    </row>
    <row r="1475" spans="1:9" x14ac:dyDescent="0.2">
      <c r="A1475" s="253">
        <v>300</v>
      </c>
      <c r="B1475" s="274">
        <v>2108</v>
      </c>
      <c r="C1475" s="254"/>
      <c r="D1475" s="254" t="s">
        <v>2101</v>
      </c>
      <c r="E1475" s="254" t="s">
        <v>1143</v>
      </c>
      <c r="F1475" s="263">
        <v>3290</v>
      </c>
      <c r="G1475" s="254" t="s">
        <v>684</v>
      </c>
      <c r="H1475" s="175" t="s">
        <v>877</v>
      </c>
      <c r="I1475" s="28"/>
    </row>
    <row r="1476" spans="1:9" x14ac:dyDescent="0.2">
      <c r="A1476" s="253">
        <v>300</v>
      </c>
      <c r="B1476" s="274">
        <v>2109</v>
      </c>
      <c r="C1476" s="254"/>
      <c r="D1476" s="254" t="s">
        <v>2102</v>
      </c>
      <c r="E1476" s="254" t="s">
        <v>1431</v>
      </c>
      <c r="F1476" s="263">
        <v>3190</v>
      </c>
      <c r="G1476" s="254" t="s">
        <v>480</v>
      </c>
      <c r="H1476" s="175" t="s">
        <v>1101</v>
      </c>
      <c r="I1476" s="28"/>
    </row>
    <row r="1477" spans="1:9" x14ac:dyDescent="0.2">
      <c r="A1477" s="253">
        <v>300</v>
      </c>
      <c r="B1477" s="274">
        <v>2110</v>
      </c>
      <c r="C1477" s="254"/>
      <c r="D1477" s="254" t="s">
        <v>2103</v>
      </c>
      <c r="E1477" s="254" t="s">
        <v>1428</v>
      </c>
      <c r="F1477" s="263">
        <v>3270</v>
      </c>
      <c r="G1477" s="254" t="s">
        <v>1032</v>
      </c>
      <c r="H1477" s="175" t="s">
        <v>877</v>
      </c>
      <c r="I1477" s="28"/>
    </row>
    <row r="1478" spans="1:9" x14ac:dyDescent="0.2">
      <c r="A1478" s="253">
        <v>300</v>
      </c>
      <c r="B1478" s="274">
        <v>2111</v>
      </c>
      <c r="C1478" s="254"/>
      <c r="D1478" s="254" t="s">
        <v>2104</v>
      </c>
      <c r="E1478" s="254" t="s">
        <v>1485</v>
      </c>
      <c r="F1478" s="263">
        <v>3061</v>
      </c>
      <c r="G1478" s="254" t="s">
        <v>183</v>
      </c>
      <c r="H1478" s="175" t="s">
        <v>866</v>
      </c>
      <c r="I1478" s="28"/>
    </row>
    <row r="1479" spans="1:9" x14ac:dyDescent="0.2">
      <c r="A1479" s="253">
        <v>300</v>
      </c>
      <c r="B1479" s="274">
        <v>2112</v>
      </c>
      <c r="C1479" s="254"/>
      <c r="D1479" s="254" t="s">
        <v>2105</v>
      </c>
      <c r="E1479" s="254" t="s">
        <v>2106</v>
      </c>
      <c r="F1479" s="263">
        <v>3061</v>
      </c>
      <c r="G1479" s="254" t="s">
        <v>183</v>
      </c>
      <c r="H1479" s="175" t="s">
        <v>866</v>
      </c>
      <c r="I1479" s="28"/>
    </row>
    <row r="1480" spans="1:9" x14ac:dyDescent="0.2">
      <c r="A1480" s="253">
        <v>300</v>
      </c>
      <c r="B1480" s="274">
        <v>2113</v>
      </c>
      <c r="C1480" s="254"/>
      <c r="D1480" s="254" t="s">
        <v>2107</v>
      </c>
      <c r="E1480" s="254" t="s">
        <v>1175</v>
      </c>
      <c r="F1480" s="263">
        <v>3020</v>
      </c>
      <c r="G1480" s="254" t="s">
        <v>468</v>
      </c>
      <c r="H1480" s="175" t="s">
        <v>875</v>
      </c>
      <c r="I1480" s="28"/>
    </row>
    <row r="1481" spans="1:9" x14ac:dyDescent="0.2">
      <c r="A1481" s="253">
        <v>300</v>
      </c>
      <c r="B1481" s="274">
        <v>2114</v>
      </c>
      <c r="C1481" s="254"/>
      <c r="D1481" s="254" t="s">
        <v>2108</v>
      </c>
      <c r="E1481" s="254" t="s">
        <v>871</v>
      </c>
      <c r="F1481" s="263">
        <v>3020</v>
      </c>
      <c r="G1481" s="254" t="s">
        <v>468</v>
      </c>
      <c r="H1481" s="175" t="s">
        <v>875</v>
      </c>
      <c r="I1481" s="28"/>
    </row>
    <row r="1482" spans="1:9" x14ac:dyDescent="0.2">
      <c r="A1482" s="253">
        <v>300</v>
      </c>
      <c r="B1482" s="274">
        <v>2115</v>
      </c>
      <c r="C1482" s="254"/>
      <c r="D1482" s="254" t="s">
        <v>2109</v>
      </c>
      <c r="E1482" s="254" t="s">
        <v>1177</v>
      </c>
      <c r="F1482" s="263">
        <v>3020</v>
      </c>
      <c r="G1482" s="254" t="s">
        <v>468</v>
      </c>
      <c r="H1482" s="175" t="s">
        <v>875</v>
      </c>
      <c r="I1482" s="28"/>
    </row>
    <row r="1483" spans="1:9" x14ac:dyDescent="0.2">
      <c r="A1483" s="253">
        <v>300</v>
      </c>
      <c r="B1483" s="274">
        <v>2116</v>
      </c>
      <c r="C1483" s="254"/>
      <c r="D1483" s="254" t="s">
        <v>2110</v>
      </c>
      <c r="E1483" s="254" t="s">
        <v>1424</v>
      </c>
      <c r="F1483" s="263">
        <v>3020</v>
      </c>
      <c r="G1483" s="254" t="s">
        <v>468</v>
      </c>
      <c r="H1483" s="175" t="s">
        <v>875</v>
      </c>
      <c r="I1483" s="28"/>
    </row>
    <row r="1484" spans="1:9" x14ac:dyDescent="0.2">
      <c r="A1484" s="253">
        <v>300</v>
      </c>
      <c r="B1484" s="274">
        <v>2117</v>
      </c>
      <c r="C1484" s="254"/>
      <c r="D1484" s="254" t="s">
        <v>2111</v>
      </c>
      <c r="E1484" s="254" t="s">
        <v>946</v>
      </c>
      <c r="F1484" s="263">
        <v>3020</v>
      </c>
      <c r="G1484" s="254" t="s">
        <v>468</v>
      </c>
      <c r="H1484" s="175" t="s">
        <v>875</v>
      </c>
      <c r="I1484" s="28"/>
    </row>
    <row r="1485" spans="1:9" x14ac:dyDescent="0.2">
      <c r="A1485" s="253">
        <v>300</v>
      </c>
      <c r="B1485" s="274">
        <v>2118</v>
      </c>
      <c r="C1485" s="254"/>
      <c r="D1485" s="254" t="s">
        <v>2112</v>
      </c>
      <c r="E1485" s="254" t="s">
        <v>966</v>
      </c>
      <c r="F1485" s="263">
        <v>3020</v>
      </c>
      <c r="G1485" s="254" t="s">
        <v>468</v>
      </c>
      <c r="H1485" s="175" t="s">
        <v>875</v>
      </c>
      <c r="I1485" s="28"/>
    </row>
    <row r="1486" spans="1:9" x14ac:dyDescent="0.2">
      <c r="A1486" s="253">
        <v>300</v>
      </c>
      <c r="B1486" s="274">
        <v>2119</v>
      </c>
      <c r="C1486" s="254"/>
      <c r="D1486" s="254" t="s">
        <v>2113</v>
      </c>
      <c r="E1486" s="254" t="s">
        <v>865</v>
      </c>
      <c r="F1486" s="263">
        <v>3020</v>
      </c>
      <c r="G1486" s="254" t="s">
        <v>468</v>
      </c>
      <c r="H1486" s="175" t="s">
        <v>875</v>
      </c>
      <c r="I1486" s="28"/>
    </row>
    <row r="1487" spans="1:9" x14ac:dyDescent="0.2">
      <c r="A1487" s="253">
        <v>300</v>
      </c>
      <c r="B1487" s="274">
        <v>2120</v>
      </c>
      <c r="C1487" s="254"/>
      <c r="D1487" s="254" t="s">
        <v>2114</v>
      </c>
      <c r="E1487" s="254" t="s">
        <v>932</v>
      </c>
      <c r="F1487" s="263">
        <v>3170</v>
      </c>
      <c r="G1487" s="254" t="s">
        <v>455</v>
      </c>
      <c r="H1487" s="175" t="s">
        <v>1104</v>
      </c>
      <c r="I1487" s="28"/>
    </row>
    <row r="1488" spans="1:9" x14ac:dyDescent="0.2">
      <c r="A1488" s="253">
        <v>300</v>
      </c>
      <c r="B1488" s="274">
        <v>2121</v>
      </c>
      <c r="C1488" s="254"/>
      <c r="D1488" s="254" t="s">
        <v>2115</v>
      </c>
      <c r="E1488" s="254" t="s">
        <v>885</v>
      </c>
      <c r="F1488" s="263">
        <v>3160</v>
      </c>
      <c r="G1488" s="254" t="s">
        <v>184</v>
      </c>
      <c r="H1488" s="175" t="s">
        <v>1104</v>
      </c>
      <c r="I1488" s="28"/>
    </row>
    <row r="1489" spans="1:9" x14ac:dyDescent="0.2">
      <c r="A1489" s="253">
        <v>300</v>
      </c>
      <c r="B1489" s="274">
        <v>2122</v>
      </c>
      <c r="C1489" s="254"/>
      <c r="D1489" s="254" t="s">
        <v>2116</v>
      </c>
      <c r="E1489" s="254" t="s">
        <v>1424</v>
      </c>
      <c r="F1489" s="263">
        <v>3160</v>
      </c>
      <c r="G1489" s="254" t="s">
        <v>184</v>
      </c>
      <c r="H1489" s="175" t="s">
        <v>1104</v>
      </c>
      <c r="I1489" s="28"/>
    </row>
    <row r="1490" spans="1:9" x14ac:dyDescent="0.2">
      <c r="A1490" s="253">
        <v>300</v>
      </c>
      <c r="B1490" s="274">
        <v>2123</v>
      </c>
      <c r="C1490" s="254"/>
      <c r="D1490" s="254" t="s">
        <v>2117</v>
      </c>
      <c r="E1490" s="254" t="s">
        <v>1545</v>
      </c>
      <c r="F1490" s="263">
        <v>3160</v>
      </c>
      <c r="G1490" s="254" t="s">
        <v>184</v>
      </c>
      <c r="H1490" s="175" t="s">
        <v>1104</v>
      </c>
      <c r="I1490" s="28"/>
    </row>
    <row r="1491" spans="1:9" x14ac:dyDescent="0.2">
      <c r="A1491" s="253">
        <v>300</v>
      </c>
      <c r="B1491" s="274">
        <v>2124</v>
      </c>
      <c r="C1491" s="254"/>
      <c r="D1491" s="254" t="s">
        <v>2118</v>
      </c>
      <c r="E1491" s="254" t="s">
        <v>927</v>
      </c>
      <c r="F1491" s="263">
        <v>3160</v>
      </c>
      <c r="G1491" s="254" t="s">
        <v>184</v>
      </c>
      <c r="H1491" s="175" t="s">
        <v>1104</v>
      </c>
      <c r="I1491" s="28"/>
    </row>
    <row r="1492" spans="1:9" x14ac:dyDescent="0.2">
      <c r="A1492" s="253">
        <v>300</v>
      </c>
      <c r="B1492" s="274">
        <v>2125</v>
      </c>
      <c r="C1492" s="254"/>
      <c r="D1492" s="254" t="s">
        <v>2678</v>
      </c>
      <c r="E1492" s="254" t="s">
        <v>1562</v>
      </c>
      <c r="F1492" s="263">
        <v>3170</v>
      </c>
      <c r="G1492" s="254" t="s">
        <v>455</v>
      </c>
      <c r="H1492" s="175" t="s">
        <v>1104</v>
      </c>
      <c r="I1492" s="28"/>
    </row>
    <row r="1493" spans="1:9" x14ac:dyDescent="0.2">
      <c r="A1493" s="253">
        <v>300</v>
      </c>
      <c r="B1493" s="274">
        <v>2126</v>
      </c>
      <c r="C1493" s="254"/>
      <c r="D1493" s="254" t="s">
        <v>2119</v>
      </c>
      <c r="E1493" s="254" t="s">
        <v>1463</v>
      </c>
      <c r="F1493" s="263">
        <v>3160</v>
      </c>
      <c r="G1493" s="254" t="s">
        <v>184</v>
      </c>
      <c r="H1493" s="175" t="s">
        <v>1104</v>
      </c>
      <c r="I1493" s="28"/>
    </row>
    <row r="1494" spans="1:9" x14ac:dyDescent="0.2">
      <c r="A1494" s="253">
        <v>300</v>
      </c>
      <c r="B1494" s="274">
        <v>2127</v>
      </c>
      <c r="C1494" s="254"/>
      <c r="D1494" s="254" t="s">
        <v>2120</v>
      </c>
      <c r="E1494" s="254" t="s">
        <v>932</v>
      </c>
      <c r="F1494" s="263">
        <v>3170</v>
      </c>
      <c r="G1494" s="254" t="s">
        <v>455</v>
      </c>
      <c r="H1494" s="175" t="s">
        <v>1104</v>
      </c>
      <c r="I1494" s="28"/>
    </row>
    <row r="1495" spans="1:9" x14ac:dyDescent="0.2">
      <c r="A1495" s="253">
        <v>300</v>
      </c>
      <c r="B1495" s="274">
        <v>2128</v>
      </c>
      <c r="C1495" s="254"/>
      <c r="D1495" s="254" t="s">
        <v>2121</v>
      </c>
      <c r="E1495" s="254" t="s">
        <v>860</v>
      </c>
      <c r="F1495" s="263">
        <v>3160</v>
      </c>
      <c r="G1495" s="254" t="s">
        <v>184</v>
      </c>
      <c r="H1495" s="175" t="s">
        <v>1104</v>
      </c>
      <c r="I1495" s="28"/>
    </row>
    <row r="1496" spans="1:9" x14ac:dyDescent="0.2">
      <c r="A1496" s="253">
        <v>300</v>
      </c>
      <c r="B1496" s="274">
        <v>2129</v>
      </c>
      <c r="C1496" s="254"/>
      <c r="D1496" s="254" t="s">
        <v>2122</v>
      </c>
      <c r="E1496" s="254" t="s">
        <v>860</v>
      </c>
      <c r="F1496" s="263">
        <v>3170</v>
      </c>
      <c r="G1496" s="254" t="s">
        <v>455</v>
      </c>
      <c r="H1496" s="175" t="s">
        <v>1104</v>
      </c>
      <c r="I1496" s="28"/>
    </row>
    <row r="1497" spans="1:9" x14ac:dyDescent="0.2">
      <c r="A1497" s="253">
        <v>300</v>
      </c>
      <c r="B1497" s="274">
        <v>2130</v>
      </c>
      <c r="C1497" s="254"/>
      <c r="D1497" s="254" t="s">
        <v>2123</v>
      </c>
      <c r="E1497" s="254" t="s">
        <v>1530</v>
      </c>
      <c r="F1497" s="263">
        <v>3020</v>
      </c>
      <c r="G1497" s="254" t="s">
        <v>468</v>
      </c>
      <c r="H1497" s="175" t="s">
        <v>875</v>
      </c>
      <c r="I1497" s="28"/>
    </row>
    <row r="1498" spans="1:9" x14ac:dyDescent="0.2">
      <c r="A1498" s="253">
        <v>300</v>
      </c>
      <c r="B1498" s="274">
        <v>2131</v>
      </c>
      <c r="C1498" s="254"/>
      <c r="D1498" s="254" t="s">
        <v>54</v>
      </c>
      <c r="E1498" s="254" t="s">
        <v>1426</v>
      </c>
      <c r="F1498" s="263">
        <v>3190</v>
      </c>
      <c r="G1498" s="254" t="s">
        <v>480</v>
      </c>
      <c r="H1498" s="175" t="s">
        <v>1101</v>
      </c>
      <c r="I1498" s="28"/>
    </row>
    <row r="1499" spans="1:9" x14ac:dyDescent="0.2">
      <c r="A1499" s="253">
        <v>300</v>
      </c>
      <c r="B1499" s="274">
        <v>2132</v>
      </c>
      <c r="C1499" s="254"/>
      <c r="D1499" s="254" t="s">
        <v>934</v>
      </c>
      <c r="E1499" s="254" t="s">
        <v>858</v>
      </c>
      <c r="F1499" s="263">
        <v>3050</v>
      </c>
      <c r="G1499" s="254" t="s">
        <v>471</v>
      </c>
      <c r="H1499" s="175" t="s">
        <v>869</v>
      </c>
      <c r="I1499" s="28"/>
    </row>
    <row r="1500" spans="1:9" x14ac:dyDescent="0.2">
      <c r="A1500" s="253">
        <v>300</v>
      </c>
      <c r="B1500" s="274">
        <v>2133</v>
      </c>
      <c r="C1500" s="254"/>
      <c r="D1500" s="254" t="s">
        <v>2124</v>
      </c>
      <c r="E1500" s="254" t="s">
        <v>1177</v>
      </c>
      <c r="F1500" s="263">
        <v>3020</v>
      </c>
      <c r="G1500" s="254" t="s">
        <v>468</v>
      </c>
      <c r="H1500" s="175" t="s">
        <v>875</v>
      </c>
      <c r="I1500" s="28"/>
    </row>
    <row r="1501" spans="1:9" x14ac:dyDescent="0.2">
      <c r="A1501" s="253">
        <v>300</v>
      </c>
      <c r="B1501" s="274">
        <v>2134</v>
      </c>
      <c r="C1501" s="254"/>
      <c r="D1501" s="254" t="s">
        <v>2125</v>
      </c>
      <c r="E1501" s="254" t="s">
        <v>865</v>
      </c>
      <c r="F1501" s="263">
        <v>3020</v>
      </c>
      <c r="G1501" s="254" t="s">
        <v>468</v>
      </c>
      <c r="H1501" s="175" t="s">
        <v>875</v>
      </c>
      <c r="I1501" s="28"/>
    </row>
    <row r="1502" spans="1:9" x14ac:dyDescent="0.2">
      <c r="A1502" s="253">
        <v>300</v>
      </c>
      <c r="B1502" s="274">
        <v>2135</v>
      </c>
      <c r="C1502" s="254"/>
      <c r="D1502" s="254" t="s">
        <v>2126</v>
      </c>
      <c r="E1502" s="254" t="s">
        <v>860</v>
      </c>
      <c r="F1502" s="263">
        <v>3090</v>
      </c>
      <c r="G1502" s="254" t="s">
        <v>474</v>
      </c>
      <c r="H1502" s="175" t="s">
        <v>1437</v>
      </c>
      <c r="I1502" s="28"/>
    </row>
    <row r="1503" spans="1:9" x14ac:dyDescent="0.2">
      <c r="A1503" s="253">
        <v>300</v>
      </c>
      <c r="B1503" s="274">
        <v>2136</v>
      </c>
      <c r="C1503" s="254"/>
      <c r="D1503" s="254" t="s">
        <v>2127</v>
      </c>
      <c r="E1503" s="254" t="s">
        <v>871</v>
      </c>
      <c r="F1503" s="263">
        <v>3070</v>
      </c>
      <c r="G1503" s="254" t="s">
        <v>472</v>
      </c>
      <c r="H1503" s="175" t="s">
        <v>869</v>
      </c>
      <c r="I1503" s="28"/>
    </row>
    <row r="1504" spans="1:9" x14ac:dyDescent="0.2">
      <c r="A1504" s="253">
        <v>300</v>
      </c>
      <c r="B1504" s="274">
        <v>2137</v>
      </c>
      <c r="C1504" s="254"/>
      <c r="D1504" s="254" t="s">
        <v>2128</v>
      </c>
      <c r="E1504" s="254" t="s">
        <v>857</v>
      </c>
      <c r="F1504" s="263">
        <v>3070</v>
      </c>
      <c r="G1504" s="254" t="s">
        <v>472</v>
      </c>
      <c r="H1504" s="175" t="s">
        <v>869</v>
      </c>
      <c r="I1504" s="28"/>
    </row>
    <row r="1505" spans="1:9" x14ac:dyDescent="0.2">
      <c r="A1505" s="253">
        <v>300</v>
      </c>
      <c r="B1505" s="274">
        <v>2138</v>
      </c>
      <c r="C1505" s="254"/>
      <c r="D1505" s="254" t="s">
        <v>2129</v>
      </c>
      <c r="E1505" s="254" t="s">
        <v>1437</v>
      </c>
      <c r="F1505" s="263">
        <v>3010</v>
      </c>
      <c r="G1505" s="254" t="s">
        <v>467</v>
      </c>
      <c r="H1505" s="175" t="s">
        <v>869</v>
      </c>
      <c r="I1505" s="28"/>
    </row>
    <row r="1506" spans="1:9" x14ac:dyDescent="0.2">
      <c r="A1506" s="253">
        <v>300</v>
      </c>
      <c r="B1506" s="274">
        <v>2139</v>
      </c>
      <c r="C1506" s="254"/>
      <c r="D1506" s="254" t="s">
        <v>2130</v>
      </c>
      <c r="E1506" s="254" t="s">
        <v>1161</v>
      </c>
      <c r="F1506" s="263">
        <v>3020</v>
      </c>
      <c r="G1506" s="254" t="s">
        <v>468</v>
      </c>
      <c r="H1506" s="175" t="s">
        <v>875</v>
      </c>
      <c r="I1506" s="28"/>
    </row>
    <row r="1507" spans="1:9" x14ac:dyDescent="0.2">
      <c r="A1507" s="253">
        <v>300</v>
      </c>
      <c r="B1507" s="274">
        <v>2140</v>
      </c>
      <c r="C1507" s="254"/>
      <c r="D1507" s="254" t="s">
        <v>2131</v>
      </c>
      <c r="E1507" s="254" t="s">
        <v>1437</v>
      </c>
      <c r="F1507" s="263">
        <v>3070</v>
      </c>
      <c r="G1507" s="254" t="s">
        <v>472</v>
      </c>
      <c r="H1507" s="175" t="s">
        <v>869</v>
      </c>
      <c r="I1507" s="28"/>
    </row>
    <row r="1508" spans="1:9" x14ac:dyDescent="0.2">
      <c r="A1508" s="253">
        <v>300</v>
      </c>
      <c r="B1508" s="274">
        <v>2141</v>
      </c>
      <c r="C1508" s="254"/>
      <c r="D1508" s="254" t="s">
        <v>2132</v>
      </c>
      <c r="E1508" s="254" t="s">
        <v>1562</v>
      </c>
      <c r="F1508" s="263">
        <v>3160</v>
      </c>
      <c r="G1508" s="254" t="s">
        <v>184</v>
      </c>
      <c r="H1508" s="175" t="s">
        <v>1104</v>
      </c>
      <c r="I1508" s="28"/>
    </row>
    <row r="1509" spans="1:9" x14ac:dyDescent="0.2">
      <c r="A1509" s="253">
        <v>300</v>
      </c>
      <c r="B1509" s="274">
        <v>2142</v>
      </c>
      <c r="C1509" s="254"/>
      <c r="D1509" s="254" t="s">
        <v>2133</v>
      </c>
      <c r="E1509" s="254" t="s">
        <v>1133</v>
      </c>
      <c r="F1509" s="263">
        <v>3110</v>
      </c>
      <c r="G1509" s="254" t="s">
        <v>982</v>
      </c>
      <c r="H1509" s="175" t="s">
        <v>1437</v>
      </c>
      <c r="I1509" s="28"/>
    </row>
    <row r="1510" spans="1:9" x14ac:dyDescent="0.2">
      <c r="A1510" s="253">
        <v>300</v>
      </c>
      <c r="B1510" s="274">
        <v>2143</v>
      </c>
      <c r="C1510" s="254"/>
      <c r="D1510" s="254" t="s">
        <v>2134</v>
      </c>
      <c r="E1510" s="254" t="s">
        <v>1133</v>
      </c>
      <c r="F1510" s="263">
        <v>3110</v>
      </c>
      <c r="G1510" s="254" t="s">
        <v>982</v>
      </c>
      <c r="H1510" s="175" t="s">
        <v>1437</v>
      </c>
      <c r="I1510" s="28"/>
    </row>
    <row r="1511" spans="1:9" x14ac:dyDescent="0.2">
      <c r="A1511" s="253">
        <v>300</v>
      </c>
      <c r="B1511" s="274">
        <v>2144</v>
      </c>
      <c r="C1511" s="254"/>
      <c r="D1511" s="254" t="s">
        <v>2135</v>
      </c>
      <c r="E1511" s="254" t="s">
        <v>885</v>
      </c>
      <c r="F1511" s="263">
        <v>3150</v>
      </c>
      <c r="G1511" s="254" t="s">
        <v>478</v>
      </c>
      <c r="H1511" s="175" t="s">
        <v>1437</v>
      </c>
      <c r="I1511" s="28"/>
    </row>
    <row r="1512" spans="1:9" x14ac:dyDescent="0.2">
      <c r="A1512" s="253">
        <v>300</v>
      </c>
      <c r="B1512" s="274">
        <v>2145</v>
      </c>
      <c r="C1512" s="254"/>
      <c r="D1512" s="254" t="s">
        <v>2136</v>
      </c>
      <c r="E1512" s="254" t="s">
        <v>1490</v>
      </c>
      <c r="F1512" s="263">
        <v>3150</v>
      </c>
      <c r="G1512" s="254" t="s">
        <v>478</v>
      </c>
      <c r="H1512" s="175" t="s">
        <v>1437</v>
      </c>
      <c r="I1512" s="28"/>
    </row>
    <row r="1513" spans="1:9" x14ac:dyDescent="0.2">
      <c r="A1513" s="253">
        <v>300</v>
      </c>
      <c r="B1513" s="274">
        <v>2146</v>
      </c>
      <c r="C1513" s="254"/>
      <c r="D1513" s="254" t="s">
        <v>2137</v>
      </c>
      <c r="E1513" s="254" t="s">
        <v>1490</v>
      </c>
      <c r="F1513" s="263">
        <v>3150</v>
      </c>
      <c r="G1513" s="254" t="s">
        <v>478</v>
      </c>
      <c r="H1513" s="175" t="s">
        <v>1437</v>
      </c>
      <c r="I1513" s="28"/>
    </row>
    <row r="1514" spans="1:9" x14ac:dyDescent="0.2">
      <c r="A1514" s="253">
        <v>300</v>
      </c>
      <c r="B1514" s="274">
        <v>2147</v>
      </c>
      <c r="C1514" s="254"/>
      <c r="D1514" s="254" t="s">
        <v>2138</v>
      </c>
      <c r="E1514" s="254" t="s">
        <v>1057</v>
      </c>
      <c r="F1514" s="263">
        <v>3050</v>
      </c>
      <c r="G1514" s="254" t="s">
        <v>471</v>
      </c>
      <c r="H1514" s="175" t="s">
        <v>869</v>
      </c>
      <c r="I1514" s="28"/>
    </row>
    <row r="1515" spans="1:9" x14ac:dyDescent="0.2">
      <c r="A1515" s="253">
        <v>300</v>
      </c>
      <c r="B1515" s="274">
        <v>2148</v>
      </c>
      <c r="C1515" s="254"/>
      <c r="D1515" s="254" t="s">
        <v>2139</v>
      </c>
      <c r="E1515" s="254" t="s">
        <v>906</v>
      </c>
      <c r="F1515" s="263">
        <v>3070</v>
      </c>
      <c r="G1515" s="254" t="s">
        <v>472</v>
      </c>
      <c r="H1515" s="175" t="s">
        <v>869</v>
      </c>
      <c r="I1515" s="28"/>
    </row>
    <row r="1516" spans="1:9" x14ac:dyDescent="0.2">
      <c r="A1516" s="253">
        <v>300</v>
      </c>
      <c r="B1516" s="274">
        <v>2149</v>
      </c>
      <c r="C1516" s="254"/>
      <c r="D1516" s="254" t="s">
        <v>2679</v>
      </c>
      <c r="E1516" s="254" t="s">
        <v>1442</v>
      </c>
      <c r="F1516" s="263">
        <v>3110</v>
      </c>
      <c r="G1516" s="254" t="s">
        <v>982</v>
      </c>
      <c r="H1516" s="175" t="s">
        <v>1437</v>
      </c>
      <c r="I1516" s="28"/>
    </row>
    <row r="1517" spans="1:9" x14ac:dyDescent="0.2">
      <c r="A1517" s="253">
        <v>300</v>
      </c>
      <c r="B1517" s="274">
        <v>2150</v>
      </c>
      <c r="C1517" s="254"/>
      <c r="D1517" s="254" t="s">
        <v>2140</v>
      </c>
      <c r="E1517" s="254" t="s">
        <v>2141</v>
      </c>
      <c r="F1517" s="263">
        <v>3040</v>
      </c>
      <c r="G1517" s="254" t="s">
        <v>470</v>
      </c>
      <c r="H1517" s="175" t="s">
        <v>858</v>
      </c>
      <c r="I1517" s="28"/>
    </row>
    <row r="1518" spans="1:9" x14ac:dyDescent="0.2">
      <c r="A1518" s="253">
        <v>300</v>
      </c>
      <c r="B1518" s="274">
        <v>2151</v>
      </c>
      <c r="C1518" s="254"/>
      <c r="D1518" s="254" t="s">
        <v>2142</v>
      </c>
      <c r="E1518" s="254" t="s">
        <v>2143</v>
      </c>
      <c r="F1518" s="263">
        <v>3040</v>
      </c>
      <c r="G1518" s="254" t="s">
        <v>470</v>
      </c>
      <c r="H1518" s="175" t="s">
        <v>858</v>
      </c>
      <c r="I1518" s="28"/>
    </row>
    <row r="1519" spans="1:9" x14ac:dyDescent="0.2">
      <c r="A1519" s="253">
        <v>300</v>
      </c>
      <c r="B1519" s="274">
        <v>2152</v>
      </c>
      <c r="C1519" s="254"/>
      <c r="D1519" s="254" t="s">
        <v>2144</v>
      </c>
      <c r="E1519" s="254" t="s">
        <v>1055</v>
      </c>
      <c r="F1519" s="263">
        <v>3040</v>
      </c>
      <c r="G1519" s="254" t="s">
        <v>470</v>
      </c>
      <c r="H1519" s="175" t="s">
        <v>858</v>
      </c>
      <c r="I1519" s="28"/>
    </row>
    <row r="1520" spans="1:9" x14ac:dyDescent="0.2">
      <c r="A1520" s="253">
        <v>300</v>
      </c>
      <c r="B1520" s="274">
        <v>2153</v>
      </c>
      <c r="C1520" s="254"/>
      <c r="D1520" s="254" t="s">
        <v>2145</v>
      </c>
      <c r="E1520" s="254" t="s">
        <v>2146</v>
      </c>
      <c r="F1520" s="263">
        <v>3030</v>
      </c>
      <c r="G1520" s="254" t="s">
        <v>469</v>
      </c>
      <c r="H1520" s="175" t="s">
        <v>858</v>
      </c>
      <c r="I1520" s="28"/>
    </row>
    <row r="1521" spans="1:9" x14ac:dyDescent="0.2">
      <c r="A1521" s="253">
        <v>300</v>
      </c>
      <c r="B1521" s="274">
        <v>2154</v>
      </c>
      <c r="C1521" s="254"/>
      <c r="D1521" s="254" t="s">
        <v>2147</v>
      </c>
      <c r="E1521" s="254" t="s">
        <v>2148</v>
      </c>
      <c r="F1521" s="263">
        <v>3250</v>
      </c>
      <c r="G1521" s="254" t="s">
        <v>484</v>
      </c>
      <c r="H1521" s="175" t="s">
        <v>877</v>
      </c>
      <c r="I1521" s="28"/>
    </row>
    <row r="1522" spans="1:9" x14ac:dyDescent="0.2">
      <c r="A1522" s="253">
        <v>300</v>
      </c>
      <c r="B1522" s="274">
        <v>2155</v>
      </c>
      <c r="C1522" s="254"/>
      <c r="D1522" s="254" t="s">
        <v>2149</v>
      </c>
      <c r="E1522" s="254" t="s">
        <v>2148</v>
      </c>
      <c r="F1522" s="263">
        <v>3260</v>
      </c>
      <c r="G1522" s="254" t="s">
        <v>485</v>
      </c>
      <c r="H1522" s="175" t="s">
        <v>877</v>
      </c>
      <c r="I1522" s="28"/>
    </row>
    <row r="1523" spans="1:9" x14ac:dyDescent="0.2">
      <c r="A1523" s="253">
        <v>300</v>
      </c>
      <c r="B1523" s="274">
        <v>2156</v>
      </c>
      <c r="C1523" s="254"/>
      <c r="D1523" s="254" t="s">
        <v>2150</v>
      </c>
      <c r="E1523" s="254" t="s">
        <v>865</v>
      </c>
      <c r="F1523" s="263">
        <v>3070</v>
      </c>
      <c r="G1523" s="254" t="s">
        <v>472</v>
      </c>
      <c r="H1523" s="175" t="s">
        <v>869</v>
      </c>
      <c r="I1523" s="28"/>
    </row>
    <row r="1524" spans="1:9" x14ac:dyDescent="0.2">
      <c r="A1524" s="253">
        <v>300</v>
      </c>
      <c r="B1524" s="274">
        <v>2157</v>
      </c>
      <c r="C1524" s="254"/>
      <c r="D1524" s="254" t="s">
        <v>2151</v>
      </c>
      <c r="E1524" s="254" t="s">
        <v>865</v>
      </c>
      <c r="F1524" s="263">
        <v>3050</v>
      </c>
      <c r="G1524" s="254" t="s">
        <v>471</v>
      </c>
      <c r="H1524" s="175" t="s">
        <v>869</v>
      </c>
      <c r="I1524" s="28"/>
    </row>
    <row r="1525" spans="1:9" x14ac:dyDescent="0.2">
      <c r="A1525" s="253">
        <v>300</v>
      </c>
      <c r="B1525" s="274">
        <v>2158</v>
      </c>
      <c r="C1525" s="254"/>
      <c r="D1525" s="254" t="s">
        <v>2152</v>
      </c>
      <c r="E1525" s="254" t="s">
        <v>858</v>
      </c>
      <c r="F1525" s="263">
        <v>3050</v>
      </c>
      <c r="G1525" s="254" t="s">
        <v>471</v>
      </c>
      <c r="H1525" s="175" t="s">
        <v>869</v>
      </c>
      <c r="I1525" s="28"/>
    </row>
    <row r="1526" spans="1:9" x14ac:dyDescent="0.2">
      <c r="A1526" s="253">
        <v>300</v>
      </c>
      <c r="B1526" s="274">
        <v>2159</v>
      </c>
      <c r="C1526" s="254"/>
      <c r="D1526" s="254" t="s">
        <v>2153</v>
      </c>
      <c r="E1526" s="254" t="s">
        <v>858</v>
      </c>
      <c r="F1526" s="263">
        <v>3010</v>
      </c>
      <c r="G1526" s="254" t="s">
        <v>467</v>
      </c>
      <c r="H1526" s="175" t="s">
        <v>869</v>
      </c>
      <c r="I1526" s="28"/>
    </row>
    <row r="1527" spans="1:9" x14ac:dyDescent="0.2">
      <c r="A1527" s="253">
        <v>300</v>
      </c>
      <c r="B1527" s="274">
        <v>2160</v>
      </c>
      <c r="C1527" s="254"/>
      <c r="D1527" s="254" t="s">
        <v>2154</v>
      </c>
      <c r="E1527" s="254" t="s">
        <v>858</v>
      </c>
      <c r="F1527" s="263">
        <v>3040</v>
      </c>
      <c r="G1527" s="254" t="s">
        <v>470</v>
      </c>
      <c r="H1527" s="175" t="s">
        <v>858</v>
      </c>
      <c r="I1527" s="28"/>
    </row>
    <row r="1528" spans="1:9" x14ac:dyDescent="0.2">
      <c r="A1528" s="253">
        <v>300</v>
      </c>
      <c r="B1528" s="274">
        <v>2161</v>
      </c>
      <c r="C1528" s="254"/>
      <c r="D1528" s="254" t="s">
        <v>2155</v>
      </c>
      <c r="E1528" s="254" t="s">
        <v>1546</v>
      </c>
      <c r="F1528" s="263">
        <v>3050</v>
      </c>
      <c r="G1528" s="254" t="s">
        <v>471</v>
      </c>
      <c r="H1528" s="175" t="s">
        <v>869</v>
      </c>
      <c r="I1528" s="28"/>
    </row>
    <row r="1529" spans="1:9" x14ac:dyDescent="0.2">
      <c r="A1529" s="253">
        <v>300</v>
      </c>
      <c r="B1529" s="274">
        <v>2162</v>
      </c>
      <c r="C1529" s="254"/>
      <c r="D1529" s="254" t="s">
        <v>2680</v>
      </c>
      <c r="E1529" s="254" t="s">
        <v>1562</v>
      </c>
      <c r="F1529" s="263">
        <v>3010</v>
      </c>
      <c r="G1529" s="254" t="s">
        <v>467</v>
      </c>
      <c r="H1529" s="175" t="s">
        <v>869</v>
      </c>
      <c r="I1529" s="28"/>
    </row>
    <row r="1530" spans="1:9" x14ac:dyDescent="0.2">
      <c r="A1530" s="253">
        <v>300</v>
      </c>
      <c r="B1530" s="274">
        <v>2163</v>
      </c>
      <c r="C1530" s="254"/>
      <c r="D1530" s="254" t="s">
        <v>2156</v>
      </c>
      <c r="E1530" s="254" t="s">
        <v>866</v>
      </c>
      <c r="F1530" s="263">
        <v>3070</v>
      </c>
      <c r="G1530" s="254" t="s">
        <v>472</v>
      </c>
      <c r="H1530" s="175" t="s">
        <v>869</v>
      </c>
      <c r="I1530" s="28"/>
    </row>
    <row r="1531" spans="1:9" x14ac:dyDescent="0.2">
      <c r="A1531" s="253">
        <v>300</v>
      </c>
      <c r="B1531" s="274">
        <v>2164</v>
      </c>
      <c r="C1531" s="254"/>
      <c r="D1531" s="254" t="s">
        <v>2157</v>
      </c>
      <c r="E1531" s="254" t="s">
        <v>1633</v>
      </c>
      <c r="F1531" s="263">
        <v>3140</v>
      </c>
      <c r="G1531" s="254" t="s">
        <v>477</v>
      </c>
      <c r="H1531" s="175" t="s">
        <v>858</v>
      </c>
      <c r="I1531" s="28"/>
    </row>
    <row r="1532" spans="1:9" x14ac:dyDescent="0.2">
      <c r="A1532" s="253">
        <v>300</v>
      </c>
      <c r="B1532" s="274">
        <v>2165</v>
      </c>
      <c r="C1532" s="254"/>
      <c r="D1532" s="254" t="s">
        <v>2158</v>
      </c>
      <c r="E1532" s="254" t="s">
        <v>885</v>
      </c>
      <c r="F1532" s="263">
        <v>3210</v>
      </c>
      <c r="G1532" s="254" t="s">
        <v>482</v>
      </c>
      <c r="H1532" s="175" t="s">
        <v>858</v>
      </c>
      <c r="I1532" s="28"/>
    </row>
    <row r="1533" spans="1:9" x14ac:dyDescent="0.2">
      <c r="A1533" s="253">
        <v>300</v>
      </c>
      <c r="B1533" s="274">
        <v>2166</v>
      </c>
      <c r="C1533" s="254"/>
      <c r="D1533" s="254" t="s">
        <v>2159</v>
      </c>
      <c r="E1533" s="254" t="s">
        <v>1433</v>
      </c>
      <c r="F1533" s="263">
        <v>3090</v>
      </c>
      <c r="G1533" s="254" t="s">
        <v>474</v>
      </c>
      <c r="H1533" s="175" t="s">
        <v>1437</v>
      </c>
      <c r="I1533" s="28"/>
    </row>
    <row r="1534" spans="1:9" x14ac:dyDescent="0.2">
      <c r="A1534" s="253">
        <v>300</v>
      </c>
      <c r="B1534" s="274">
        <v>2167</v>
      </c>
      <c r="C1534" s="254"/>
      <c r="D1534" s="254" t="s">
        <v>2160</v>
      </c>
      <c r="E1534" s="254" t="s">
        <v>2161</v>
      </c>
      <c r="F1534" s="263">
        <v>3050</v>
      </c>
      <c r="G1534" s="254" t="s">
        <v>471</v>
      </c>
      <c r="H1534" s="175" t="s">
        <v>869</v>
      </c>
      <c r="I1534" s="28"/>
    </row>
    <row r="1535" spans="1:9" x14ac:dyDescent="0.2">
      <c r="A1535" s="253">
        <v>300</v>
      </c>
      <c r="B1535" s="274">
        <v>2168</v>
      </c>
      <c r="C1535" s="254"/>
      <c r="D1535" s="254" t="s">
        <v>2162</v>
      </c>
      <c r="E1535" s="254" t="s">
        <v>2161</v>
      </c>
      <c r="F1535" s="263">
        <v>3070</v>
      </c>
      <c r="G1535" s="254" t="s">
        <v>472</v>
      </c>
      <c r="H1535" s="175" t="s">
        <v>869</v>
      </c>
      <c r="I1535" s="28"/>
    </row>
    <row r="1536" spans="1:9" x14ac:dyDescent="0.2">
      <c r="A1536" s="253">
        <v>300</v>
      </c>
      <c r="B1536" s="274">
        <v>2169</v>
      </c>
      <c r="C1536" s="254"/>
      <c r="D1536" s="254" t="s">
        <v>2163</v>
      </c>
      <c r="E1536" s="254" t="s">
        <v>2161</v>
      </c>
      <c r="F1536" s="263">
        <v>3010</v>
      </c>
      <c r="G1536" s="254" t="s">
        <v>467</v>
      </c>
      <c r="H1536" s="175" t="s">
        <v>869</v>
      </c>
      <c r="I1536" s="28"/>
    </row>
    <row r="1537" spans="1:9" x14ac:dyDescent="0.2">
      <c r="A1537" s="253">
        <v>300</v>
      </c>
      <c r="B1537" s="274">
        <v>2170</v>
      </c>
      <c r="C1537" s="254"/>
      <c r="D1537" s="254" t="s">
        <v>2164</v>
      </c>
      <c r="E1537" s="254" t="s">
        <v>910</v>
      </c>
      <c r="F1537" s="263">
        <v>3130</v>
      </c>
      <c r="G1537" s="254" t="s">
        <v>476</v>
      </c>
      <c r="H1537" s="175" t="s">
        <v>858</v>
      </c>
      <c r="I1537" s="28"/>
    </row>
    <row r="1538" spans="1:9" x14ac:dyDescent="0.2">
      <c r="A1538" s="253">
        <v>300</v>
      </c>
      <c r="B1538" s="274">
        <v>2171</v>
      </c>
      <c r="C1538" s="254"/>
      <c r="D1538" s="254" t="s">
        <v>2165</v>
      </c>
      <c r="E1538" s="254" t="s">
        <v>1712</v>
      </c>
      <c r="F1538" s="263">
        <v>3030</v>
      </c>
      <c r="G1538" s="254" t="s">
        <v>469</v>
      </c>
      <c r="H1538" s="175" t="s">
        <v>858</v>
      </c>
      <c r="I1538" s="28"/>
    </row>
    <row r="1539" spans="1:9" x14ac:dyDescent="0.2">
      <c r="A1539" s="253">
        <v>300</v>
      </c>
      <c r="B1539" s="274">
        <v>2172</v>
      </c>
      <c r="C1539" s="254"/>
      <c r="D1539" s="254" t="s">
        <v>2166</v>
      </c>
      <c r="E1539" s="254" t="s">
        <v>885</v>
      </c>
      <c r="F1539" s="263">
        <v>3140</v>
      </c>
      <c r="G1539" s="254" t="s">
        <v>477</v>
      </c>
      <c r="H1539" s="175" t="s">
        <v>858</v>
      </c>
      <c r="I1539" s="28"/>
    </row>
    <row r="1540" spans="1:9" x14ac:dyDescent="0.2">
      <c r="A1540" s="253">
        <v>300</v>
      </c>
      <c r="B1540" s="274">
        <v>2173</v>
      </c>
      <c r="C1540" s="254"/>
      <c r="D1540" s="254" t="s">
        <v>2167</v>
      </c>
      <c r="E1540" s="254" t="s">
        <v>1143</v>
      </c>
      <c r="F1540" s="263">
        <v>3290</v>
      </c>
      <c r="G1540" s="254" t="s">
        <v>684</v>
      </c>
      <c r="H1540" s="175" t="s">
        <v>877</v>
      </c>
      <c r="I1540" s="28"/>
    </row>
    <row r="1541" spans="1:9" x14ac:dyDescent="0.2">
      <c r="A1541" s="253">
        <v>300</v>
      </c>
      <c r="B1541" s="274">
        <v>2174</v>
      </c>
      <c r="C1541" s="254"/>
      <c r="D1541" s="254" t="s">
        <v>2168</v>
      </c>
      <c r="E1541" s="254" t="s">
        <v>873</v>
      </c>
      <c r="F1541" s="263">
        <v>3290</v>
      </c>
      <c r="G1541" s="254" t="s">
        <v>684</v>
      </c>
      <c r="H1541" s="175" t="s">
        <v>877</v>
      </c>
      <c r="I1541" s="28"/>
    </row>
    <row r="1542" spans="1:9" x14ac:dyDescent="0.2">
      <c r="A1542" s="253">
        <v>300</v>
      </c>
      <c r="B1542" s="274">
        <v>2175</v>
      </c>
      <c r="C1542" s="254"/>
      <c r="D1542" s="254" t="s">
        <v>2169</v>
      </c>
      <c r="E1542" s="254" t="s">
        <v>1619</v>
      </c>
      <c r="F1542" s="263">
        <v>3010</v>
      </c>
      <c r="G1542" s="254" t="s">
        <v>467</v>
      </c>
      <c r="H1542" s="175" t="s">
        <v>869</v>
      </c>
      <c r="I1542" s="28"/>
    </row>
    <row r="1543" spans="1:9" x14ac:dyDescent="0.2">
      <c r="A1543" s="253">
        <v>300</v>
      </c>
      <c r="B1543" s="274">
        <v>2176</v>
      </c>
      <c r="C1543" s="254"/>
      <c r="D1543" s="254" t="s">
        <v>2170</v>
      </c>
      <c r="E1543" s="254" t="s">
        <v>869</v>
      </c>
      <c r="F1543" s="263">
        <v>3050</v>
      </c>
      <c r="G1543" s="254" t="s">
        <v>471</v>
      </c>
      <c r="H1543" s="175" t="s">
        <v>869</v>
      </c>
      <c r="I1543" s="28"/>
    </row>
    <row r="1544" spans="1:9" x14ac:dyDescent="0.2">
      <c r="A1544" s="253">
        <v>300</v>
      </c>
      <c r="B1544" s="274">
        <v>2177</v>
      </c>
      <c r="C1544" s="254"/>
      <c r="D1544" s="254" t="s">
        <v>2171</v>
      </c>
      <c r="E1544" s="254" t="s">
        <v>945</v>
      </c>
      <c r="F1544" s="263">
        <v>3290</v>
      </c>
      <c r="G1544" s="254" t="s">
        <v>684</v>
      </c>
      <c r="H1544" s="175" t="s">
        <v>877</v>
      </c>
      <c r="I1544" s="28"/>
    </row>
    <row r="1545" spans="1:9" x14ac:dyDescent="0.2">
      <c r="A1545" s="253">
        <v>300</v>
      </c>
      <c r="B1545" s="274">
        <v>2178</v>
      </c>
      <c r="C1545" s="254"/>
      <c r="D1545" s="254" t="s">
        <v>2172</v>
      </c>
      <c r="E1545" s="254" t="s">
        <v>966</v>
      </c>
      <c r="F1545" s="263">
        <v>3050</v>
      </c>
      <c r="G1545" s="254" t="s">
        <v>471</v>
      </c>
      <c r="H1545" s="175" t="s">
        <v>869</v>
      </c>
      <c r="I1545" s="28"/>
    </row>
    <row r="1546" spans="1:9" x14ac:dyDescent="0.2">
      <c r="A1546" s="253">
        <v>300</v>
      </c>
      <c r="B1546" s="274">
        <v>2179</v>
      </c>
      <c r="C1546" s="254"/>
      <c r="D1546" s="254" t="s">
        <v>2173</v>
      </c>
      <c r="E1546" s="254" t="s">
        <v>869</v>
      </c>
      <c r="F1546" s="263">
        <v>3050</v>
      </c>
      <c r="G1546" s="254" t="s">
        <v>471</v>
      </c>
      <c r="H1546" s="175" t="s">
        <v>869</v>
      </c>
      <c r="I1546" s="28"/>
    </row>
    <row r="1547" spans="1:9" x14ac:dyDescent="0.2">
      <c r="A1547" s="253">
        <v>300</v>
      </c>
      <c r="B1547" s="274">
        <v>2180</v>
      </c>
      <c r="C1547" s="254"/>
      <c r="D1547" s="254" t="s">
        <v>2174</v>
      </c>
      <c r="E1547" s="254" t="s">
        <v>865</v>
      </c>
      <c r="F1547" s="263">
        <v>3150</v>
      </c>
      <c r="G1547" s="254" t="s">
        <v>478</v>
      </c>
      <c r="H1547" s="175" t="s">
        <v>1437</v>
      </c>
      <c r="I1547" s="28"/>
    </row>
    <row r="1548" spans="1:9" x14ac:dyDescent="0.2">
      <c r="A1548" s="253">
        <v>300</v>
      </c>
      <c r="B1548" s="274">
        <v>2181</v>
      </c>
      <c r="C1548" s="254"/>
      <c r="D1548" s="254" t="s">
        <v>2175</v>
      </c>
      <c r="E1548" s="254" t="s">
        <v>1142</v>
      </c>
      <c r="F1548" s="263">
        <v>3070</v>
      </c>
      <c r="G1548" s="254" t="s">
        <v>472</v>
      </c>
      <c r="H1548" s="175" t="s">
        <v>869</v>
      </c>
      <c r="I1548" s="28"/>
    </row>
    <row r="1549" spans="1:9" x14ac:dyDescent="0.2">
      <c r="A1549" s="253">
        <v>300</v>
      </c>
      <c r="B1549" s="274">
        <v>2182</v>
      </c>
      <c r="C1549" s="254"/>
      <c r="D1549" s="254" t="s">
        <v>2176</v>
      </c>
      <c r="E1549" s="254" t="s">
        <v>858</v>
      </c>
      <c r="F1549" s="263">
        <v>3070</v>
      </c>
      <c r="G1549" s="254" t="s">
        <v>472</v>
      </c>
      <c r="H1549" s="175" t="s">
        <v>869</v>
      </c>
      <c r="I1549" s="28"/>
    </row>
    <row r="1550" spans="1:9" x14ac:dyDescent="0.2">
      <c r="A1550" s="253">
        <v>300</v>
      </c>
      <c r="B1550" s="274">
        <v>2183</v>
      </c>
      <c r="C1550" s="254"/>
      <c r="D1550" s="254" t="s">
        <v>2177</v>
      </c>
      <c r="E1550" s="254" t="s">
        <v>966</v>
      </c>
      <c r="F1550" s="263">
        <v>3050</v>
      </c>
      <c r="G1550" s="254" t="s">
        <v>471</v>
      </c>
      <c r="H1550" s="175" t="s">
        <v>869</v>
      </c>
      <c r="I1550" s="28"/>
    </row>
    <row r="1551" spans="1:9" x14ac:dyDescent="0.2">
      <c r="A1551" s="253">
        <v>300</v>
      </c>
      <c r="B1551" s="274">
        <v>2184</v>
      </c>
      <c r="C1551" s="254"/>
      <c r="D1551" s="254" t="s">
        <v>2178</v>
      </c>
      <c r="E1551" s="254" t="s">
        <v>1490</v>
      </c>
      <c r="F1551" s="263">
        <v>3010</v>
      </c>
      <c r="G1551" s="254" t="s">
        <v>467</v>
      </c>
      <c r="H1551" s="175" t="s">
        <v>869</v>
      </c>
      <c r="I1551" s="28"/>
    </row>
    <row r="1552" spans="1:9" x14ac:dyDescent="0.2">
      <c r="A1552" s="253">
        <v>300</v>
      </c>
      <c r="B1552" s="274">
        <v>2185</v>
      </c>
      <c r="C1552" s="254"/>
      <c r="D1552" s="254" t="s">
        <v>2179</v>
      </c>
      <c r="E1552" s="254" t="s">
        <v>1079</v>
      </c>
      <c r="F1552" s="263">
        <v>3070</v>
      </c>
      <c r="G1552" s="254" t="s">
        <v>472</v>
      </c>
      <c r="H1552" s="175" t="s">
        <v>869</v>
      </c>
      <c r="I1552" s="28"/>
    </row>
    <row r="1553" spans="1:9" x14ac:dyDescent="0.2">
      <c r="A1553" s="253">
        <v>300</v>
      </c>
      <c r="B1553" s="274">
        <v>2186</v>
      </c>
      <c r="C1553" s="254"/>
      <c r="D1553" s="254" t="s">
        <v>2180</v>
      </c>
      <c r="E1553" s="254" t="s">
        <v>879</v>
      </c>
      <c r="F1553" s="263">
        <v>3070</v>
      </c>
      <c r="G1553" s="254" t="s">
        <v>472</v>
      </c>
      <c r="H1553" s="175" t="s">
        <v>869</v>
      </c>
      <c r="I1553" s="28"/>
    </row>
    <row r="1554" spans="1:9" x14ac:dyDescent="0.2">
      <c r="A1554" s="253">
        <v>300</v>
      </c>
      <c r="B1554" s="274">
        <v>2187</v>
      </c>
      <c r="C1554" s="254"/>
      <c r="D1554" s="254" t="s">
        <v>2181</v>
      </c>
      <c r="E1554" s="254" t="s">
        <v>866</v>
      </c>
      <c r="F1554" s="263">
        <v>3061</v>
      </c>
      <c r="G1554" s="254" t="s">
        <v>183</v>
      </c>
      <c r="H1554" s="175" t="s">
        <v>866</v>
      </c>
      <c r="I1554" s="28"/>
    </row>
    <row r="1555" spans="1:9" x14ac:dyDescent="0.2">
      <c r="A1555" s="253">
        <v>300</v>
      </c>
      <c r="B1555" s="274">
        <v>2188</v>
      </c>
      <c r="C1555" s="254"/>
      <c r="D1555" s="254" t="s">
        <v>2182</v>
      </c>
      <c r="E1555" s="254" t="s">
        <v>1545</v>
      </c>
      <c r="F1555" s="263">
        <v>3170</v>
      </c>
      <c r="G1555" s="254" t="s">
        <v>455</v>
      </c>
      <c r="H1555" s="175" t="s">
        <v>1104</v>
      </c>
      <c r="I1555" s="28"/>
    </row>
    <row r="1556" spans="1:9" x14ac:dyDescent="0.2">
      <c r="A1556" s="253">
        <v>300</v>
      </c>
      <c r="B1556" s="274">
        <v>2189</v>
      </c>
      <c r="C1556" s="254"/>
      <c r="D1556" s="254" t="s">
        <v>2681</v>
      </c>
      <c r="E1556" s="254" t="s">
        <v>1435</v>
      </c>
      <c r="F1556" s="263">
        <v>3210</v>
      </c>
      <c r="G1556" s="254" t="s">
        <v>482</v>
      </c>
      <c r="H1556" s="175" t="s">
        <v>858</v>
      </c>
      <c r="I1556" s="28"/>
    </row>
    <row r="1557" spans="1:9" x14ac:dyDescent="0.2">
      <c r="A1557" s="253">
        <v>300</v>
      </c>
      <c r="B1557" s="274">
        <v>2190</v>
      </c>
      <c r="C1557" s="254"/>
      <c r="D1557" s="254" t="s">
        <v>2183</v>
      </c>
      <c r="E1557" s="254" t="s">
        <v>1546</v>
      </c>
      <c r="F1557" s="263">
        <v>3080</v>
      </c>
      <c r="G1557" s="254" t="s">
        <v>473</v>
      </c>
      <c r="H1557" s="175" t="s">
        <v>873</v>
      </c>
      <c r="I1557" s="28"/>
    </row>
    <row r="1558" spans="1:9" x14ac:dyDescent="0.2">
      <c r="A1558" s="253">
        <v>300</v>
      </c>
      <c r="B1558" s="274">
        <v>2191</v>
      </c>
      <c r="C1558" s="254"/>
      <c r="D1558" s="254" t="s">
        <v>2184</v>
      </c>
      <c r="E1558" s="254" t="s">
        <v>1064</v>
      </c>
      <c r="F1558" s="263">
        <v>3070</v>
      </c>
      <c r="G1558" s="254" t="s">
        <v>472</v>
      </c>
      <c r="H1558" s="175" t="s">
        <v>869</v>
      </c>
      <c r="I1558" s="28"/>
    </row>
    <row r="1559" spans="1:9" x14ac:dyDescent="0.2">
      <c r="A1559" s="253">
        <v>300</v>
      </c>
      <c r="B1559" s="274">
        <v>2192</v>
      </c>
      <c r="C1559" s="254" t="s">
        <v>2936</v>
      </c>
      <c r="D1559" s="254" t="s">
        <v>1955</v>
      </c>
      <c r="E1559" s="254" t="s">
        <v>1956</v>
      </c>
      <c r="F1559" s="263"/>
      <c r="G1559" s="254" t="s">
        <v>92</v>
      </c>
      <c r="H1559" s="175" t="s">
        <v>1957</v>
      </c>
      <c r="I1559" s="28"/>
    </row>
    <row r="1560" spans="1:9" x14ac:dyDescent="0.2">
      <c r="A1560" s="253">
        <v>300</v>
      </c>
      <c r="B1560" s="274">
        <v>2193</v>
      </c>
      <c r="C1560" s="254" t="s">
        <v>2936</v>
      </c>
      <c r="D1560" s="254" t="s">
        <v>1955</v>
      </c>
      <c r="E1560" s="254" t="s">
        <v>1956</v>
      </c>
      <c r="F1560" s="263"/>
      <c r="G1560" s="254" t="s">
        <v>92</v>
      </c>
      <c r="H1560" s="175" t="s">
        <v>1957</v>
      </c>
      <c r="I1560" s="28"/>
    </row>
    <row r="1561" spans="1:9" x14ac:dyDescent="0.2">
      <c r="A1561" s="253">
        <v>300</v>
      </c>
      <c r="B1561" s="274">
        <v>2194</v>
      </c>
      <c r="C1561" s="254" t="s">
        <v>2936</v>
      </c>
      <c r="D1561" s="254" t="s">
        <v>1955</v>
      </c>
      <c r="E1561" s="254" t="s">
        <v>1956</v>
      </c>
      <c r="F1561" s="263"/>
      <c r="G1561" s="254" t="s">
        <v>92</v>
      </c>
      <c r="H1561" s="175" t="s">
        <v>1957</v>
      </c>
      <c r="I1561" s="28"/>
    </row>
    <row r="1562" spans="1:9" x14ac:dyDescent="0.2">
      <c r="A1562" s="253">
        <v>300</v>
      </c>
      <c r="B1562" s="274">
        <v>2195</v>
      </c>
      <c r="C1562" s="254" t="s">
        <v>2936</v>
      </c>
      <c r="D1562" s="254" t="s">
        <v>1955</v>
      </c>
      <c r="E1562" s="254" t="s">
        <v>1956</v>
      </c>
      <c r="F1562" s="263"/>
      <c r="G1562" s="254" t="s">
        <v>92</v>
      </c>
      <c r="H1562" s="175" t="s">
        <v>1957</v>
      </c>
      <c r="I1562" s="28"/>
    </row>
    <row r="1563" spans="1:9" x14ac:dyDescent="0.2">
      <c r="A1563" s="253">
        <v>300</v>
      </c>
      <c r="B1563" s="274">
        <v>2196</v>
      </c>
      <c r="C1563" s="254" t="s">
        <v>2936</v>
      </c>
      <c r="D1563" s="254" t="s">
        <v>1955</v>
      </c>
      <c r="E1563" s="254" t="s">
        <v>1956</v>
      </c>
      <c r="F1563" s="263"/>
      <c r="G1563" s="254" t="s">
        <v>92</v>
      </c>
      <c r="H1563" s="175" t="s">
        <v>1957</v>
      </c>
      <c r="I1563" s="28"/>
    </row>
    <row r="1564" spans="1:9" x14ac:dyDescent="0.2">
      <c r="A1564" s="253">
        <v>300</v>
      </c>
      <c r="B1564" s="274">
        <v>2197</v>
      </c>
      <c r="C1564" s="254" t="s">
        <v>2936</v>
      </c>
      <c r="D1564" s="254" t="s">
        <v>1955</v>
      </c>
      <c r="E1564" s="254" t="s">
        <v>1956</v>
      </c>
      <c r="F1564" s="263"/>
      <c r="G1564" s="254" t="s">
        <v>92</v>
      </c>
      <c r="H1564" s="175" t="s">
        <v>1957</v>
      </c>
      <c r="I1564" s="28"/>
    </row>
    <row r="1565" spans="1:9" x14ac:dyDescent="0.2">
      <c r="A1565" s="253">
        <v>300</v>
      </c>
      <c r="B1565" s="274">
        <v>2198</v>
      </c>
      <c r="C1565" s="254" t="s">
        <v>2936</v>
      </c>
      <c r="D1565" s="254" t="s">
        <v>1955</v>
      </c>
      <c r="E1565" s="254" t="s">
        <v>1956</v>
      </c>
      <c r="F1565" s="263"/>
      <c r="G1565" s="254" t="s">
        <v>92</v>
      </c>
      <c r="H1565" s="175" t="s">
        <v>1957</v>
      </c>
      <c r="I1565" s="28"/>
    </row>
    <row r="1566" spans="1:9" x14ac:dyDescent="0.2">
      <c r="A1566" s="253">
        <v>300</v>
      </c>
      <c r="B1566" s="274">
        <v>2199</v>
      </c>
      <c r="C1566" s="254" t="s">
        <v>2936</v>
      </c>
      <c r="D1566" s="254" t="s">
        <v>1955</v>
      </c>
      <c r="E1566" s="254" t="s">
        <v>1956</v>
      </c>
      <c r="F1566" s="263"/>
      <c r="G1566" s="254" t="s">
        <v>92</v>
      </c>
      <c r="H1566" s="175" t="s">
        <v>1957</v>
      </c>
      <c r="I1566" s="28"/>
    </row>
    <row r="1567" spans="1:9" x14ac:dyDescent="0.2">
      <c r="A1567" s="253">
        <v>300</v>
      </c>
      <c r="B1567" s="274">
        <v>2200</v>
      </c>
      <c r="C1567" s="254" t="s">
        <v>2936</v>
      </c>
      <c r="D1567" s="254" t="s">
        <v>1955</v>
      </c>
      <c r="E1567" s="254" t="s">
        <v>1956</v>
      </c>
      <c r="F1567" s="263"/>
      <c r="G1567" s="254" t="s">
        <v>92</v>
      </c>
      <c r="H1567" s="175" t="s">
        <v>1957</v>
      </c>
      <c r="I1567" s="28"/>
    </row>
    <row r="1568" spans="1:9" x14ac:dyDescent="0.2">
      <c r="A1568" s="253">
        <v>300</v>
      </c>
      <c r="B1568" s="274">
        <v>2201</v>
      </c>
      <c r="C1568" s="254" t="s">
        <v>2936</v>
      </c>
      <c r="D1568" s="254" t="s">
        <v>1955</v>
      </c>
      <c r="E1568" s="254" t="s">
        <v>1956</v>
      </c>
      <c r="F1568" s="263"/>
      <c r="G1568" s="254" t="s">
        <v>92</v>
      </c>
      <c r="H1568" s="175" t="s">
        <v>1957</v>
      </c>
      <c r="I1568" s="28"/>
    </row>
    <row r="1569" spans="1:9" x14ac:dyDescent="0.2">
      <c r="A1569" s="253">
        <v>300</v>
      </c>
      <c r="B1569" s="274">
        <v>2202</v>
      </c>
      <c r="C1569" s="254" t="s">
        <v>2936</v>
      </c>
      <c r="D1569" s="254" t="s">
        <v>1955</v>
      </c>
      <c r="E1569" s="254" t="s">
        <v>1956</v>
      </c>
      <c r="F1569" s="263"/>
      <c r="G1569" s="254" t="s">
        <v>92</v>
      </c>
      <c r="H1569" s="175" t="s">
        <v>1957</v>
      </c>
      <c r="I1569" s="28"/>
    </row>
    <row r="1570" spans="1:9" x14ac:dyDescent="0.2">
      <c r="A1570" s="253">
        <v>300</v>
      </c>
      <c r="B1570" s="274">
        <v>2203</v>
      </c>
      <c r="C1570" s="254" t="s">
        <v>2936</v>
      </c>
      <c r="D1570" s="254" t="s">
        <v>1955</v>
      </c>
      <c r="E1570" s="254" t="s">
        <v>1956</v>
      </c>
      <c r="F1570" s="263"/>
      <c r="G1570" s="254" t="s">
        <v>92</v>
      </c>
      <c r="H1570" s="175" t="s">
        <v>1957</v>
      </c>
      <c r="I1570" s="28"/>
    </row>
    <row r="1571" spans="1:9" x14ac:dyDescent="0.2">
      <c r="A1571" s="253">
        <v>300</v>
      </c>
      <c r="B1571" s="274">
        <v>2204</v>
      </c>
      <c r="C1571" s="254" t="s">
        <v>2936</v>
      </c>
      <c r="D1571" s="254" t="s">
        <v>1955</v>
      </c>
      <c r="E1571" s="254" t="s">
        <v>1956</v>
      </c>
      <c r="F1571" s="263"/>
      <c r="G1571" s="254" t="s">
        <v>92</v>
      </c>
      <c r="H1571" s="175" t="s">
        <v>1957</v>
      </c>
      <c r="I1571" s="28"/>
    </row>
    <row r="1572" spans="1:9" x14ac:dyDescent="0.2">
      <c r="A1572" s="253">
        <v>300</v>
      </c>
      <c r="B1572" s="274">
        <v>2205</v>
      </c>
      <c r="C1572" s="254" t="s">
        <v>2936</v>
      </c>
      <c r="D1572" s="254" t="s">
        <v>1955</v>
      </c>
      <c r="E1572" s="254" t="s">
        <v>1956</v>
      </c>
      <c r="F1572" s="263"/>
      <c r="G1572" s="254" t="s">
        <v>92</v>
      </c>
      <c r="H1572" s="175" t="s">
        <v>1957</v>
      </c>
      <c r="I1572" s="28"/>
    </row>
    <row r="1573" spans="1:9" x14ac:dyDescent="0.2">
      <c r="A1573" s="253">
        <v>300</v>
      </c>
      <c r="B1573" s="274">
        <v>2206</v>
      </c>
      <c r="C1573" s="254" t="s">
        <v>2936</v>
      </c>
      <c r="D1573" s="254" t="s">
        <v>1955</v>
      </c>
      <c r="E1573" s="254" t="s">
        <v>1956</v>
      </c>
      <c r="F1573" s="263"/>
      <c r="G1573" s="254" t="s">
        <v>92</v>
      </c>
      <c r="H1573" s="175" t="s">
        <v>1957</v>
      </c>
      <c r="I1573" s="28"/>
    </row>
    <row r="1574" spans="1:9" x14ac:dyDescent="0.2">
      <c r="A1574" s="253">
        <v>300</v>
      </c>
      <c r="B1574" s="274">
        <v>2207</v>
      </c>
      <c r="C1574" s="254" t="s">
        <v>2936</v>
      </c>
      <c r="D1574" s="254" t="s">
        <v>1955</v>
      </c>
      <c r="E1574" s="254" t="s">
        <v>1956</v>
      </c>
      <c r="F1574" s="263"/>
      <c r="G1574" s="254" t="s">
        <v>92</v>
      </c>
      <c r="H1574" s="175" t="s">
        <v>1957</v>
      </c>
      <c r="I1574" s="28"/>
    </row>
    <row r="1575" spans="1:9" x14ac:dyDescent="0.2">
      <c r="A1575" s="253">
        <v>300</v>
      </c>
      <c r="B1575" s="274">
        <v>2208</v>
      </c>
      <c r="C1575" s="254" t="s">
        <v>2936</v>
      </c>
      <c r="D1575" s="254" t="s">
        <v>1955</v>
      </c>
      <c r="E1575" s="254" t="s">
        <v>1956</v>
      </c>
      <c r="F1575" s="263"/>
      <c r="G1575" s="254" t="s">
        <v>92</v>
      </c>
      <c r="H1575" s="175" t="s">
        <v>1957</v>
      </c>
      <c r="I1575" s="28"/>
    </row>
    <row r="1576" spans="1:9" x14ac:dyDescent="0.2">
      <c r="A1576" s="253">
        <v>300</v>
      </c>
      <c r="B1576" s="274">
        <v>2209</v>
      </c>
      <c r="C1576" s="254" t="s">
        <v>2936</v>
      </c>
      <c r="D1576" s="254" t="s">
        <v>1955</v>
      </c>
      <c r="E1576" s="254" t="s">
        <v>1956</v>
      </c>
      <c r="F1576" s="263"/>
      <c r="G1576" s="254" t="s">
        <v>92</v>
      </c>
      <c r="H1576" s="175" t="s">
        <v>1957</v>
      </c>
      <c r="I1576" s="28"/>
    </row>
    <row r="1577" spans="1:9" x14ac:dyDescent="0.2">
      <c r="A1577" s="253">
        <v>300</v>
      </c>
      <c r="B1577" s="274">
        <v>2210</v>
      </c>
      <c r="C1577" s="254" t="s">
        <v>2936</v>
      </c>
      <c r="D1577" s="254" t="s">
        <v>1955</v>
      </c>
      <c r="E1577" s="254" t="s">
        <v>1956</v>
      </c>
      <c r="F1577" s="263"/>
      <c r="G1577" s="254" t="s">
        <v>92</v>
      </c>
      <c r="H1577" s="175" t="s">
        <v>1957</v>
      </c>
      <c r="I1577" s="28"/>
    </row>
    <row r="1578" spans="1:9" x14ac:dyDescent="0.2">
      <c r="A1578" s="253">
        <v>300</v>
      </c>
      <c r="B1578" s="274">
        <v>2211</v>
      </c>
      <c r="C1578" s="254" t="s">
        <v>2936</v>
      </c>
      <c r="D1578" s="254" t="s">
        <v>1955</v>
      </c>
      <c r="E1578" s="254" t="s">
        <v>1956</v>
      </c>
      <c r="F1578" s="263"/>
      <c r="G1578" s="254" t="s">
        <v>92</v>
      </c>
      <c r="H1578" s="175" t="s">
        <v>1957</v>
      </c>
      <c r="I1578" s="28"/>
    </row>
    <row r="1579" spans="1:9" x14ac:dyDescent="0.2">
      <c r="A1579" s="253">
        <v>300</v>
      </c>
      <c r="B1579" s="274">
        <v>2212</v>
      </c>
      <c r="C1579" s="254" t="s">
        <v>2936</v>
      </c>
      <c r="D1579" s="254" t="s">
        <v>1955</v>
      </c>
      <c r="E1579" s="254" t="s">
        <v>1956</v>
      </c>
      <c r="F1579" s="263"/>
      <c r="G1579" s="254" t="s">
        <v>92</v>
      </c>
      <c r="H1579" s="175" t="s">
        <v>1957</v>
      </c>
      <c r="I1579" s="28"/>
    </row>
    <row r="1580" spans="1:9" x14ac:dyDescent="0.2">
      <c r="A1580" s="253">
        <v>300</v>
      </c>
      <c r="B1580" s="274">
        <v>2213</v>
      </c>
      <c r="C1580" s="254" t="s">
        <v>2936</v>
      </c>
      <c r="D1580" s="254" t="s">
        <v>1955</v>
      </c>
      <c r="E1580" s="254" t="s">
        <v>1956</v>
      </c>
      <c r="F1580" s="263"/>
      <c r="G1580" s="254" t="s">
        <v>92</v>
      </c>
      <c r="H1580" s="175" t="s">
        <v>1957</v>
      </c>
      <c r="I1580" s="28"/>
    </row>
    <row r="1581" spans="1:9" x14ac:dyDescent="0.2">
      <c r="A1581" s="253">
        <v>300</v>
      </c>
      <c r="B1581" s="274">
        <v>2214</v>
      </c>
      <c r="C1581" s="254" t="s">
        <v>2936</v>
      </c>
      <c r="D1581" s="254" t="s">
        <v>1955</v>
      </c>
      <c r="E1581" s="254" t="s">
        <v>1956</v>
      </c>
      <c r="F1581" s="263"/>
      <c r="G1581" s="254" t="s">
        <v>92</v>
      </c>
      <c r="H1581" s="175" t="s">
        <v>1957</v>
      </c>
      <c r="I1581" s="28"/>
    </row>
    <row r="1582" spans="1:9" x14ac:dyDescent="0.2">
      <c r="A1582" s="253">
        <v>300</v>
      </c>
      <c r="B1582" s="274">
        <v>2215</v>
      </c>
      <c r="C1582" s="254" t="s">
        <v>2936</v>
      </c>
      <c r="D1582" s="254" t="s">
        <v>1955</v>
      </c>
      <c r="E1582" s="254" t="s">
        <v>1956</v>
      </c>
      <c r="F1582" s="263"/>
      <c r="G1582" s="254" t="s">
        <v>92</v>
      </c>
      <c r="H1582" s="175" t="s">
        <v>1957</v>
      </c>
      <c r="I1582" s="28"/>
    </row>
    <row r="1583" spans="1:9" x14ac:dyDescent="0.2">
      <c r="A1583" s="253">
        <v>300</v>
      </c>
      <c r="B1583" s="274">
        <v>2216</v>
      </c>
      <c r="C1583" s="254" t="s">
        <v>2936</v>
      </c>
      <c r="D1583" s="254" t="s">
        <v>1955</v>
      </c>
      <c r="E1583" s="254" t="s">
        <v>1956</v>
      </c>
      <c r="F1583" s="263"/>
      <c r="G1583" s="254" t="s">
        <v>92</v>
      </c>
      <c r="H1583" s="175" t="s">
        <v>1957</v>
      </c>
      <c r="I1583" s="28"/>
    </row>
    <row r="1584" spans="1:9" x14ac:dyDescent="0.2">
      <c r="A1584" s="253">
        <v>300</v>
      </c>
      <c r="B1584" s="274">
        <v>2217</v>
      </c>
      <c r="C1584" s="254" t="s">
        <v>2936</v>
      </c>
      <c r="D1584" s="254" t="s">
        <v>1955</v>
      </c>
      <c r="E1584" s="254" t="s">
        <v>1956</v>
      </c>
      <c r="F1584" s="263"/>
      <c r="G1584" s="254" t="s">
        <v>92</v>
      </c>
      <c r="H1584" s="175" t="s">
        <v>1957</v>
      </c>
      <c r="I1584" s="28"/>
    </row>
    <row r="1585" spans="1:9" x14ac:dyDescent="0.2">
      <c r="A1585" s="253">
        <v>300</v>
      </c>
      <c r="B1585" s="274">
        <v>2218</v>
      </c>
      <c r="C1585" s="254" t="s">
        <v>2936</v>
      </c>
      <c r="D1585" s="254" t="s">
        <v>1955</v>
      </c>
      <c r="E1585" s="254" t="s">
        <v>1956</v>
      </c>
      <c r="F1585" s="263"/>
      <c r="G1585" s="254" t="s">
        <v>92</v>
      </c>
      <c r="H1585" s="175" t="s">
        <v>1957</v>
      </c>
      <c r="I1585" s="28"/>
    </row>
    <row r="1586" spans="1:9" x14ac:dyDescent="0.2">
      <c r="A1586" s="253">
        <v>300</v>
      </c>
      <c r="B1586" s="274">
        <v>2219</v>
      </c>
      <c r="C1586" s="254" t="s">
        <v>2936</v>
      </c>
      <c r="D1586" s="254" t="s">
        <v>1955</v>
      </c>
      <c r="E1586" s="254" t="s">
        <v>1956</v>
      </c>
      <c r="F1586" s="263"/>
      <c r="G1586" s="254" t="s">
        <v>92</v>
      </c>
      <c r="H1586" s="175" t="s">
        <v>1957</v>
      </c>
      <c r="I1586" s="28"/>
    </row>
    <row r="1587" spans="1:9" x14ac:dyDescent="0.2">
      <c r="A1587" s="253">
        <v>300</v>
      </c>
      <c r="B1587" s="274">
        <v>2220</v>
      </c>
      <c r="C1587" s="254" t="s">
        <v>2936</v>
      </c>
      <c r="D1587" s="254" t="s">
        <v>1955</v>
      </c>
      <c r="E1587" s="254" t="s">
        <v>1956</v>
      </c>
      <c r="F1587" s="263"/>
      <c r="G1587" s="254" t="s">
        <v>92</v>
      </c>
      <c r="H1587" s="175" t="s">
        <v>1957</v>
      </c>
      <c r="I1587" s="28"/>
    </row>
    <row r="1588" spans="1:9" x14ac:dyDescent="0.2">
      <c r="A1588" s="253">
        <v>300</v>
      </c>
      <c r="B1588" s="274">
        <v>2221</v>
      </c>
      <c r="C1588" s="254" t="s">
        <v>2936</v>
      </c>
      <c r="D1588" s="254" t="s">
        <v>1955</v>
      </c>
      <c r="E1588" s="254" t="s">
        <v>1956</v>
      </c>
      <c r="F1588" s="263"/>
      <c r="G1588" s="254" t="s">
        <v>92</v>
      </c>
      <c r="H1588" s="175" t="s">
        <v>1957</v>
      </c>
      <c r="I1588" s="28"/>
    </row>
    <row r="1589" spans="1:9" x14ac:dyDescent="0.2">
      <c r="A1589" s="253">
        <v>300</v>
      </c>
      <c r="B1589" s="274">
        <v>2222</v>
      </c>
      <c r="C1589" s="254" t="s">
        <v>2936</v>
      </c>
      <c r="D1589" s="254" t="s">
        <v>1955</v>
      </c>
      <c r="E1589" s="254" t="s">
        <v>1956</v>
      </c>
      <c r="F1589" s="263"/>
      <c r="G1589" s="254" t="s">
        <v>92</v>
      </c>
      <c r="H1589" s="175" t="s">
        <v>1957</v>
      </c>
      <c r="I1589" s="28"/>
    </row>
    <row r="1590" spans="1:9" x14ac:dyDescent="0.2">
      <c r="A1590" s="253">
        <v>300</v>
      </c>
      <c r="B1590" s="274">
        <v>2223</v>
      </c>
      <c r="C1590" s="254" t="s">
        <v>2936</v>
      </c>
      <c r="D1590" s="254" t="s">
        <v>1955</v>
      </c>
      <c r="E1590" s="254" t="s">
        <v>1956</v>
      </c>
      <c r="F1590" s="263"/>
      <c r="G1590" s="254" t="s">
        <v>92</v>
      </c>
      <c r="H1590" s="175" t="s">
        <v>1957</v>
      </c>
      <c r="I1590" s="28"/>
    </row>
    <row r="1591" spans="1:9" x14ac:dyDescent="0.2">
      <c r="A1591" s="253">
        <v>300</v>
      </c>
      <c r="B1591" s="274">
        <v>2224</v>
      </c>
      <c r="C1591" s="254" t="s">
        <v>2936</v>
      </c>
      <c r="D1591" s="254" t="s">
        <v>1955</v>
      </c>
      <c r="E1591" s="254" t="s">
        <v>1956</v>
      </c>
      <c r="F1591" s="263"/>
      <c r="G1591" s="254" t="s">
        <v>92</v>
      </c>
      <c r="H1591" s="175" t="s">
        <v>1957</v>
      </c>
      <c r="I1591" s="28"/>
    </row>
    <row r="1592" spans="1:9" x14ac:dyDescent="0.2">
      <c r="A1592" s="253">
        <v>300</v>
      </c>
      <c r="B1592" s="274">
        <v>2225</v>
      </c>
      <c r="C1592" s="254" t="s">
        <v>2936</v>
      </c>
      <c r="D1592" s="254" t="s">
        <v>1955</v>
      </c>
      <c r="E1592" s="254" t="s">
        <v>1956</v>
      </c>
      <c r="F1592" s="263"/>
      <c r="G1592" s="254" t="s">
        <v>92</v>
      </c>
      <c r="H1592" s="175" t="s">
        <v>1957</v>
      </c>
      <c r="I1592" s="28"/>
    </row>
    <row r="1593" spans="1:9" x14ac:dyDescent="0.2">
      <c r="A1593" s="253">
        <v>300</v>
      </c>
      <c r="B1593" s="274">
        <v>2226</v>
      </c>
      <c r="C1593" s="254" t="s">
        <v>2936</v>
      </c>
      <c r="D1593" s="254" t="s">
        <v>1955</v>
      </c>
      <c r="E1593" s="254" t="s">
        <v>1956</v>
      </c>
      <c r="F1593" s="263"/>
      <c r="G1593" s="254" t="s">
        <v>92</v>
      </c>
      <c r="H1593" s="175" t="s">
        <v>1957</v>
      </c>
      <c r="I1593" s="28"/>
    </row>
    <row r="1594" spans="1:9" x14ac:dyDescent="0.2">
      <c r="A1594" s="253">
        <v>300</v>
      </c>
      <c r="B1594" s="274">
        <v>2227</v>
      </c>
      <c r="C1594" s="254" t="s">
        <v>2936</v>
      </c>
      <c r="D1594" s="254" t="s">
        <v>1955</v>
      </c>
      <c r="E1594" s="254" t="s">
        <v>1956</v>
      </c>
      <c r="F1594" s="263"/>
      <c r="G1594" s="254" t="s">
        <v>92</v>
      </c>
      <c r="H1594" s="175" t="s">
        <v>1957</v>
      </c>
      <c r="I1594" s="28"/>
    </row>
    <row r="1595" spans="1:9" x14ac:dyDescent="0.2">
      <c r="A1595" s="253">
        <v>300</v>
      </c>
      <c r="B1595" s="274">
        <v>2228</v>
      </c>
      <c r="C1595" s="254" t="s">
        <v>2936</v>
      </c>
      <c r="D1595" s="254" t="s">
        <v>1955</v>
      </c>
      <c r="E1595" s="254" t="s">
        <v>1956</v>
      </c>
      <c r="F1595" s="263"/>
      <c r="G1595" s="254" t="s">
        <v>92</v>
      </c>
      <c r="H1595" s="175" t="s">
        <v>1957</v>
      </c>
      <c r="I1595" s="28"/>
    </row>
    <row r="1596" spans="1:9" x14ac:dyDescent="0.2">
      <c r="A1596" s="253">
        <v>300</v>
      </c>
      <c r="B1596" s="274">
        <v>2229</v>
      </c>
      <c r="C1596" s="254" t="s">
        <v>2936</v>
      </c>
      <c r="D1596" s="254" t="s">
        <v>1955</v>
      </c>
      <c r="E1596" s="254" t="s">
        <v>1956</v>
      </c>
      <c r="F1596" s="263"/>
      <c r="G1596" s="254" t="s">
        <v>92</v>
      </c>
      <c r="H1596" s="175" t="s">
        <v>1957</v>
      </c>
      <c r="I1596" s="28"/>
    </row>
    <row r="1597" spans="1:9" x14ac:dyDescent="0.2">
      <c r="A1597" s="253">
        <v>300</v>
      </c>
      <c r="B1597" s="274">
        <v>2230</v>
      </c>
      <c r="C1597" s="254" t="s">
        <v>2936</v>
      </c>
      <c r="D1597" s="254" t="s">
        <v>1955</v>
      </c>
      <c r="E1597" s="254" t="s">
        <v>1956</v>
      </c>
      <c r="F1597" s="263"/>
      <c r="G1597" s="254" t="s">
        <v>92</v>
      </c>
      <c r="H1597" s="175" t="s">
        <v>1957</v>
      </c>
      <c r="I1597" s="28"/>
    </row>
    <row r="1598" spans="1:9" x14ac:dyDescent="0.2">
      <c r="A1598" s="253">
        <v>300</v>
      </c>
      <c r="B1598" s="274">
        <v>2231</v>
      </c>
      <c r="C1598" s="254" t="s">
        <v>2936</v>
      </c>
      <c r="D1598" s="254" t="s">
        <v>1955</v>
      </c>
      <c r="E1598" s="254" t="s">
        <v>1956</v>
      </c>
      <c r="F1598" s="263"/>
      <c r="G1598" s="254" t="s">
        <v>92</v>
      </c>
      <c r="H1598" s="175" t="s">
        <v>1957</v>
      </c>
      <c r="I1598" s="28"/>
    </row>
    <row r="1599" spans="1:9" x14ac:dyDescent="0.2">
      <c r="A1599" s="253">
        <v>300</v>
      </c>
      <c r="B1599" s="274">
        <v>2232</v>
      </c>
      <c r="C1599" s="254" t="s">
        <v>2936</v>
      </c>
      <c r="D1599" s="254" t="s">
        <v>1955</v>
      </c>
      <c r="E1599" s="254" t="s">
        <v>1956</v>
      </c>
      <c r="F1599" s="263"/>
      <c r="G1599" s="254" t="s">
        <v>92</v>
      </c>
      <c r="H1599" s="175" t="s">
        <v>1957</v>
      </c>
      <c r="I1599" s="28"/>
    </row>
    <row r="1600" spans="1:9" x14ac:dyDescent="0.2">
      <c r="A1600" s="253">
        <v>300</v>
      </c>
      <c r="B1600" s="274">
        <v>2233</v>
      </c>
      <c r="C1600" s="254" t="s">
        <v>2936</v>
      </c>
      <c r="D1600" s="254" t="s">
        <v>1955</v>
      </c>
      <c r="E1600" s="254" t="s">
        <v>1956</v>
      </c>
      <c r="F1600" s="263"/>
      <c r="G1600" s="254" t="s">
        <v>92</v>
      </c>
      <c r="H1600" s="175" t="s">
        <v>1957</v>
      </c>
      <c r="I1600" s="28"/>
    </row>
    <row r="1601" spans="1:9" x14ac:dyDescent="0.2">
      <c r="A1601" s="253">
        <v>300</v>
      </c>
      <c r="B1601" s="274">
        <v>2234</v>
      </c>
      <c r="C1601" s="254" t="s">
        <v>2936</v>
      </c>
      <c r="D1601" s="254" t="s">
        <v>1955</v>
      </c>
      <c r="E1601" s="254" t="s">
        <v>1956</v>
      </c>
      <c r="F1601" s="263"/>
      <c r="G1601" s="254" t="s">
        <v>92</v>
      </c>
      <c r="H1601" s="175" t="s">
        <v>1957</v>
      </c>
      <c r="I1601" s="28"/>
    </row>
    <row r="1602" spans="1:9" x14ac:dyDescent="0.2">
      <c r="A1602" s="253">
        <v>300</v>
      </c>
      <c r="B1602" s="274">
        <v>2235</v>
      </c>
      <c r="C1602" s="254" t="s">
        <v>2936</v>
      </c>
      <c r="D1602" s="254" t="s">
        <v>1955</v>
      </c>
      <c r="E1602" s="254" t="s">
        <v>1956</v>
      </c>
      <c r="F1602" s="263"/>
      <c r="G1602" s="254" t="s">
        <v>92</v>
      </c>
      <c r="H1602" s="175" t="s">
        <v>1957</v>
      </c>
      <c r="I1602" s="28"/>
    </row>
    <row r="1603" spans="1:9" x14ac:dyDescent="0.2">
      <c r="A1603" s="253">
        <v>300</v>
      </c>
      <c r="B1603" s="274">
        <v>2236</v>
      </c>
      <c r="C1603" s="254" t="s">
        <v>2936</v>
      </c>
      <c r="D1603" s="254" t="s">
        <v>1955</v>
      </c>
      <c r="E1603" s="254" t="s">
        <v>1956</v>
      </c>
      <c r="F1603" s="263"/>
      <c r="G1603" s="254" t="s">
        <v>92</v>
      </c>
      <c r="H1603" s="175" t="s">
        <v>1957</v>
      </c>
      <c r="I1603" s="28"/>
    </row>
    <row r="1604" spans="1:9" x14ac:dyDescent="0.2">
      <c r="A1604" s="253">
        <v>300</v>
      </c>
      <c r="B1604" s="274">
        <v>2237</v>
      </c>
      <c r="C1604" s="254" t="s">
        <v>2936</v>
      </c>
      <c r="D1604" s="254" t="s">
        <v>1955</v>
      </c>
      <c r="E1604" s="254" t="s">
        <v>1956</v>
      </c>
      <c r="F1604" s="263"/>
      <c r="G1604" s="254" t="s">
        <v>92</v>
      </c>
      <c r="H1604" s="175" t="s">
        <v>1957</v>
      </c>
      <c r="I1604" s="28"/>
    </row>
    <row r="1605" spans="1:9" x14ac:dyDescent="0.2">
      <c r="A1605" s="253">
        <v>300</v>
      </c>
      <c r="B1605" s="274">
        <v>2238</v>
      </c>
      <c r="C1605" s="254" t="s">
        <v>2936</v>
      </c>
      <c r="D1605" s="254" t="s">
        <v>1955</v>
      </c>
      <c r="E1605" s="254" t="s">
        <v>1956</v>
      </c>
      <c r="F1605" s="263"/>
      <c r="G1605" s="254" t="s">
        <v>92</v>
      </c>
      <c r="H1605" s="175" t="s">
        <v>1957</v>
      </c>
      <c r="I1605" s="28"/>
    </row>
    <row r="1606" spans="1:9" x14ac:dyDescent="0.2">
      <c r="A1606" s="253">
        <v>300</v>
      </c>
      <c r="B1606" s="274">
        <v>2239</v>
      </c>
      <c r="C1606" s="254" t="s">
        <v>2936</v>
      </c>
      <c r="D1606" s="254" t="s">
        <v>1955</v>
      </c>
      <c r="E1606" s="254" t="s">
        <v>1956</v>
      </c>
      <c r="F1606" s="263"/>
      <c r="G1606" s="254" t="s">
        <v>92</v>
      </c>
      <c r="H1606" s="175" t="s">
        <v>1957</v>
      </c>
      <c r="I1606" s="28"/>
    </row>
    <row r="1607" spans="1:9" x14ac:dyDescent="0.2">
      <c r="A1607" s="253">
        <v>300</v>
      </c>
      <c r="B1607" s="274">
        <v>2240</v>
      </c>
      <c r="C1607" s="254" t="s">
        <v>2936</v>
      </c>
      <c r="D1607" s="254" t="s">
        <v>1955</v>
      </c>
      <c r="E1607" s="254" t="s">
        <v>1956</v>
      </c>
      <c r="F1607" s="263"/>
      <c r="G1607" s="254" t="s">
        <v>92</v>
      </c>
      <c r="H1607" s="175" t="s">
        <v>1957</v>
      </c>
      <c r="I1607" s="28"/>
    </row>
    <row r="1608" spans="1:9" x14ac:dyDescent="0.2">
      <c r="A1608" s="253">
        <v>300</v>
      </c>
      <c r="B1608" s="274">
        <v>2241</v>
      </c>
      <c r="C1608" s="254" t="s">
        <v>2936</v>
      </c>
      <c r="D1608" s="254" t="s">
        <v>1955</v>
      </c>
      <c r="E1608" s="254" t="s">
        <v>1956</v>
      </c>
      <c r="F1608" s="263"/>
      <c r="G1608" s="254" t="s">
        <v>92</v>
      </c>
      <c r="H1608" s="175" t="s">
        <v>1957</v>
      </c>
      <c r="I1608" s="28"/>
    </row>
    <row r="1609" spans="1:9" x14ac:dyDescent="0.2">
      <c r="A1609" s="253">
        <v>300</v>
      </c>
      <c r="B1609" s="274">
        <v>2242</v>
      </c>
      <c r="C1609" s="254" t="s">
        <v>2936</v>
      </c>
      <c r="D1609" s="254" t="s">
        <v>1955</v>
      </c>
      <c r="E1609" s="254" t="s">
        <v>1956</v>
      </c>
      <c r="F1609" s="263"/>
      <c r="G1609" s="254" t="s">
        <v>92</v>
      </c>
      <c r="H1609" s="175" t="s">
        <v>1957</v>
      </c>
      <c r="I1609" s="28"/>
    </row>
    <row r="1610" spans="1:9" x14ac:dyDescent="0.2">
      <c r="A1610" s="253">
        <v>300</v>
      </c>
      <c r="B1610" s="274">
        <v>2243</v>
      </c>
      <c r="C1610" s="254" t="s">
        <v>2936</v>
      </c>
      <c r="D1610" s="254" t="s">
        <v>1955</v>
      </c>
      <c r="E1610" s="254" t="s">
        <v>1956</v>
      </c>
      <c r="F1610" s="263"/>
      <c r="G1610" s="254" t="s">
        <v>92</v>
      </c>
      <c r="H1610" s="175" t="s">
        <v>1957</v>
      </c>
      <c r="I1610" s="28"/>
    </row>
    <row r="1611" spans="1:9" x14ac:dyDescent="0.2">
      <c r="A1611" s="253">
        <v>300</v>
      </c>
      <c r="B1611" s="274">
        <v>2244</v>
      </c>
      <c r="C1611" s="254" t="s">
        <v>2936</v>
      </c>
      <c r="D1611" s="254" t="s">
        <v>1955</v>
      </c>
      <c r="E1611" s="254" t="s">
        <v>1956</v>
      </c>
      <c r="F1611" s="263"/>
      <c r="G1611" s="254" t="s">
        <v>92</v>
      </c>
      <c r="H1611" s="175" t="s">
        <v>1957</v>
      </c>
      <c r="I1611" s="28"/>
    </row>
    <row r="1612" spans="1:9" x14ac:dyDescent="0.2">
      <c r="A1612" s="253">
        <v>300</v>
      </c>
      <c r="B1612" s="274">
        <v>2245</v>
      </c>
      <c r="C1612" s="254" t="s">
        <v>2936</v>
      </c>
      <c r="D1612" s="254" t="s">
        <v>1955</v>
      </c>
      <c r="E1612" s="254" t="s">
        <v>1956</v>
      </c>
      <c r="F1612" s="263"/>
      <c r="G1612" s="254" t="s">
        <v>92</v>
      </c>
      <c r="H1612" s="175" t="s">
        <v>1957</v>
      </c>
      <c r="I1612" s="28"/>
    </row>
    <row r="1613" spans="1:9" x14ac:dyDescent="0.2">
      <c r="A1613" s="253">
        <v>300</v>
      </c>
      <c r="B1613" s="274">
        <v>2246</v>
      </c>
      <c r="C1613" s="254" t="s">
        <v>2936</v>
      </c>
      <c r="D1613" s="254" t="s">
        <v>1955</v>
      </c>
      <c r="E1613" s="254" t="s">
        <v>1956</v>
      </c>
      <c r="F1613" s="263"/>
      <c r="G1613" s="254" t="s">
        <v>92</v>
      </c>
      <c r="H1613" s="175" t="s">
        <v>1957</v>
      </c>
      <c r="I1613" s="28"/>
    </row>
    <row r="1614" spans="1:9" x14ac:dyDescent="0.2">
      <c r="A1614" s="253">
        <v>300</v>
      </c>
      <c r="B1614" s="274">
        <v>2247</v>
      </c>
      <c r="C1614" s="254" t="s">
        <v>2936</v>
      </c>
      <c r="D1614" s="254" t="s">
        <v>1955</v>
      </c>
      <c r="E1614" s="254" t="s">
        <v>1956</v>
      </c>
      <c r="F1614" s="263"/>
      <c r="G1614" s="254" t="s">
        <v>92</v>
      </c>
      <c r="H1614" s="175" t="s">
        <v>1957</v>
      </c>
      <c r="I1614" s="28"/>
    </row>
    <row r="1615" spans="1:9" x14ac:dyDescent="0.2">
      <c r="A1615" s="253">
        <v>300</v>
      </c>
      <c r="B1615" s="274">
        <v>2248</v>
      </c>
      <c r="C1615" s="254" t="s">
        <v>2936</v>
      </c>
      <c r="D1615" s="254" t="s">
        <v>1955</v>
      </c>
      <c r="E1615" s="254" t="s">
        <v>1956</v>
      </c>
      <c r="F1615" s="263"/>
      <c r="G1615" s="254" t="s">
        <v>92</v>
      </c>
      <c r="H1615" s="175" t="s">
        <v>1957</v>
      </c>
      <c r="I1615" s="28"/>
    </row>
    <row r="1616" spans="1:9" x14ac:dyDescent="0.2">
      <c r="A1616" s="253">
        <v>300</v>
      </c>
      <c r="B1616" s="274">
        <v>2249</v>
      </c>
      <c r="C1616" s="254" t="s">
        <v>2936</v>
      </c>
      <c r="D1616" s="254" t="s">
        <v>1955</v>
      </c>
      <c r="E1616" s="254" t="s">
        <v>1956</v>
      </c>
      <c r="F1616" s="263"/>
      <c r="G1616" s="254" t="s">
        <v>92</v>
      </c>
      <c r="H1616" s="175" t="s">
        <v>1957</v>
      </c>
      <c r="I1616" s="28"/>
    </row>
    <row r="1617" spans="1:9" x14ac:dyDescent="0.2">
      <c r="A1617" s="253">
        <v>300</v>
      </c>
      <c r="B1617" s="274">
        <v>2250</v>
      </c>
      <c r="C1617" s="254" t="s">
        <v>2936</v>
      </c>
      <c r="D1617" s="254" t="s">
        <v>1955</v>
      </c>
      <c r="E1617" s="254" t="s">
        <v>1956</v>
      </c>
      <c r="F1617" s="263"/>
      <c r="G1617" s="254" t="s">
        <v>92</v>
      </c>
      <c r="H1617" s="175" t="s">
        <v>1957</v>
      </c>
      <c r="I1617" s="28"/>
    </row>
    <row r="1618" spans="1:9" x14ac:dyDescent="0.2">
      <c r="A1618" s="253">
        <v>300</v>
      </c>
      <c r="B1618" s="274">
        <v>2251</v>
      </c>
      <c r="C1618" s="254" t="s">
        <v>2936</v>
      </c>
      <c r="D1618" s="254" t="s">
        <v>1955</v>
      </c>
      <c r="E1618" s="254" t="s">
        <v>1956</v>
      </c>
      <c r="F1618" s="263"/>
      <c r="G1618" s="254" t="s">
        <v>92</v>
      </c>
      <c r="H1618" s="175" t="s">
        <v>1957</v>
      </c>
      <c r="I1618" s="28"/>
    </row>
    <row r="1619" spans="1:9" x14ac:dyDescent="0.2">
      <c r="A1619" s="253">
        <v>300</v>
      </c>
      <c r="B1619" s="274">
        <v>2252</v>
      </c>
      <c r="C1619" s="254" t="s">
        <v>2936</v>
      </c>
      <c r="D1619" s="254" t="s">
        <v>1955</v>
      </c>
      <c r="E1619" s="254" t="s">
        <v>1956</v>
      </c>
      <c r="F1619" s="263"/>
      <c r="G1619" s="254" t="s">
        <v>92</v>
      </c>
      <c r="H1619" s="175" t="s">
        <v>1957</v>
      </c>
      <c r="I1619" s="28"/>
    </row>
    <row r="1620" spans="1:9" x14ac:dyDescent="0.2">
      <c r="A1620" s="253">
        <v>300</v>
      </c>
      <c r="B1620" s="274">
        <v>2253</v>
      </c>
      <c r="C1620" s="254" t="s">
        <v>2936</v>
      </c>
      <c r="D1620" s="254" t="s">
        <v>1955</v>
      </c>
      <c r="E1620" s="254" t="s">
        <v>1956</v>
      </c>
      <c r="F1620" s="263"/>
      <c r="G1620" s="254" t="s">
        <v>92</v>
      </c>
      <c r="H1620" s="175" t="s">
        <v>1957</v>
      </c>
      <c r="I1620" s="28"/>
    </row>
    <row r="1621" spans="1:9" x14ac:dyDescent="0.2">
      <c r="A1621" s="253">
        <v>300</v>
      </c>
      <c r="B1621" s="274">
        <v>2254</v>
      </c>
      <c r="C1621" s="254" t="s">
        <v>2936</v>
      </c>
      <c r="D1621" s="254" t="s">
        <v>1955</v>
      </c>
      <c r="E1621" s="254" t="s">
        <v>1956</v>
      </c>
      <c r="F1621" s="263"/>
      <c r="G1621" s="254" t="s">
        <v>92</v>
      </c>
      <c r="H1621" s="175" t="s">
        <v>1957</v>
      </c>
      <c r="I1621" s="28"/>
    </row>
    <row r="1622" spans="1:9" x14ac:dyDescent="0.2">
      <c r="A1622" s="253">
        <v>300</v>
      </c>
      <c r="B1622" s="274">
        <v>2255</v>
      </c>
      <c r="C1622" s="254" t="s">
        <v>2936</v>
      </c>
      <c r="D1622" s="254" t="s">
        <v>1955</v>
      </c>
      <c r="E1622" s="254" t="s">
        <v>1956</v>
      </c>
      <c r="F1622" s="263"/>
      <c r="G1622" s="254" t="s">
        <v>92</v>
      </c>
      <c r="H1622" s="175" t="s">
        <v>1957</v>
      </c>
      <c r="I1622" s="28"/>
    </row>
    <row r="1623" spans="1:9" x14ac:dyDescent="0.2">
      <c r="A1623" s="253">
        <v>300</v>
      </c>
      <c r="B1623" s="274">
        <v>2256</v>
      </c>
      <c r="C1623" s="254" t="s">
        <v>2936</v>
      </c>
      <c r="D1623" s="254" t="s">
        <v>1955</v>
      </c>
      <c r="E1623" s="254" t="s">
        <v>1956</v>
      </c>
      <c r="F1623" s="263"/>
      <c r="G1623" s="254" t="s">
        <v>92</v>
      </c>
      <c r="H1623" s="175" t="s">
        <v>1957</v>
      </c>
      <c r="I1623" s="28"/>
    </row>
    <row r="1624" spans="1:9" x14ac:dyDescent="0.2">
      <c r="A1624" s="253">
        <v>300</v>
      </c>
      <c r="B1624" s="274">
        <v>2257</v>
      </c>
      <c r="C1624" s="254" t="s">
        <v>2936</v>
      </c>
      <c r="D1624" s="254" t="s">
        <v>1955</v>
      </c>
      <c r="E1624" s="254" t="s">
        <v>1956</v>
      </c>
      <c r="F1624" s="263"/>
      <c r="G1624" s="254" t="s">
        <v>92</v>
      </c>
      <c r="H1624" s="175" t="s">
        <v>1957</v>
      </c>
      <c r="I1624" s="28"/>
    </row>
    <row r="1625" spans="1:9" x14ac:dyDescent="0.2">
      <c r="A1625" s="253">
        <v>300</v>
      </c>
      <c r="B1625" s="274">
        <v>2258</v>
      </c>
      <c r="C1625" s="254" t="s">
        <v>2936</v>
      </c>
      <c r="D1625" s="254" t="s">
        <v>1955</v>
      </c>
      <c r="E1625" s="254" t="s">
        <v>1956</v>
      </c>
      <c r="F1625" s="263"/>
      <c r="G1625" s="254" t="s">
        <v>92</v>
      </c>
      <c r="H1625" s="175" t="s">
        <v>1957</v>
      </c>
      <c r="I1625" s="28"/>
    </row>
    <row r="1626" spans="1:9" x14ac:dyDescent="0.2">
      <c r="A1626" s="253">
        <v>300</v>
      </c>
      <c r="B1626" s="274">
        <v>2259</v>
      </c>
      <c r="C1626" s="254" t="s">
        <v>2936</v>
      </c>
      <c r="D1626" s="254" t="s">
        <v>1955</v>
      </c>
      <c r="E1626" s="254" t="s">
        <v>1956</v>
      </c>
      <c r="F1626" s="263"/>
      <c r="G1626" s="254" t="s">
        <v>92</v>
      </c>
      <c r="H1626" s="175" t="s">
        <v>1957</v>
      </c>
      <c r="I1626" s="28"/>
    </row>
    <row r="1627" spans="1:9" x14ac:dyDescent="0.2">
      <c r="A1627" s="253">
        <v>300</v>
      </c>
      <c r="B1627" s="274">
        <v>2260</v>
      </c>
      <c r="C1627" s="254" t="s">
        <v>2936</v>
      </c>
      <c r="D1627" s="254" t="s">
        <v>1955</v>
      </c>
      <c r="E1627" s="254" t="s">
        <v>1956</v>
      </c>
      <c r="F1627" s="263"/>
      <c r="G1627" s="254" t="s">
        <v>92</v>
      </c>
      <c r="H1627" s="175" t="s">
        <v>1957</v>
      </c>
      <c r="I1627" s="28"/>
    </row>
    <row r="1628" spans="1:9" x14ac:dyDescent="0.2">
      <c r="A1628" s="253">
        <v>300</v>
      </c>
      <c r="B1628" s="274">
        <v>2261</v>
      </c>
      <c r="C1628" s="254" t="s">
        <v>2936</v>
      </c>
      <c r="D1628" s="254" t="s">
        <v>1955</v>
      </c>
      <c r="E1628" s="254" t="s">
        <v>1956</v>
      </c>
      <c r="F1628" s="263"/>
      <c r="G1628" s="254" t="s">
        <v>92</v>
      </c>
      <c r="H1628" s="175" t="s">
        <v>1957</v>
      </c>
      <c r="I1628" s="28"/>
    </row>
    <row r="1629" spans="1:9" x14ac:dyDescent="0.2">
      <c r="A1629" s="253">
        <v>300</v>
      </c>
      <c r="B1629" s="274">
        <v>2262</v>
      </c>
      <c r="C1629" s="254" t="s">
        <v>2936</v>
      </c>
      <c r="D1629" s="254" t="s">
        <v>1955</v>
      </c>
      <c r="E1629" s="254" t="s">
        <v>1956</v>
      </c>
      <c r="F1629" s="263"/>
      <c r="G1629" s="254" t="s">
        <v>92</v>
      </c>
      <c r="H1629" s="175" t="s">
        <v>1957</v>
      </c>
      <c r="I1629" s="28"/>
    </row>
    <row r="1630" spans="1:9" x14ac:dyDescent="0.2">
      <c r="A1630" s="253">
        <v>300</v>
      </c>
      <c r="B1630" s="274">
        <v>2263</v>
      </c>
      <c r="C1630" s="254" t="s">
        <v>2936</v>
      </c>
      <c r="D1630" s="254" t="s">
        <v>1955</v>
      </c>
      <c r="E1630" s="254" t="s">
        <v>1956</v>
      </c>
      <c r="F1630" s="263"/>
      <c r="G1630" s="254" t="s">
        <v>92</v>
      </c>
      <c r="H1630" s="175" t="s">
        <v>1957</v>
      </c>
      <c r="I1630" s="28"/>
    </row>
    <row r="1631" spans="1:9" x14ac:dyDescent="0.2">
      <c r="A1631" s="253">
        <v>300</v>
      </c>
      <c r="B1631" s="274">
        <v>2264</v>
      </c>
      <c r="C1631" s="254" t="s">
        <v>2936</v>
      </c>
      <c r="D1631" s="254" t="s">
        <v>1955</v>
      </c>
      <c r="E1631" s="254" t="s">
        <v>1956</v>
      </c>
      <c r="F1631" s="263"/>
      <c r="G1631" s="254" t="s">
        <v>92</v>
      </c>
      <c r="H1631" s="175" t="s">
        <v>1957</v>
      </c>
      <c r="I1631" s="28"/>
    </row>
    <row r="1632" spans="1:9" x14ac:dyDescent="0.2">
      <c r="A1632" s="253">
        <v>300</v>
      </c>
      <c r="B1632" s="274">
        <v>2265</v>
      </c>
      <c r="C1632" s="254" t="s">
        <v>2936</v>
      </c>
      <c r="D1632" s="254" t="s">
        <v>1955</v>
      </c>
      <c r="E1632" s="254" t="s">
        <v>1956</v>
      </c>
      <c r="F1632" s="263"/>
      <c r="G1632" s="254" t="s">
        <v>92</v>
      </c>
      <c r="H1632" s="175" t="s">
        <v>1957</v>
      </c>
      <c r="I1632" s="28"/>
    </row>
    <row r="1633" spans="1:9" x14ac:dyDescent="0.2">
      <c r="A1633" s="253">
        <v>300</v>
      </c>
      <c r="B1633" s="274">
        <v>2266</v>
      </c>
      <c r="C1633" s="254" t="s">
        <v>2936</v>
      </c>
      <c r="D1633" s="254" t="s">
        <v>1955</v>
      </c>
      <c r="E1633" s="254" t="s">
        <v>1956</v>
      </c>
      <c r="F1633" s="263"/>
      <c r="G1633" s="254" t="s">
        <v>92</v>
      </c>
      <c r="H1633" s="175" t="s">
        <v>1957</v>
      </c>
      <c r="I1633" s="28"/>
    </row>
    <row r="1634" spans="1:9" x14ac:dyDescent="0.2">
      <c r="A1634" s="253">
        <v>300</v>
      </c>
      <c r="B1634" s="274">
        <v>2267</v>
      </c>
      <c r="C1634" s="254" t="s">
        <v>2936</v>
      </c>
      <c r="D1634" s="254" t="s">
        <v>1955</v>
      </c>
      <c r="E1634" s="254" t="s">
        <v>1956</v>
      </c>
      <c r="F1634" s="263"/>
      <c r="G1634" s="254" t="s">
        <v>92</v>
      </c>
      <c r="H1634" s="175" t="s">
        <v>1957</v>
      </c>
      <c r="I1634" s="28"/>
    </row>
    <row r="1635" spans="1:9" x14ac:dyDescent="0.2">
      <c r="A1635" s="253">
        <v>300</v>
      </c>
      <c r="B1635" s="274">
        <v>2268</v>
      </c>
      <c r="C1635" s="254" t="s">
        <v>2936</v>
      </c>
      <c r="D1635" s="254" t="s">
        <v>1955</v>
      </c>
      <c r="E1635" s="254" t="s">
        <v>1956</v>
      </c>
      <c r="F1635" s="263"/>
      <c r="G1635" s="254" t="s">
        <v>92</v>
      </c>
      <c r="H1635" s="175" t="s">
        <v>1957</v>
      </c>
      <c r="I1635" s="28"/>
    </row>
    <row r="1636" spans="1:9" x14ac:dyDescent="0.2">
      <c r="A1636" s="253">
        <v>300</v>
      </c>
      <c r="B1636" s="274">
        <v>2269</v>
      </c>
      <c r="C1636" s="254" t="s">
        <v>2936</v>
      </c>
      <c r="D1636" s="254" t="s">
        <v>1955</v>
      </c>
      <c r="E1636" s="254" t="s">
        <v>1956</v>
      </c>
      <c r="F1636" s="263"/>
      <c r="G1636" s="254" t="s">
        <v>92</v>
      </c>
      <c r="H1636" s="175" t="s">
        <v>1957</v>
      </c>
      <c r="I1636" s="28"/>
    </row>
    <row r="1637" spans="1:9" x14ac:dyDescent="0.2">
      <c r="A1637" s="253">
        <v>300</v>
      </c>
      <c r="B1637" s="274">
        <v>2270</v>
      </c>
      <c r="C1637" s="254" t="s">
        <v>2936</v>
      </c>
      <c r="D1637" s="254" t="s">
        <v>1955</v>
      </c>
      <c r="E1637" s="254" t="s">
        <v>1956</v>
      </c>
      <c r="F1637" s="263"/>
      <c r="G1637" s="254" t="s">
        <v>92</v>
      </c>
      <c r="H1637" s="175" t="s">
        <v>1957</v>
      </c>
      <c r="I1637" s="28"/>
    </row>
    <row r="1638" spans="1:9" x14ac:dyDescent="0.2">
      <c r="A1638" s="253">
        <v>300</v>
      </c>
      <c r="B1638" s="274">
        <v>2271</v>
      </c>
      <c r="C1638" s="254" t="s">
        <v>2936</v>
      </c>
      <c r="D1638" s="254" t="s">
        <v>1955</v>
      </c>
      <c r="E1638" s="254" t="s">
        <v>1956</v>
      </c>
      <c r="F1638" s="263"/>
      <c r="G1638" s="254" t="s">
        <v>92</v>
      </c>
      <c r="H1638" s="175" t="s">
        <v>1957</v>
      </c>
      <c r="I1638" s="28"/>
    </row>
    <row r="1639" spans="1:9" x14ac:dyDescent="0.2">
      <c r="A1639" s="253">
        <v>300</v>
      </c>
      <c r="B1639" s="274">
        <v>2272</v>
      </c>
      <c r="C1639" s="254" t="s">
        <v>2936</v>
      </c>
      <c r="D1639" s="254" t="s">
        <v>1955</v>
      </c>
      <c r="E1639" s="254" t="s">
        <v>1956</v>
      </c>
      <c r="F1639" s="263"/>
      <c r="G1639" s="254" t="s">
        <v>92</v>
      </c>
      <c r="H1639" s="175" t="s">
        <v>1957</v>
      </c>
      <c r="I1639" s="28"/>
    </row>
    <row r="1640" spans="1:9" x14ac:dyDescent="0.2">
      <c r="A1640" s="253">
        <v>300</v>
      </c>
      <c r="B1640" s="274">
        <v>2273</v>
      </c>
      <c r="C1640" s="254" t="s">
        <v>2936</v>
      </c>
      <c r="D1640" s="254" t="s">
        <v>1955</v>
      </c>
      <c r="E1640" s="254" t="s">
        <v>1956</v>
      </c>
      <c r="F1640" s="263"/>
      <c r="G1640" s="254" t="s">
        <v>92</v>
      </c>
      <c r="H1640" s="175" t="s">
        <v>1957</v>
      </c>
      <c r="I1640" s="28"/>
    </row>
    <row r="1641" spans="1:9" x14ac:dyDescent="0.2">
      <c r="A1641" s="253">
        <v>300</v>
      </c>
      <c r="B1641" s="274">
        <v>2274</v>
      </c>
      <c r="C1641" s="254" t="s">
        <v>2936</v>
      </c>
      <c r="D1641" s="254" t="s">
        <v>1955</v>
      </c>
      <c r="E1641" s="254" t="s">
        <v>1956</v>
      </c>
      <c r="F1641" s="263"/>
      <c r="G1641" s="254" t="s">
        <v>92</v>
      </c>
      <c r="H1641" s="175" t="s">
        <v>1957</v>
      </c>
      <c r="I1641" s="28"/>
    </row>
    <row r="1642" spans="1:9" x14ac:dyDescent="0.2">
      <c r="A1642" s="253">
        <v>300</v>
      </c>
      <c r="B1642" s="274">
        <v>2275</v>
      </c>
      <c r="C1642" s="254" t="s">
        <v>2936</v>
      </c>
      <c r="D1642" s="254" t="s">
        <v>1955</v>
      </c>
      <c r="E1642" s="254" t="s">
        <v>1956</v>
      </c>
      <c r="F1642" s="263"/>
      <c r="G1642" s="254" t="s">
        <v>92</v>
      </c>
      <c r="H1642" s="175" t="s">
        <v>1957</v>
      </c>
      <c r="I1642" s="28"/>
    </row>
    <row r="1643" spans="1:9" x14ac:dyDescent="0.2">
      <c r="A1643" s="253">
        <v>300</v>
      </c>
      <c r="B1643" s="274">
        <v>2276</v>
      </c>
      <c r="C1643" s="254" t="s">
        <v>2936</v>
      </c>
      <c r="D1643" s="254" t="s">
        <v>1955</v>
      </c>
      <c r="E1643" s="254" t="s">
        <v>1956</v>
      </c>
      <c r="F1643" s="263"/>
      <c r="G1643" s="254" t="s">
        <v>92</v>
      </c>
      <c r="H1643" s="175" t="s">
        <v>1957</v>
      </c>
      <c r="I1643" s="28"/>
    </row>
    <row r="1644" spans="1:9" x14ac:dyDescent="0.2">
      <c r="A1644" s="253">
        <v>300</v>
      </c>
      <c r="B1644" s="274">
        <v>2277</v>
      </c>
      <c r="C1644" s="254" t="s">
        <v>2936</v>
      </c>
      <c r="D1644" s="254" t="s">
        <v>1955</v>
      </c>
      <c r="E1644" s="254" t="s">
        <v>1956</v>
      </c>
      <c r="F1644" s="263"/>
      <c r="G1644" s="254" t="s">
        <v>92</v>
      </c>
      <c r="H1644" s="175" t="s">
        <v>1957</v>
      </c>
      <c r="I1644" s="28"/>
    </row>
    <row r="1645" spans="1:9" x14ac:dyDescent="0.2">
      <c r="A1645" s="253">
        <v>300</v>
      </c>
      <c r="B1645" s="274">
        <v>2278</v>
      </c>
      <c r="C1645" s="254" t="s">
        <v>2936</v>
      </c>
      <c r="D1645" s="254" t="s">
        <v>1955</v>
      </c>
      <c r="E1645" s="254" t="s">
        <v>1956</v>
      </c>
      <c r="F1645" s="263"/>
      <c r="G1645" s="254" t="s">
        <v>92</v>
      </c>
      <c r="H1645" s="175" t="s">
        <v>1957</v>
      </c>
      <c r="I1645" s="28"/>
    </row>
    <row r="1646" spans="1:9" x14ac:dyDescent="0.2">
      <c r="A1646" s="253">
        <v>300</v>
      </c>
      <c r="B1646" s="274">
        <v>2279</v>
      </c>
      <c r="C1646" s="254" t="s">
        <v>2936</v>
      </c>
      <c r="D1646" s="254" t="s">
        <v>1955</v>
      </c>
      <c r="E1646" s="254" t="s">
        <v>1956</v>
      </c>
      <c r="F1646" s="263"/>
      <c r="G1646" s="254" t="s">
        <v>92</v>
      </c>
      <c r="H1646" s="175" t="s">
        <v>1957</v>
      </c>
      <c r="I1646" s="28"/>
    </row>
    <row r="1647" spans="1:9" x14ac:dyDescent="0.2">
      <c r="A1647" s="253">
        <v>300</v>
      </c>
      <c r="B1647" s="274">
        <v>2280</v>
      </c>
      <c r="C1647" s="254" t="s">
        <v>2936</v>
      </c>
      <c r="D1647" s="254" t="s">
        <v>1955</v>
      </c>
      <c r="E1647" s="254" t="s">
        <v>1956</v>
      </c>
      <c r="F1647" s="263"/>
      <c r="G1647" s="254" t="s">
        <v>92</v>
      </c>
      <c r="H1647" s="175" t="s">
        <v>1957</v>
      </c>
      <c r="I1647" s="28"/>
    </row>
    <row r="1648" spans="1:9" x14ac:dyDescent="0.2">
      <c r="A1648" s="253">
        <v>300</v>
      </c>
      <c r="B1648" s="274">
        <v>2281</v>
      </c>
      <c r="C1648" s="254" t="s">
        <v>2936</v>
      </c>
      <c r="D1648" s="254" t="s">
        <v>1955</v>
      </c>
      <c r="E1648" s="254" t="s">
        <v>1956</v>
      </c>
      <c r="F1648" s="263"/>
      <c r="G1648" s="254" t="s">
        <v>92</v>
      </c>
      <c r="H1648" s="175" t="s">
        <v>1957</v>
      </c>
      <c r="I1648" s="28"/>
    </row>
    <row r="1649" spans="1:9" x14ac:dyDescent="0.2">
      <c r="A1649" s="253">
        <v>300</v>
      </c>
      <c r="B1649" s="274">
        <v>2282</v>
      </c>
      <c r="C1649" s="254" t="s">
        <v>2936</v>
      </c>
      <c r="D1649" s="254" t="s">
        <v>1955</v>
      </c>
      <c r="E1649" s="254" t="s">
        <v>1956</v>
      </c>
      <c r="F1649" s="263"/>
      <c r="G1649" s="254" t="s">
        <v>92</v>
      </c>
      <c r="H1649" s="175" t="s">
        <v>1957</v>
      </c>
      <c r="I1649" s="28"/>
    </row>
    <row r="1650" spans="1:9" x14ac:dyDescent="0.2">
      <c r="A1650" s="253">
        <v>300</v>
      </c>
      <c r="B1650" s="274">
        <v>2283</v>
      </c>
      <c r="C1650" s="254" t="s">
        <v>2936</v>
      </c>
      <c r="D1650" s="254" t="s">
        <v>1955</v>
      </c>
      <c r="E1650" s="254" t="s">
        <v>1956</v>
      </c>
      <c r="F1650" s="263"/>
      <c r="G1650" s="254" t="s">
        <v>92</v>
      </c>
      <c r="H1650" s="175" t="s">
        <v>1957</v>
      </c>
      <c r="I1650" s="28"/>
    </row>
    <row r="1651" spans="1:9" x14ac:dyDescent="0.2">
      <c r="A1651" s="253">
        <v>300</v>
      </c>
      <c r="B1651" s="274">
        <v>2284</v>
      </c>
      <c r="C1651" s="254" t="s">
        <v>2936</v>
      </c>
      <c r="D1651" s="254" t="s">
        <v>1955</v>
      </c>
      <c r="E1651" s="254" t="s">
        <v>1956</v>
      </c>
      <c r="F1651" s="263"/>
      <c r="G1651" s="254" t="s">
        <v>92</v>
      </c>
      <c r="H1651" s="175" t="s">
        <v>1957</v>
      </c>
      <c r="I1651" s="28"/>
    </row>
    <row r="1652" spans="1:9" x14ac:dyDescent="0.2">
      <c r="A1652" s="253">
        <v>300</v>
      </c>
      <c r="B1652" s="274">
        <v>2285</v>
      </c>
      <c r="C1652" s="254" t="s">
        <v>2936</v>
      </c>
      <c r="D1652" s="254" t="s">
        <v>1955</v>
      </c>
      <c r="E1652" s="254" t="s">
        <v>1956</v>
      </c>
      <c r="F1652" s="263"/>
      <c r="G1652" s="254" t="s">
        <v>92</v>
      </c>
      <c r="H1652" s="175" t="s">
        <v>1957</v>
      </c>
      <c r="I1652" s="28"/>
    </row>
    <row r="1653" spans="1:9" x14ac:dyDescent="0.2">
      <c r="A1653" s="253">
        <v>300</v>
      </c>
      <c r="B1653" s="274">
        <v>2286</v>
      </c>
      <c r="C1653" s="254" t="s">
        <v>2936</v>
      </c>
      <c r="D1653" s="254" t="s">
        <v>1955</v>
      </c>
      <c r="E1653" s="254" t="s">
        <v>1956</v>
      </c>
      <c r="F1653" s="263"/>
      <c r="G1653" s="254" t="s">
        <v>92</v>
      </c>
      <c r="H1653" s="175" t="s">
        <v>1957</v>
      </c>
      <c r="I1653" s="28"/>
    </row>
    <row r="1654" spans="1:9" x14ac:dyDescent="0.2">
      <c r="A1654" s="253">
        <v>300</v>
      </c>
      <c r="B1654" s="274">
        <v>2287</v>
      </c>
      <c r="C1654" s="254" t="s">
        <v>2936</v>
      </c>
      <c r="D1654" s="254" t="s">
        <v>1955</v>
      </c>
      <c r="E1654" s="254" t="s">
        <v>1956</v>
      </c>
      <c r="F1654" s="263"/>
      <c r="G1654" s="254" t="s">
        <v>92</v>
      </c>
      <c r="H1654" s="175" t="s">
        <v>1957</v>
      </c>
      <c r="I1654" s="28"/>
    </row>
    <row r="1655" spans="1:9" x14ac:dyDescent="0.2">
      <c r="A1655" s="253">
        <v>300</v>
      </c>
      <c r="B1655" s="274">
        <v>2288</v>
      </c>
      <c r="C1655" s="254" t="s">
        <v>2936</v>
      </c>
      <c r="D1655" s="254" t="s">
        <v>1955</v>
      </c>
      <c r="E1655" s="254" t="s">
        <v>1956</v>
      </c>
      <c r="F1655" s="263"/>
      <c r="G1655" s="254" t="s">
        <v>92</v>
      </c>
      <c r="H1655" s="175" t="s">
        <v>1957</v>
      </c>
      <c r="I1655" s="28"/>
    </row>
    <row r="1656" spans="1:9" x14ac:dyDescent="0.2">
      <c r="A1656" s="253">
        <v>300</v>
      </c>
      <c r="B1656" s="274">
        <v>2289</v>
      </c>
      <c r="C1656" s="254" t="s">
        <v>2936</v>
      </c>
      <c r="D1656" s="254" t="s">
        <v>1955</v>
      </c>
      <c r="E1656" s="254" t="s">
        <v>1956</v>
      </c>
      <c r="F1656" s="263"/>
      <c r="G1656" s="254" t="s">
        <v>92</v>
      </c>
      <c r="H1656" s="175" t="s">
        <v>1957</v>
      </c>
      <c r="I1656" s="28"/>
    </row>
    <row r="1657" spans="1:9" x14ac:dyDescent="0.2">
      <c r="A1657" s="253">
        <v>300</v>
      </c>
      <c r="B1657" s="274">
        <v>2290</v>
      </c>
      <c r="C1657" s="254" t="s">
        <v>2936</v>
      </c>
      <c r="D1657" s="254" t="s">
        <v>1955</v>
      </c>
      <c r="E1657" s="254" t="s">
        <v>1956</v>
      </c>
      <c r="F1657" s="263"/>
      <c r="G1657" s="254" t="s">
        <v>92</v>
      </c>
      <c r="H1657" s="175" t="s">
        <v>1957</v>
      </c>
      <c r="I1657" s="28"/>
    </row>
    <row r="1658" spans="1:9" x14ac:dyDescent="0.2">
      <c r="A1658" s="253">
        <v>300</v>
      </c>
      <c r="B1658" s="274">
        <v>2291</v>
      </c>
      <c r="C1658" s="254" t="s">
        <v>2936</v>
      </c>
      <c r="D1658" s="254" t="s">
        <v>1955</v>
      </c>
      <c r="E1658" s="254" t="s">
        <v>1956</v>
      </c>
      <c r="F1658" s="263"/>
      <c r="G1658" s="254" t="s">
        <v>92</v>
      </c>
      <c r="H1658" s="175" t="s">
        <v>1957</v>
      </c>
      <c r="I1658" s="28"/>
    </row>
    <row r="1659" spans="1:9" x14ac:dyDescent="0.2">
      <c r="A1659" s="253">
        <v>300</v>
      </c>
      <c r="B1659" s="274">
        <v>2292</v>
      </c>
      <c r="C1659" s="254" t="s">
        <v>2936</v>
      </c>
      <c r="D1659" s="254" t="s">
        <v>1955</v>
      </c>
      <c r="E1659" s="254" t="s">
        <v>1956</v>
      </c>
      <c r="F1659" s="263"/>
      <c r="G1659" s="254" t="s">
        <v>92</v>
      </c>
      <c r="H1659" s="175" t="s">
        <v>1957</v>
      </c>
      <c r="I1659" s="28"/>
    </row>
    <row r="1660" spans="1:9" x14ac:dyDescent="0.2">
      <c r="A1660" s="253">
        <v>300</v>
      </c>
      <c r="B1660" s="274">
        <v>2293</v>
      </c>
      <c r="C1660" s="254" t="s">
        <v>2936</v>
      </c>
      <c r="D1660" s="254" t="s">
        <v>1955</v>
      </c>
      <c r="E1660" s="254" t="s">
        <v>1956</v>
      </c>
      <c r="F1660" s="263"/>
      <c r="G1660" s="254" t="s">
        <v>92</v>
      </c>
      <c r="H1660" s="175" t="s">
        <v>1957</v>
      </c>
      <c r="I1660" s="28"/>
    </row>
    <row r="1661" spans="1:9" x14ac:dyDescent="0.2">
      <c r="A1661" s="253">
        <v>300</v>
      </c>
      <c r="B1661" s="274">
        <v>2294</v>
      </c>
      <c r="C1661" s="254" t="s">
        <v>2936</v>
      </c>
      <c r="D1661" s="254" t="s">
        <v>1955</v>
      </c>
      <c r="E1661" s="254" t="s">
        <v>1956</v>
      </c>
      <c r="F1661" s="263"/>
      <c r="G1661" s="254" t="s">
        <v>92</v>
      </c>
      <c r="H1661" s="175" t="s">
        <v>1957</v>
      </c>
      <c r="I1661" s="28"/>
    </row>
    <row r="1662" spans="1:9" x14ac:dyDescent="0.2">
      <c r="A1662" s="253">
        <v>300</v>
      </c>
      <c r="B1662" s="274">
        <v>2295</v>
      </c>
      <c r="C1662" s="254" t="s">
        <v>2936</v>
      </c>
      <c r="D1662" s="254" t="s">
        <v>1955</v>
      </c>
      <c r="E1662" s="254" t="s">
        <v>1956</v>
      </c>
      <c r="F1662" s="263"/>
      <c r="G1662" s="254" t="s">
        <v>92</v>
      </c>
      <c r="H1662" s="175" t="s">
        <v>1957</v>
      </c>
      <c r="I1662" s="28"/>
    </row>
    <row r="1663" spans="1:9" x14ac:dyDescent="0.2">
      <c r="A1663" s="253">
        <v>300</v>
      </c>
      <c r="B1663" s="274">
        <v>2296</v>
      </c>
      <c r="C1663" s="254" t="s">
        <v>2936</v>
      </c>
      <c r="D1663" s="254" t="s">
        <v>1955</v>
      </c>
      <c r="E1663" s="254" t="s">
        <v>1956</v>
      </c>
      <c r="F1663" s="263"/>
      <c r="G1663" s="254" t="s">
        <v>92</v>
      </c>
      <c r="H1663" s="175" t="s">
        <v>1957</v>
      </c>
      <c r="I1663" s="28"/>
    </row>
    <row r="1664" spans="1:9" x14ac:dyDescent="0.2">
      <c r="A1664" s="253">
        <v>300</v>
      </c>
      <c r="B1664" s="274">
        <v>2297</v>
      </c>
      <c r="C1664" s="254" t="s">
        <v>2936</v>
      </c>
      <c r="D1664" s="254" t="s">
        <v>1955</v>
      </c>
      <c r="E1664" s="254" t="s">
        <v>1956</v>
      </c>
      <c r="F1664" s="263"/>
      <c r="G1664" s="254" t="s">
        <v>92</v>
      </c>
      <c r="H1664" s="175" t="s">
        <v>1957</v>
      </c>
      <c r="I1664" s="28"/>
    </row>
    <row r="1665" spans="1:9" x14ac:dyDescent="0.2">
      <c r="A1665" s="253">
        <v>300</v>
      </c>
      <c r="B1665" s="274">
        <v>2298</v>
      </c>
      <c r="C1665" s="254" t="s">
        <v>2936</v>
      </c>
      <c r="D1665" s="254" t="s">
        <v>1955</v>
      </c>
      <c r="E1665" s="254" t="s">
        <v>1956</v>
      </c>
      <c r="F1665" s="263"/>
      <c r="G1665" s="254" t="s">
        <v>92</v>
      </c>
      <c r="H1665" s="175" t="s">
        <v>1957</v>
      </c>
      <c r="I1665" s="28"/>
    </row>
    <row r="1666" spans="1:9" x14ac:dyDescent="0.2">
      <c r="A1666" s="253">
        <v>300</v>
      </c>
      <c r="B1666" s="274">
        <v>2299</v>
      </c>
      <c r="C1666" s="254" t="s">
        <v>2936</v>
      </c>
      <c r="D1666" s="254" t="s">
        <v>1955</v>
      </c>
      <c r="E1666" s="254" t="s">
        <v>1956</v>
      </c>
      <c r="F1666" s="263"/>
      <c r="G1666" s="254" t="s">
        <v>92</v>
      </c>
      <c r="H1666" s="175" t="s">
        <v>1957</v>
      </c>
      <c r="I1666" s="28"/>
    </row>
    <row r="1667" spans="1:9" x14ac:dyDescent="0.2">
      <c r="A1667" s="253">
        <v>300</v>
      </c>
      <c r="B1667" s="274">
        <v>2300</v>
      </c>
      <c r="C1667" s="254" t="s">
        <v>2936</v>
      </c>
      <c r="D1667" s="254" t="s">
        <v>1955</v>
      </c>
      <c r="E1667" s="254" t="s">
        <v>1956</v>
      </c>
      <c r="F1667" s="263"/>
      <c r="G1667" s="254" t="s">
        <v>92</v>
      </c>
      <c r="H1667" s="175" t="s">
        <v>1957</v>
      </c>
      <c r="I1667" s="28"/>
    </row>
    <row r="1668" spans="1:9" x14ac:dyDescent="0.2">
      <c r="A1668" s="253">
        <v>300</v>
      </c>
      <c r="B1668" s="274">
        <v>5000</v>
      </c>
      <c r="C1668" s="254"/>
      <c r="D1668" s="254" t="s">
        <v>156</v>
      </c>
      <c r="E1668" s="254" t="s">
        <v>157</v>
      </c>
      <c r="F1668" s="263">
        <v>3280</v>
      </c>
      <c r="G1668" s="254" t="s">
        <v>486</v>
      </c>
      <c r="H1668" s="175" t="s">
        <v>877</v>
      </c>
      <c r="I1668" s="28"/>
    </row>
    <row r="1669" spans="1:9" x14ac:dyDescent="0.2">
      <c r="A1669" s="253">
        <v>300</v>
      </c>
      <c r="B1669" s="274">
        <v>5001</v>
      </c>
      <c r="C1669" s="254"/>
      <c r="D1669" s="254" t="s">
        <v>158</v>
      </c>
      <c r="E1669" s="254" t="s">
        <v>1095</v>
      </c>
      <c r="F1669" s="263">
        <v>3270</v>
      </c>
      <c r="G1669" s="254" t="s">
        <v>1032</v>
      </c>
      <c r="H1669" s="175" t="s">
        <v>877</v>
      </c>
      <c r="I1669" s="28"/>
    </row>
    <row r="1670" spans="1:9" x14ac:dyDescent="0.2">
      <c r="A1670" s="253">
        <v>300</v>
      </c>
      <c r="B1670" s="274">
        <v>5003</v>
      </c>
      <c r="C1670" s="254"/>
      <c r="D1670" s="254" t="s">
        <v>160</v>
      </c>
      <c r="E1670" s="254" t="s">
        <v>1447</v>
      </c>
      <c r="F1670" s="263">
        <v>3270</v>
      </c>
      <c r="G1670" s="254" t="s">
        <v>1032</v>
      </c>
      <c r="H1670" s="175" t="s">
        <v>877</v>
      </c>
      <c r="I1670" s="28"/>
    </row>
    <row r="1671" spans="1:9" x14ac:dyDescent="0.2">
      <c r="A1671" s="253">
        <v>300</v>
      </c>
      <c r="B1671" s="274">
        <v>5004</v>
      </c>
      <c r="C1671" s="254"/>
      <c r="D1671" s="254" t="s">
        <v>2185</v>
      </c>
      <c r="E1671" s="254" t="s">
        <v>1146</v>
      </c>
      <c r="F1671" s="263">
        <v>3280</v>
      </c>
      <c r="G1671" s="254" t="s">
        <v>486</v>
      </c>
      <c r="H1671" s="175" t="s">
        <v>877</v>
      </c>
      <c r="I1671" s="28"/>
    </row>
    <row r="1672" spans="1:9" x14ac:dyDescent="0.2">
      <c r="A1672" s="253">
        <v>300</v>
      </c>
      <c r="B1672" s="274">
        <v>5007</v>
      </c>
      <c r="C1672" s="254"/>
      <c r="D1672" s="254" t="s">
        <v>2186</v>
      </c>
      <c r="E1672" s="254" t="s">
        <v>1769</v>
      </c>
      <c r="F1672" s="263">
        <v>3270</v>
      </c>
      <c r="G1672" s="254" t="s">
        <v>1032</v>
      </c>
      <c r="H1672" s="175" t="s">
        <v>877</v>
      </c>
      <c r="I1672" s="28"/>
    </row>
    <row r="1673" spans="1:9" x14ac:dyDescent="0.2">
      <c r="A1673" s="253">
        <v>300</v>
      </c>
      <c r="B1673" s="274">
        <v>5011</v>
      </c>
      <c r="C1673" s="254"/>
      <c r="D1673" s="254" t="s">
        <v>1768</v>
      </c>
      <c r="E1673" s="254" t="s">
        <v>887</v>
      </c>
      <c r="F1673" s="263">
        <v>3270</v>
      </c>
      <c r="G1673" s="254" t="s">
        <v>1032</v>
      </c>
      <c r="H1673" s="175" t="s">
        <v>877</v>
      </c>
      <c r="I1673" s="28"/>
    </row>
    <row r="1674" spans="1:9" x14ac:dyDescent="0.2">
      <c r="A1674" s="253">
        <v>300</v>
      </c>
      <c r="B1674" s="274">
        <v>5014</v>
      </c>
      <c r="C1674" s="254"/>
      <c r="D1674" s="254" t="s">
        <v>2189</v>
      </c>
      <c r="E1674" s="254" t="s">
        <v>879</v>
      </c>
      <c r="F1674" s="263">
        <v>3080</v>
      </c>
      <c r="G1674" s="254" t="s">
        <v>473</v>
      </c>
      <c r="H1674" s="175" t="s">
        <v>873</v>
      </c>
      <c r="I1674" s="28"/>
    </row>
    <row r="1675" spans="1:9" x14ac:dyDescent="0.2">
      <c r="A1675" s="253">
        <v>300</v>
      </c>
      <c r="B1675" s="274">
        <v>5015</v>
      </c>
      <c r="C1675" s="254"/>
      <c r="D1675" s="254" t="s">
        <v>2190</v>
      </c>
      <c r="E1675" s="254" t="s">
        <v>887</v>
      </c>
      <c r="F1675" s="263">
        <v>3270</v>
      </c>
      <c r="G1675" s="254" t="s">
        <v>1032</v>
      </c>
      <c r="H1675" s="175" t="s">
        <v>877</v>
      </c>
      <c r="I1675" s="28"/>
    </row>
    <row r="1676" spans="1:9" x14ac:dyDescent="0.2">
      <c r="A1676" s="253">
        <v>300</v>
      </c>
      <c r="B1676" s="274">
        <v>5016</v>
      </c>
      <c r="C1676" s="254"/>
      <c r="D1676" s="254" t="s">
        <v>1765</v>
      </c>
      <c r="E1676" s="254" t="s">
        <v>887</v>
      </c>
      <c r="F1676" s="263">
        <v>3270</v>
      </c>
      <c r="G1676" s="254" t="s">
        <v>1032</v>
      </c>
      <c r="H1676" s="175" t="s">
        <v>877</v>
      </c>
      <c r="I1676" s="28"/>
    </row>
    <row r="1677" spans="1:9" x14ac:dyDescent="0.2">
      <c r="A1677" s="253">
        <v>300</v>
      </c>
      <c r="B1677" s="274">
        <v>5019</v>
      </c>
      <c r="C1677" s="254"/>
      <c r="D1677" s="254" t="s">
        <v>1773</v>
      </c>
      <c r="E1677" s="254" t="s">
        <v>157</v>
      </c>
      <c r="F1677" s="263">
        <v>3280</v>
      </c>
      <c r="G1677" s="254" t="s">
        <v>486</v>
      </c>
      <c r="H1677" s="175" t="s">
        <v>877</v>
      </c>
      <c r="I1677" s="28"/>
    </row>
    <row r="1678" spans="1:9" x14ac:dyDescent="0.2">
      <c r="A1678" s="253">
        <v>300</v>
      </c>
      <c r="B1678" s="274">
        <v>5021</v>
      </c>
      <c r="C1678" s="254"/>
      <c r="D1678" s="254" t="s">
        <v>1774</v>
      </c>
      <c r="E1678" s="254" t="s">
        <v>1154</v>
      </c>
      <c r="F1678" s="263">
        <v>3280</v>
      </c>
      <c r="G1678" s="254" t="s">
        <v>486</v>
      </c>
      <c r="H1678" s="175" t="s">
        <v>877</v>
      </c>
      <c r="I1678" s="28"/>
    </row>
    <row r="1679" spans="1:9" x14ac:dyDescent="0.2">
      <c r="A1679" s="253">
        <v>300</v>
      </c>
      <c r="B1679" s="274">
        <v>5023</v>
      </c>
      <c r="C1679" s="254"/>
      <c r="D1679" s="254" t="s">
        <v>2192</v>
      </c>
      <c r="E1679" s="254" t="s">
        <v>877</v>
      </c>
      <c r="F1679" s="263">
        <v>3270</v>
      </c>
      <c r="G1679" s="254" t="s">
        <v>1032</v>
      </c>
      <c r="H1679" s="175" t="s">
        <v>877</v>
      </c>
      <c r="I1679" s="28"/>
    </row>
    <row r="1680" spans="1:9" x14ac:dyDescent="0.2">
      <c r="A1680" s="253">
        <v>300</v>
      </c>
      <c r="B1680" s="274">
        <v>5024</v>
      </c>
      <c r="C1680" s="254"/>
      <c r="D1680" s="254" t="s">
        <v>2193</v>
      </c>
      <c r="E1680" s="254" t="s">
        <v>1776</v>
      </c>
      <c r="F1680" s="263">
        <v>3280</v>
      </c>
      <c r="G1680" s="254" t="s">
        <v>486</v>
      </c>
      <c r="H1680" s="175" t="s">
        <v>877</v>
      </c>
      <c r="I1680" s="28"/>
    </row>
    <row r="1681" spans="1:9" x14ac:dyDescent="0.2">
      <c r="A1681" s="253">
        <v>300</v>
      </c>
      <c r="B1681" s="274">
        <v>5025</v>
      </c>
      <c r="C1681" s="254"/>
      <c r="D1681" s="254" t="s">
        <v>2194</v>
      </c>
      <c r="E1681" s="254" t="s">
        <v>1435</v>
      </c>
      <c r="F1681" s="263">
        <v>3230</v>
      </c>
      <c r="G1681" s="254" t="s">
        <v>483</v>
      </c>
      <c r="H1681" s="175" t="s">
        <v>877</v>
      </c>
      <c r="I1681" s="28"/>
    </row>
    <row r="1682" spans="1:9" x14ac:dyDescent="0.2">
      <c r="A1682" s="253">
        <v>300</v>
      </c>
      <c r="B1682" s="274">
        <v>5026</v>
      </c>
      <c r="C1682" s="254"/>
      <c r="D1682" s="254" t="s">
        <v>2195</v>
      </c>
      <c r="E1682" s="254" t="s">
        <v>2196</v>
      </c>
      <c r="F1682" s="263">
        <v>3310</v>
      </c>
      <c r="G1682" s="254" t="s">
        <v>21</v>
      </c>
      <c r="H1682" s="175" t="s">
        <v>877</v>
      </c>
      <c r="I1682" s="28"/>
    </row>
    <row r="1683" spans="1:9" x14ac:dyDescent="0.2">
      <c r="A1683" s="253">
        <v>300</v>
      </c>
      <c r="B1683" s="274">
        <v>5027</v>
      </c>
      <c r="C1683" s="254"/>
      <c r="D1683" s="254" t="s">
        <v>2197</v>
      </c>
      <c r="E1683" s="254" t="s">
        <v>913</v>
      </c>
      <c r="F1683" s="263">
        <v>3250</v>
      </c>
      <c r="G1683" s="254" t="s">
        <v>484</v>
      </c>
      <c r="H1683" s="175" t="s">
        <v>877</v>
      </c>
      <c r="I1683" s="28"/>
    </row>
    <row r="1684" spans="1:9" x14ac:dyDescent="0.2">
      <c r="A1684" s="253">
        <v>300</v>
      </c>
      <c r="B1684" s="274">
        <v>5028</v>
      </c>
      <c r="C1684" s="254"/>
      <c r="D1684" s="254" t="s">
        <v>2198</v>
      </c>
      <c r="E1684" s="254" t="s">
        <v>2199</v>
      </c>
      <c r="F1684" s="263">
        <v>3230</v>
      </c>
      <c r="G1684" s="254" t="s">
        <v>483</v>
      </c>
      <c r="H1684" s="175" t="s">
        <v>877</v>
      </c>
      <c r="I1684" s="28"/>
    </row>
    <row r="1685" spans="1:9" x14ac:dyDescent="0.2">
      <c r="A1685" s="253">
        <v>300</v>
      </c>
      <c r="B1685" s="274">
        <v>5029</v>
      </c>
      <c r="C1685" s="254"/>
      <c r="D1685" s="254" t="s">
        <v>2200</v>
      </c>
      <c r="E1685" s="254" t="s">
        <v>913</v>
      </c>
      <c r="F1685" s="263">
        <v>3250</v>
      </c>
      <c r="G1685" s="254" t="s">
        <v>484</v>
      </c>
      <c r="H1685" s="175" t="s">
        <v>877</v>
      </c>
      <c r="I1685" s="28"/>
    </row>
    <row r="1686" spans="1:9" x14ac:dyDescent="0.2">
      <c r="A1686" s="253">
        <v>300</v>
      </c>
      <c r="B1686" s="274">
        <v>5030</v>
      </c>
      <c r="C1686" s="254"/>
      <c r="D1686" s="254" t="s">
        <v>2201</v>
      </c>
      <c r="E1686" s="254" t="s">
        <v>1440</v>
      </c>
      <c r="F1686" s="263">
        <v>3250</v>
      </c>
      <c r="G1686" s="254" t="s">
        <v>484</v>
      </c>
      <c r="H1686" s="175" t="s">
        <v>877</v>
      </c>
      <c r="I1686" s="28"/>
    </row>
    <row r="1687" spans="1:9" x14ac:dyDescent="0.2">
      <c r="A1687" s="253">
        <v>300</v>
      </c>
      <c r="B1687" s="274">
        <v>5031</v>
      </c>
      <c r="C1687" s="254"/>
      <c r="D1687" s="254" t="s">
        <v>2202</v>
      </c>
      <c r="E1687" s="254" t="s">
        <v>2203</v>
      </c>
      <c r="F1687" s="263">
        <v>3250</v>
      </c>
      <c r="G1687" s="254" t="s">
        <v>484</v>
      </c>
      <c r="H1687" s="175" t="s">
        <v>877</v>
      </c>
      <c r="I1687" s="28"/>
    </row>
    <row r="1688" spans="1:9" x14ac:dyDescent="0.2">
      <c r="A1688" s="253">
        <v>300</v>
      </c>
      <c r="B1688" s="274">
        <v>5032</v>
      </c>
      <c r="C1688" s="254"/>
      <c r="D1688" s="254" t="s">
        <v>2204</v>
      </c>
      <c r="E1688" s="254" t="s">
        <v>2205</v>
      </c>
      <c r="F1688" s="263">
        <v>3250</v>
      </c>
      <c r="G1688" s="254" t="s">
        <v>484</v>
      </c>
      <c r="H1688" s="175" t="s">
        <v>877</v>
      </c>
      <c r="I1688" s="28"/>
    </row>
    <row r="1689" spans="1:9" x14ac:dyDescent="0.2">
      <c r="A1689" s="253">
        <v>300</v>
      </c>
      <c r="B1689" s="274">
        <v>5033</v>
      </c>
      <c r="C1689" s="254"/>
      <c r="D1689" s="254" t="s">
        <v>2206</v>
      </c>
      <c r="E1689" s="254" t="s">
        <v>1140</v>
      </c>
      <c r="F1689" s="263">
        <v>3250</v>
      </c>
      <c r="G1689" s="254" t="s">
        <v>484</v>
      </c>
      <c r="H1689" s="175" t="s">
        <v>877</v>
      </c>
      <c r="I1689" s="28"/>
    </row>
    <row r="1690" spans="1:9" x14ac:dyDescent="0.2">
      <c r="A1690" s="253">
        <v>300</v>
      </c>
      <c r="B1690" s="274">
        <v>5034</v>
      </c>
      <c r="C1690" s="254"/>
      <c r="D1690" s="254" t="s">
        <v>2207</v>
      </c>
      <c r="E1690" s="254" t="s">
        <v>2208</v>
      </c>
      <c r="F1690" s="263">
        <v>3250</v>
      </c>
      <c r="G1690" s="254" t="s">
        <v>484</v>
      </c>
      <c r="H1690" s="175" t="s">
        <v>877</v>
      </c>
      <c r="I1690" s="28"/>
    </row>
    <row r="1691" spans="1:9" x14ac:dyDescent="0.2">
      <c r="A1691" s="253">
        <v>300</v>
      </c>
      <c r="B1691" s="274">
        <v>5035</v>
      </c>
      <c r="C1691" s="254"/>
      <c r="D1691" s="254" t="s">
        <v>2209</v>
      </c>
      <c r="E1691" s="254" t="s">
        <v>1440</v>
      </c>
      <c r="F1691" s="263">
        <v>3250</v>
      </c>
      <c r="G1691" s="254" t="s">
        <v>484</v>
      </c>
      <c r="H1691" s="175" t="s">
        <v>877</v>
      </c>
      <c r="I1691" s="28"/>
    </row>
    <row r="1692" spans="1:9" x14ac:dyDescent="0.2">
      <c r="A1692" s="253">
        <v>300</v>
      </c>
      <c r="B1692" s="274">
        <v>5036</v>
      </c>
      <c r="C1692" s="254"/>
      <c r="D1692" s="254" t="s">
        <v>2210</v>
      </c>
      <c r="E1692" s="254" t="s">
        <v>913</v>
      </c>
      <c r="F1692" s="263">
        <v>3250</v>
      </c>
      <c r="G1692" s="254" t="s">
        <v>484</v>
      </c>
      <c r="H1692" s="175" t="s">
        <v>877</v>
      </c>
      <c r="I1692" s="28"/>
    </row>
    <row r="1693" spans="1:9" x14ac:dyDescent="0.2">
      <c r="A1693" s="253">
        <v>300</v>
      </c>
      <c r="B1693" s="274">
        <v>5037</v>
      </c>
      <c r="C1693" s="254"/>
      <c r="D1693" s="254" t="s">
        <v>2211</v>
      </c>
      <c r="E1693" s="254" t="s">
        <v>1101</v>
      </c>
      <c r="F1693" s="263">
        <v>3180</v>
      </c>
      <c r="G1693" s="254" t="s">
        <v>479</v>
      </c>
      <c r="H1693" s="175" t="s">
        <v>877</v>
      </c>
      <c r="I1693" s="28"/>
    </row>
    <row r="1694" spans="1:9" x14ac:dyDescent="0.2">
      <c r="A1694" s="253">
        <v>300</v>
      </c>
      <c r="B1694" s="274">
        <v>5038</v>
      </c>
      <c r="C1694" s="254"/>
      <c r="D1694" s="254" t="s">
        <v>2212</v>
      </c>
      <c r="E1694" s="254" t="s">
        <v>1087</v>
      </c>
      <c r="F1694" s="263">
        <v>3120</v>
      </c>
      <c r="G1694" s="254" t="s">
        <v>475</v>
      </c>
      <c r="H1694" s="175" t="s">
        <v>861</v>
      </c>
      <c r="I1694" s="28"/>
    </row>
    <row r="1695" spans="1:9" x14ac:dyDescent="0.2">
      <c r="A1695" s="253">
        <v>300</v>
      </c>
      <c r="B1695" s="274">
        <v>5039</v>
      </c>
      <c r="C1695" s="254"/>
      <c r="D1695" s="254" t="s">
        <v>2213</v>
      </c>
      <c r="E1695" s="254" t="s">
        <v>1509</v>
      </c>
      <c r="F1695" s="263">
        <v>3120</v>
      </c>
      <c r="G1695" s="254" t="s">
        <v>475</v>
      </c>
      <c r="H1695" s="175" t="s">
        <v>861</v>
      </c>
      <c r="I1695" s="28"/>
    </row>
    <row r="1696" spans="1:9" x14ac:dyDescent="0.2">
      <c r="A1696" s="253">
        <v>300</v>
      </c>
      <c r="B1696" s="274">
        <v>5040</v>
      </c>
      <c r="C1696" s="254"/>
      <c r="D1696" s="254" t="s">
        <v>2214</v>
      </c>
      <c r="E1696" s="254" t="s">
        <v>1095</v>
      </c>
      <c r="F1696" s="263">
        <v>3240</v>
      </c>
      <c r="G1696" s="254" t="s">
        <v>1031</v>
      </c>
      <c r="H1696" s="175" t="s">
        <v>1095</v>
      </c>
      <c r="I1696" s="28"/>
    </row>
    <row r="1697" spans="1:9" x14ac:dyDescent="0.2">
      <c r="A1697" s="253">
        <v>300</v>
      </c>
      <c r="B1697" s="274">
        <v>5041</v>
      </c>
      <c r="C1697" s="254"/>
      <c r="D1697" s="254" t="s">
        <v>2215</v>
      </c>
      <c r="E1697" s="254" t="s">
        <v>2216</v>
      </c>
      <c r="F1697" s="263">
        <v>3280</v>
      </c>
      <c r="G1697" s="254" t="s">
        <v>486</v>
      </c>
      <c r="H1697" s="175" t="s">
        <v>877</v>
      </c>
      <c r="I1697" s="28"/>
    </row>
    <row r="1698" spans="1:9" x14ac:dyDescent="0.2">
      <c r="A1698" s="253">
        <v>300</v>
      </c>
      <c r="B1698" s="274">
        <v>5042</v>
      </c>
      <c r="C1698" s="254"/>
      <c r="D1698" s="254" t="s">
        <v>2217</v>
      </c>
      <c r="E1698" s="254" t="s">
        <v>864</v>
      </c>
      <c r="F1698" s="263">
        <v>3280</v>
      </c>
      <c r="G1698" s="254" t="s">
        <v>486</v>
      </c>
      <c r="H1698" s="175" t="s">
        <v>877</v>
      </c>
      <c r="I1698" s="28"/>
    </row>
    <row r="1699" spans="1:9" x14ac:dyDescent="0.2">
      <c r="A1699" s="253">
        <v>300</v>
      </c>
      <c r="B1699" s="274">
        <v>5043</v>
      </c>
      <c r="C1699" s="254"/>
      <c r="D1699" s="254" t="s">
        <v>2218</v>
      </c>
      <c r="E1699" s="254" t="s">
        <v>2219</v>
      </c>
      <c r="F1699" s="263">
        <v>3120</v>
      </c>
      <c r="G1699" s="254" t="s">
        <v>475</v>
      </c>
      <c r="H1699" s="175" t="s">
        <v>861</v>
      </c>
      <c r="I1699" s="28"/>
    </row>
    <row r="1700" spans="1:9" x14ac:dyDescent="0.2">
      <c r="A1700" s="253">
        <v>300</v>
      </c>
      <c r="B1700" s="274">
        <v>5044</v>
      </c>
      <c r="C1700" s="254"/>
      <c r="D1700" s="254" t="s">
        <v>2220</v>
      </c>
      <c r="E1700" s="254" t="s">
        <v>1103</v>
      </c>
      <c r="F1700" s="263">
        <v>3240</v>
      </c>
      <c r="G1700" s="254" t="s">
        <v>1031</v>
      </c>
      <c r="H1700" s="175" t="s">
        <v>1095</v>
      </c>
      <c r="I1700" s="28"/>
    </row>
    <row r="1701" spans="1:9" x14ac:dyDescent="0.2">
      <c r="A1701" s="253">
        <v>300</v>
      </c>
      <c r="B1701" s="274">
        <v>5045</v>
      </c>
      <c r="C1701" s="254"/>
      <c r="D1701" s="254" t="s">
        <v>2221</v>
      </c>
      <c r="E1701" s="254" t="s">
        <v>1501</v>
      </c>
      <c r="F1701" s="263">
        <v>3270</v>
      </c>
      <c r="G1701" s="254" t="s">
        <v>1032</v>
      </c>
      <c r="H1701" s="175" t="s">
        <v>877</v>
      </c>
      <c r="I1701" s="28"/>
    </row>
    <row r="1702" spans="1:9" x14ac:dyDescent="0.2">
      <c r="A1702" s="253">
        <v>300</v>
      </c>
      <c r="B1702" s="274">
        <v>5046</v>
      </c>
      <c r="C1702" s="254"/>
      <c r="D1702" s="254" t="s">
        <v>2222</v>
      </c>
      <c r="E1702" s="254" t="s">
        <v>2223</v>
      </c>
      <c r="F1702" s="263">
        <v>3270</v>
      </c>
      <c r="G1702" s="254" t="s">
        <v>1032</v>
      </c>
      <c r="H1702" s="175" t="s">
        <v>877</v>
      </c>
      <c r="I1702" s="28"/>
    </row>
    <row r="1703" spans="1:9" x14ac:dyDescent="0.2">
      <c r="A1703" s="253">
        <v>300</v>
      </c>
      <c r="B1703" s="274">
        <v>5047</v>
      </c>
      <c r="C1703" s="254"/>
      <c r="D1703" s="254" t="s">
        <v>2224</v>
      </c>
      <c r="E1703" s="254" t="s">
        <v>1095</v>
      </c>
      <c r="F1703" s="263">
        <v>3240</v>
      </c>
      <c r="G1703" s="254" t="s">
        <v>1031</v>
      </c>
      <c r="H1703" s="175" t="s">
        <v>1095</v>
      </c>
      <c r="I1703" s="28"/>
    </row>
    <row r="1704" spans="1:9" x14ac:dyDescent="0.2">
      <c r="A1704" s="253">
        <v>300</v>
      </c>
      <c r="B1704" s="274">
        <v>5048</v>
      </c>
      <c r="C1704" s="254"/>
      <c r="D1704" s="254" t="s">
        <v>2225</v>
      </c>
      <c r="E1704" s="254" t="s">
        <v>1087</v>
      </c>
      <c r="F1704" s="263">
        <v>3120</v>
      </c>
      <c r="G1704" s="254" t="s">
        <v>475</v>
      </c>
      <c r="H1704" s="175" t="s">
        <v>861</v>
      </c>
      <c r="I1704" s="28"/>
    </row>
    <row r="1705" spans="1:9" x14ac:dyDescent="0.2">
      <c r="A1705" s="253">
        <v>300</v>
      </c>
      <c r="B1705" s="274">
        <v>5049</v>
      </c>
      <c r="C1705" s="254"/>
      <c r="D1705" s="254" t="s">
        <v>2226</v>
      </c>
      <c r="E1705" s="254" t="s">
        <v>970</v>
      </c>
      <c r="F1705" s="263">
        <v>3280</v>
      </c>
      <c r="G1705" s="254" t="s">
        <v>486</v>
      </c>
      <c r="H1705" s="175" t="s">
        <v>877</v>
      </c>
      <c r="I1705" s="28"/>
    </row>
    <row r="1706" spans="1:9" x14ac:dyDescent="0.2">
      <c r="A1706" s="253">
        <v>300</v>
      </c>
      <c r="B1706" s="274">
        <v>5050</v>
      </c>
      <c r="C1706" s="254"/>
      <c r="D1706" s="254" t="s">
        <v>2227</v>
      </c>
      <c r="E1706" s="254" t="s">
        <v>1072</v>
      </c>
      <c r="F1706" s="263">
        <v>3240</v>
      </c>
      <c r="G1706" s="254" t="s">
        <v>1031</v>
      </c>
      <c r="H1706" s="175" t="s">
        <v>1095</v>
      </c>
      <c r="I1706" s="28"/>
    </row>
    <row r="1707" spans="1:9" x14ac:dyDescent="0.2">
      <c r="A1707" s="253">
        <v>300</v>
      </c>
      <c r="B1707" s="274">
        <v>5051</v>
      </c>
      <c r="C1707" s="254"/>
      <c r="D1707" s="254" t="s">
        <v>2228</v>
      </c>
      <c r="E1707" s="254" t="s">
        <v>970</v>
      </c>
      <c r="F1707" s="263">
        <v>3280</v>
      </c>
      <c r="G1707" s="254" t="s">
        <v>486</v>
      </c>
      <c r="H1707" s="175" t="s">
        <v>877</v>
      </c>
      <c r="I1707" s="28"/>
    </row>
    <row r="1708" spans="1:9" x14ac:dyDescent="0.2">
      <c r="A1708" s="253">
        <v>300</v>
      </c>
      <c r="B1708" s="274">
        <v>5052</v>
      </c>
      <c r="C1708" s="254"/>
      <c r="D1708" s="254" t="s">
        <v>2229</v>
      </c>
      <c r="E1708" s="254" t="s">
        <v>861</v>
      </c>
      <c r="F1708" s="263">
        <v>3120</v>
      </c>
      <c r="G1708" s="254" t="s">
        <v>475</v>
      </c>
      <c r="H1708" s="175" t="s">
        <v>861</v>
      </c>
      <c r="I1708" s="28"/>
    </row>
    <row r="1709" spans="1:9" x14ac:dyDescent="0.2">
      <c r="A1709" s="253">
        <v>300</v>
      </c>
      <c r="B1709" s="274">
        <v>5053</v>
      </c>
      <c r="C1709" s="254"/>
      <c r="D1709" s="254" t="s">
        <v>2230</v>
      </c>
      <c r="E1709" s="254" t="s">
        <v>877</v>
      </c>
      <c r="F1709" s="263">
        <v>3270</v>
      </c>
      <c r="G1709" s="254" t="s">
        <v>1032</v>
      </c>
      <c r="H1709" s="175" t="s">
        <v>877</v>
      </c>
      <c r="I1709" s="28"/>
    </row>
    <row r="1710" spans="1:9" x14ac:dyDescent="0.2">
      <c r="A1710" s="253">
        <v>300</v>
      </c>
      <c r="B1710" s="274">
        <v>5054</v>
      </c>
      <c r="C1710" s="254"/>
      <c r="D1710" s="254" t="s">
        <v>2231</v>
      </c>
      <c r="E1710" s="254" t="s">
        <v>877</v>
      </c>
      <c r="F1710" s="263">
        <v>3280</v>
      </c>
      <c r="G1710" s="254" t="s">
        <v>486</v>
      </c>
      <c r="H1710" s="175" t="s">
        <v>877</v>
      </c>
      <c r="I1710" s="28"/>
    </row>
    <row r="1711" spans="1:9" x14ac:dyDescent="0.2">
      <c r="A1711" s="253">
        <v>300</v>
      </c>
      <c r="B1711" s="274">
        <v>5055</v>
      </c>
      <c r="C1711" s="254"/>
      <c r="D1711" s="254" t="s">
        <v>2232</v>
      </c>
      <c r="E1711" s="254" t="s">
        <v>2233</v>
      </c>
      <c r="F1711" s="263">
        <v>3080</v>
      </c>
      <c r="G1711" s="254" t="s">
        <v>473</v>
      </c>
      <c r="H1711" s="175" t="s">
        <v>873</v>
      </c>
      <c r="I1711" s="28"/>
    </row>
    <row r="1712" spans="1:9" x14ac:dyDescent="0.2">
      <c r="A1712" s="253">
        <v>300</v>
      </c>
      <c r="B1712" s="274">
        <v>5056</v>
      </c>
      <c r="C1712" s="254"/>
      <c r="D1712" s="254" t="s">
        <v>2234</v>
      </c>
      <c r="E1712" s="254" t="s">
        <v>2233</v>
      </c>
      <c r="F1712" s="263">
        <v>3280</v>
      </c>
      <c r="G1712" s="254" t="s">
        <v>486</v>
      </c>
      <c r="H1712" s="175" t="s">
        <v>877</v>
      </c>
      <c r="I1712" s="28"/>
    </row>
    <row r="1713" spans="1:9" x14ac:dyDescent="0.2">
      <c r="A1713" s="253">
        <v>300</v>
      </c>
      <c r="B1713" s="274">
        <v>5057</v>
      </c>
      <c r="C1713" s="254"/>
      <c r="D1713" s="254" t="s">
        <v>2235</v>
      </c>
      <c r="E1713" s="254" t="s">
        <v>864</v>
      </c>
      <c r="F1713" s="263">
        <v>3280</v>
      </c>
      <c r="G1713" s="254" t="s">
        <v>486</v>
      </c>
      <c r="H1713" s="175" t="s">
        <v>877</v>
      </c>
      <c r="I1713" s="28"/>
    </row>
    <row r="1714" spans="1:9" x14ac:dyDescent="0.2">
      <c r="A1714" s="253">
        <v>300</v>
      </c>
      <c r="B1714" s="274">
        <v>5058</v>
      </c>
      <c r="C1714" s="254"/>
      <c r="D1714" s="254" t="s">
        <v>2236</v>
      </c>
      <c r="E1714" s="254" t="s">
        <v>2237</v>
      </c>
      <c r="F1714" s="263">
        <v>3270</v>
      </c>
      <c r="G1714" s="254" t="s">
        <v>1032</v>
      </c>
      <c r="H1714" s="175" t="s">
        <v>877</v>
      </c>
      <c r="I1714" s="28"/>
    </row>
    <row r="1715" spans="1:9" x14ac:dyDescent="0.2">
      <c r="A1715" s="253">
        <v>300</v>
      </c>
      <c r="B1715" s="274">
        <v>5059</v>
      </c>
      <c r="C1715" s="254"/>
      <c r="D1715" s="254" t="s">
        <v>2238</v>
      </c>
      <c r="E1715" s="254" t="s">
        <v>2237</v>
      </c>
      <c r="F1715" s="263">
        <v>3280</v>
      </c>
      <c r="G1715" s="254" t="s">
        <v>486</v>
      </c>
      <c r="H1715" s="175" t="s">
        <v>877</v>
      </c>
      <c r="I1715" s="28"/>
    </row>
    <row r="1716" spans="1:9" x14ac:dyDescent="0.2">
      <c r="A1716" s="253">
        <v>300</v>
      </c>
      <c r="B1716" s="274">
        <v>5060</v>
      </c>
      <c r="C1716" s="254"/>
      <c r="D1716" s="254" t="s">
        <v>2239</v>
      </c>
      <c r="E1716" s="254" t="s">
        <v>933</v>
      </c>
      <c r="F1716" s="263">
        <v>3270</v>
      </c>
      <c r="G1716" s="254" t="s">
        <v>1032</v>
      </c>
      <c r="H1716" s="175" t="s">
        <v>877</v>
      </c>
      <c r="I1716" s="28"/>
    </row>
    <row r="1717" spans="1:9" x14ac:dyDescent="0.2">
      <c r="A1717" s="253">
        <v>300</v>
      </c>
      <c r="B1717" s="274">
        <v>5061</v>
      </c>
      <c r="C1717" s="254"/>
      <c r="D1717" s="254" t="s">
        <v>2240</v>
      </c>
      <c r="E1717" s="254" t="s">
        <v>2241</v>
      </c>
      <c r="F1717" s="263">
        <v>3120</v>
      </c>
      <c r="G1717" s="254" t="s">
        <v>475</v>
      </c>
      <c r="H1717" s="175" t="s">
        <v>861</v>
      </c>
      <c r="I1717" s="28"/>
    </row>
    <row r="1718" spans="1:9" x14ac:dyDescent="0.2">
      <c r="A1718" s="253">
        <v>300</v>
      </c>
      <c r="B1718" s="274">
        <v>5062</v>
      </c>
      <c r="C1718" s="254"/>
      <c r="D1718" s="254" t="s">
        <v>2242</v>
      </c>
      <c r="E1718" s="254" t="s">
        <v>871</v>
      </c>
      <c r="F1718" s="263">
        <v>3080</v>
      </c>
      <c r="G1718" s="254" t="s">
        <v>473</v>
      </c>
      <c r="H1718" s="175" t="s">
        <v>873</v>
      </c>
      <c r="I1718" s="28"/>
    </row>
    <row r="1719" spans="1:9" x14ac:dyDescent="0.2">
      <c r="A1719" s="253">
        <v>300</v>
      </c>
      <c r="B1719" s="274">
        <v>5063</v>
      </c>
      <c r="C1719" s="254"/>
      <c r="D1719" s="254" t="s">
        <v>2243</v>
      </c>
      <c r="E1719" s="254" t="s">
        <v>873</v>
      </c>
      <c r="F1719" s="263">
        <v>3280</v>
      </c>
      <c r="G1719" s="254" t="s">
        <v>486</v>
      </c>
      <c r="H1719" s="175" t="s">
        <v>877</v>
      </c>
      <c r="I1719" s="28"/>
    </row>
    <row r="1720" spans="1:9" x14ac:dyDescent="0.2">
      <c r="A1720" s="253">
        <v>300</v>
      </c>
      <c r="B1720" s="274">
        <v>5064</v>
      </c>
      <c r="C1720" s="254"/>
      <c r="D1720" s="254" t="s">
        <v>2244</v>
      </c>
      <c r="E1720" s="254" t="s">
        <v>1057</v>
      </c>
      <c r="F1720" s="263">
        <v>3050</v>
      </c>
      <c r="G1720" s="254" t="s">
        <v>471</v>
      </c>
      <c r="H1720" s="175" t="s">
        <v>869</v>
      </c>
      <c r="I1720" s="28"/>
    </row>
    <row r="1721" spans="1:9" x14ac:dyDescent="0.2">
      <c r="A1721" s="253">
        <v>300</v>
      </c>
      <c r="B1721" s="274">
        <v>5065</v>
      </c>
      <c r="C1721" s="254"/>
      <c r="D1721" s="254" t="s">
        <v>2245</v>
      </c>
      <c r="E1721" s="254" t="s">
        <v>864</v>
      </c>
      <c r="F1721" s="263">
        <v>3260</v>
      </c>
      <c r="G1721" s="254" t="s">
        <v>485</v>
      </c>
      <c r="H1721" s="175" t="s">
        <v>877</v>
      </c>
      <c r="I1721" s="28"/>
    </row>
    <row r="1722" spans="1:9" x14ac:dyDescent="0.2">
      <c r="A1722" s="253">
        <v>300</v>
      </c>
      <c r="B1722" s="274">
        <v>5066</v>
      </c>
      <c r="C1722" s="254"/>
      <c r="D1722" s="254" t="s">
        <v>2246</v>
      </c>
      <c r="E1722" s="254" t="s">
        <v>877</v>
      </c>
      <c r="F1722" s="263">
        <v>3280</v>
      </c>
      <c r="G1722" s="254" t="s">
        <v>486</v>
      </c>
      <c r="H1722" s="175" t="s">
        <v>877</v>
      </c>
      <c r="I1722" s="28"/>
    </row>
    <row r="1723" spans="1:9" x14ac:dyDescent="0.2">
      <c r="A1723" s="253">
        <v>300</v>
      </c>
      <c r="B1723" s="274">
        <v>5067</v>
      </c>
      <c r="C1723" s="254"/>
      <c r="D1723" s="254" t="s">
        <v>2247</v>
      </c>
      <c r="E1723" s="254" t="s">
        <v>1764</v>
      </c>
      <c r="F1723" s="263">
        <v>3080</v>
      </c>
      <c r="G1723" s="254" t="s">
        <v>473</v>
      </c>
      <c r="H1723" s="175" t="s">
        <v>873</v>
      </c>
      <c r="I1723" s="28"/>
    </row>
    <row r="1724" spans="1:9" x14ac:dyDescent="0.2">
      <c r="A1724" s="253">
        <v>300</v>
      </c>
      <c r="B1724" s="274">
        <v>5068</v>
      </c>
      <c r="C1724" s="254"/>
      <c r="D1724" s="254" t="s">
        <v>2248</v>
      </c>
      <c r="E1724" s="254" t="s">
        <v>1515</v>
      </c>
      <c r="F1724" s="263">
        <v>3280</v>
      </c>
      <c r="G1724" s="254" t="s">
        <v>486</v>
      </c>
      <c r="H1724" s="175" t="s">
        <v>877</v>
      </c>
      <c r="I1724" s="28"/>
    </row>
    <row r="1725" spans="1:9" x14ac:dyDescent="0.2">
      <c r="A1725" s="253">
        <v>300</v>
      </c>
      <c r="B1725" s="274">
        <v>5069</v>
      </c>
      <c r="C1725" s="254"/>
      <c r="D1725" s="254" t="s">
        <v>2249</v>
      </c>
      <c r="E1725" s="254" t="s">
        <v>965</v>
      </c>
      <c r="F1725" s="263">
        <v>3130</v>
      </c>
      <c r="G1725" s="254" t="s">
        <v>476</v>
      </c>
      <c r="H1725" s="175" t="s">
        <v>858</v>
      </c>
      <c r="I1725" s="28"/>
    </row>
    <row r="1726" spans="1:9" x14ac:dyDescent="0.2">
      <c r="A1726" s="253">
        <v>300</v>
      </c>
      <c r="B1726" s="274">
        <v>5070</v>
      </c>
      <c r="C1726" s="254"/>
      <c r="D1726" s="254" t="s">
        <v>2250</v>
      </c>
      <c r="E1726" s="254" t="s">
        <v>1647</v>
      </c>
      <c r="F1726" s="263">
        <v>3080</v>
      </c>
      <c r="G1726" s="254" t="s">
        <v>473</v>
      </c>
      <c r="H1726" s="175" t="s">
        <v>873</v>
      </c>
      <c r="I1726" s="28"/>
    </row>
    <row r="1727" spans="1:9" x14ac:dyDescent="0.2">
      <c r="A1727" s="253">
        <v>300</v>
      </c>
      <c r="B1727" s="274">
        <v>5071</v>
      </c>
      <c r="C1727" s="254"/>
      <c r="D1727" s="254" t="s">
        <v>2251</v>
      </c>
      <c r="E1727" s="254" t="s">
        <v>877</v>
      </c>
      <c r="F1727" s="263">
        <v>3270</v>
      </c>
      <c r="G1727" s="254" t="s">
        <v>1032</v>
      </c>
      <c r="H1727" s="175" t="s">
        <v>877</v>
      </c>
      <c r="I1727" s="28"/>
    </row>
    <row r="1728" spans="1:9" x14ac:dyDescent="0.2">
      <c r="A1728" s="253">
        <v>300</v>
      </c>
      <c r="B1728" s="274">
        <v>5072</v>
      </c>
      <c r="C1728" s="254"/>
      <c r="D1728" s="254" t="s">
        <v>2252</v>
      </c>
      <c r="E1728" s="254" t="s">
        <v>1763</v>
      </c>
      <c r="F1728" s="263">
        <v>3270</v>
      </c>
      <c r="G1728" s="254" t="s">
        <v>1032</v>
      </c>
      <c r="H1728" s="175" t="s">
        <v>877</v>
      </c>
      <c r="I1728" s="28"/>
    </row>
    <row r="1729" spans="1:9" x14ac:dyDescent="0.2">
      <c r="A1729" s="253">
        <v>300</v>
      </c>
      <c r="B1729" s="274">
        <v>5073</v>
      </c>
      <c r="C1729" s="254"/>
      <c r="D1729" s="254" t="s">
        <v>2253</v>
      </c>
      <c r="E1729" s="254" t="s">
        <v>1763</v>
      </c>
      <c r="F1729" s="263">
        <v>3280</v>
      </c>
      <c r="G1729" s="254" t="s">
        <v>486</v>
      </c>
      <c r="H1729" s="175" t="s">
        <v>877</v>
      </c>
      <c r="I1729" s="28"/>
    </row>
    <row r="1730" spans="1:9" x14ac:dyDescent="0.2">
      <c r="A1730" s="253">
        <v>300</v>
      </c>
      <c r="B1730" s="274">
        <v>5074</v>
      </c>
      <c r="C1730" s="254"/>
      <c r="D1730" s="254" t="s">
        <v>2254</v>
      </c>
      <c r="E1730" s="254" t="s">
        <v>1146</v>
      </c>
      <c r="F1730" s="263">
        <v>3270</v>
      </c>
      <c r="G1730" s="254" t="s">
        <v>1032</v>
      </c>
      <c r="H1730" s="175" t="s">
        <v>877</v>
      </c>
      <c r="I1730" s="28"/>
    </row>
    <row r="1731" spans="1:9" x14ac:dyDescent="0.2">
      <c r="A1731" s="253">
        <v>300</v>
      </c>
      <c r="B1731" s="274">
        <v>5075</v>
      </c>
      <c r="C1731" s="254"/>
      <c r="D1731" s="254" t="s">
        <v>2255</v>
      </c>
      <c r="E1731" s="254" t="s">
        <v>877</v>
      </c>
      <c r="F1731" s="263">
        <v>3270</v>
      </c>
      <c r="G1731" s="254" t="s">
        <v>1032</v>
      </c>
      <c r="H1731" s="175" t="s">
        <v>877</v>
      </c>
      <c r="I1731" s="28"/>
    </row>
    <row r="1732" spans="1:9" x14ac:dyDescent="0.2">
      <c r="A1732" s="253">
        <v>300</v>
      </c>
      <c r="B1732" s="274">
        <v>5076</v>
      </c>
      <c r="C1732" s="254"/>
      <c r="D1732" s="254" t="s">
        <v>2256</v>
      </c>
      <c r="E1732" s="254" t="s">
        <v>1094</v>
      </c>
      <c r="F1732" s="263">
        <v>3180</v>
      </c>
      <c r="G1732" s="254" t="s">
        <v>479</v>
      </c>
      <c r="H1732" s="175" t="s">
        <v>877</v>
      </c>
      <c r="I1732" s="28"/>
    </row>
    <row r="1733" spans="1:9" x14ac:dyDescent="0.2">
      <c r="A1733" s="253">
        <v>300</v>
      </c>
      <c r="B1733" s="274">
        <v>5077</v>
      </c>
      <c r="C1733" s="254"/>
      <c r="D1733" s="254" t="s">
        <v>2257</v>
      </c>
      <c r="E1733" s="254" t="s">
        <v>1435</v>
      </c>
      <c r="F1733" s="263">
        <v>3180</v>
      </c>
      <c r="G1733" s="254" t="s">
        <v>479</v>
      </c>
      <c r="H1733" s="175" t="s">
        <v>877</v>
      </c>
      <c r="I1733" s="28"/>
    </row>
    <row r="1734" spans="1:9" x14ac:dyDescent="0.2">
      <c r="A1734" s="253">
        <v>300</v>
      </c>
      <c r="B1734" s="274">
        <v>5078</v>
      </c>
      <c r="C1734" s="254"/>
      <c r="D1734" s="254" t="s">
        <v>2258</v>
      </c>
      <c r="E1734" s="254" t="s">
        <v>1428</v>
      </c>
      <c r="F1734" s="263">
        <v>3180</v>
      </c>
      <c r="G1734" s="254" t="s">
        <v>479</v>
      </c>
      <c r="H1734" s="175" t="s">
        <v>877</v>
      </c>
      <c r="I1734" s="28"/>
    </row>
    <row r="1735" spans="1:9" x14ac:dyDescent="0.2">
      <c r="A1735" s="253">
        <v>300</v>
      </c>
      <c r="B1735" s="274">
        <v>5079</v>
      </c>
      <c r="C1735" s="254"/>
      <c r="D1735" s="254" t="s">
        <v>2259</v>
      </c>
      <c r="E1735" s="254" t="s">
        <v>1428</v>
      </c>
      <c r="F1735" s="263">
        <v>3180</v>
      </c>
      <c r="G1735" s="254" t="s">
        <v>479</v>
      </c>
      <c r="H1735" s="175" t="s">
        <v>877</v>
      </c>
      <c r="I1735" s="28"/>
    </row>
    <row r="1736" spans="1:9" x14ac:dyDescent="0.2">
      <c r="A1736" s="253">
        <v>300</v>
      </c>
      <c r="B1736" s="274">
        <v>5080</v>
      </c>
      <c r="C1736" s="254"/>
      <c r="D1736" s="254" t="s">
        <v>2260</v>
      </c>
      <c r="E1736" s="254" t="s">
        <v>2261</v>
      </c>
      <c r="F1736" s="263">
        <v>3180</v>
      </c>
      <c r="G1736" s="254" t="s">
        <v>479</v>
      </c>
      <c r="H1736" s="175" t="s">
        <v>877</v>
      </c>
      <c r="I1736" s="28"/>
    </row>
    <row r="1737" spans="1:9" x14ac:dyDescent="0.2">
      <c r="A1737" s="253">
        <v>300</v>
      </c>
      <c r="B1737" s="274">
        <v>5081</v>
      </c>
      <c r="C1737" s="254"/>
      <c r="D1737" s="254" t="s">
        <v>2262</v>
      </c>
      <c r="E1737" s="254" t="s">
        <v>1431</v>
      </c>
      <c r="F1737" s="263">
        <v>3260</v>
      </c>
      <c r="G1737" s="254" t="s">
        <v>485</v>
      </c>
      <c r="H1737" s="175" t="s">
        <v>877</v>
      </c>
      <c r="I1737" s="28"/>
    </row>
    <row r="1738" spans="1:9" x14ac:dyDescent="0.2">
      <c r="A1738" s="253">
        <v>300</v>
      </c>
      <c r="B1738" s="274">
        <v>5082</v>
      </c>
      <c r="C1738" s="254"/>
      <c r="D1738" s="254" t="s">
        <v>2263</v>
      </c>
      <c r="E1738" s="254" t="s">
        <v>1428</v>
      </c>
      <c r="F1738" s="263">
        <v>3180</v>
      </c>
      <c r="G1738" s="254" t="s">
        <v>479</v>
      </c>
      <c r="H1738" s="175" t="s">
        <v>877</v>
      </c>
      <c r="I1738" s="28"/>
    </row>
    <row r="1739" spans="1:9" x14ac:dyDescent="0.2">
      <c r="A1739" s="253">
        <v>300</v>
      </c>
      <c r="B1739" s="274">
        <v>5083</v>
      </c>
      <c r="C1739" s="254"/>
      <c r="D1739" s="254" t="s">
        <v>2264</v>
      </c>
      <c r="E1739" s="254" t="s">
        <v>1428</v>
      </c>
      <c r="F1739" s="263">
        <v>3180</v>
      </c>
      <c r="G1739" s="254" t="s">
        <v>479</v>
      </c>
      <c r="H1739" s="175" t="s">
        <v>877</v>
      </c>
      <c r="I1739" s="28"/>
    </row>
    <row r="1740" spans="1:9" x14ac:dyDescent="0.2">
      <c r="A1740" s="253">
        <v>300</v>
      </c>
      <c r="B1740" s="274">
        <v>5084</v>
      </c>
      <c r="C1740" s="254"/>
      <c r="D1740" s="254" t="s">
        <v>2265</v>
      </c>
      <c r="E1740" s="254" t="s">
        <v>877</v>
      </c>
      <c r="F1740" s="263">
        <v>3270</v>
      </c>
      <c r="G1740" s="254" t="s">
        <v>1032</v>
      </c>
      <c r="H1740" s="175" t="s">
        <v>877</v>
      </c>
      <c r="I1740" s="28"/>
    </row>
    <row r="1741" spans="1:9" x14ac:dyDescent="0.2">
      <c r="A1741" s="253">
        <v>300</v>
      </c>
      <c r="B1741" s="274">
        <v>5085</v>
      </c>
      <c r="C1741" s="254"/>
      <c r="D1741" s="254" t="s">
        <v>2266</v>
      </c>
      <c r="E1741" s="254" t="s">
        <v>2267</v>
      </c>
      <c r="F1741" s="263">
        <v>3180</v>
      </c>
      <c r="G1741" s="254" t="s">
        <v>479</v>
      </c>
      <c r="H1741" s="175" t="s">
        <v>877</v>
      </c>
      <c r="I1741" s="28"/>
    </row>
    <row r="1742" spans="1:9" x14ac:dyDescent="0.2">
      <c r="A1742" s="253">
        <v>300</v>
      </c>
      <c r="B1742" s="274">
        <v>5086</v>
      </c>
      <c r="C1742" s="254"/>
      <c r="D1742" s="254" t="s">
        <v>2268</v>
      </c>
      <c r="E1742" s="254" t="s">
        <v>1428</v>
      </c>
      <c r="F1742" s="263">
        <v>3180</v>
      </c>
      <c r="G1742" s="254" t="s">
        <v>479</v>
      </c>
      <c r="H1742" s="175" t="s">
        <v>877</v>
      </c>
      <c r="I1742" s="28"/>
    </row>
    <row r="1743" spans="1:9" x14ac:dyDescent="0.2">
      <c r="A1743" s="253">
        <v>300</v>
      </c>
      <c r="B1743" s="274">
        <v>5087</v>
      </c>
      <c r="C1743" s="254"/>
      <c r="D1743" s="254" t="s">
        <v>2269</v>
      </c>
      <c r="E1743" s="254" t="s">
        <v>968</v>
      </c>
      <c r="F1743" s="263">
        <v>3180</v>
      </c>
      <c r="G1743" s="254" t="s">
        <v>479</v>
      </c>
      <c r="H1743" s="175" t="s">
        <v>877</v>
      </c>
      <c r="I1743" s="28"/>
    </row>
    <row r="1744" spans="1:9" x14ac:dyDescent="0.2">
      <c r="A1744" s="253">
        <v>300</v>
      </c>
      <c r="B1744" s="274">
        <v>5088</v>
      </c>
      <c r="C1744" s="254"/>
      <c r="D1744" s="254" t="s">
        <v>2270</v>
      </c>
      <c r="E1744" s="254" t="s">
        <v>1440</v>
      </c>
      <c r="F1744" s="263">
        <v>3260</v>
      </c>
      <c r="G1744" s="254" t="s">
        <v>485</v>
      </c>
      <c r="H1744" s="175" t="s">
        <v>877</v>
      </c>
      <c r="I1744" s="28"/>
    </row>
    <row r="1745" spans="1:9" x14ac:dyDescent="0.2">
      <c r="A1745" s="253">
        <v>300</v>
      </c>
      <c r="B1745" s="274">
        <v>5089</v>
      </c>
      <c r="C1745" s="254"/>
      <c r="D1745" s="254" t="s">
        <v>2271</v>
      </c>
      <c r="E1745" s="254" t="s">
        <v>2272</v>
      </c>
      <c r="F1745" s="263">
        <v>3260</v>
      </c>
      <c r="G1745" s="254" t="s">
        <v>485</v>
      </c>
      <c r="H1745" s="175" t="s">
        <v>877</v>
      </c>
      <c r="I1745" s="28"/>
    </row>
    <row r="1746" spans="1:9" x14ac:dyDescent="0.2">
      <c r="A1746" s="253">
        <v>300</v>
      </c>
      <c r="B1746" s="274">
        <v>5090</v>
      </c>
      <c r="C1746" s="254"/>
      <c r="D1746" s="254" t="s">
        <v>2273</v>
      </c>
      <c r="E1746" s="254" t="s">
        <v>1091</v>
      </c>
      <c r="F1746" s="263">
        <v>3180</v>
      </c>
      <c r="G1746" s="254" t="s">
        <v>479</v>
      </c>
      <c r="H1746" s="175" t="s">
        <v>877</v>
      </c>
      <c r="I1746" s="28"/>
    </row>
    <row r="1747" spans="1:9" x14ac:dyDescent="0.2">
      <c r="A1747" s="253">
        <v>300</v>
      </c>
      <c r="B1747" s="274">
        <v>5091</v>
      </c>
      <c r="C1747" s="254"/>
      <c r="D1747" s="254" t="s">
        <v>2274</v>
      </c>
      <c r="E1747" s="254" t="s">
        <v>1428</v>
      </c>
      <c r="F1747" s="263">
        <v>3180</v>
      </c>
      <c r="G1747" s="254" t="s">
        <v>479</v>
      </c>
      <c r="H1747" s="175" t="s">
        <v>877</v>
      </c>
      <c r="I1747" s="28"/>
    </row>
    <row r="1748" spans="1:9" x14ac:dyDescent="0.2">
      <c r="A1748" s="253">
        <v>300</v>
      </c>
      <c r="B1748" s="274">
        <v>5092</v>
      </c>
      <c r="C1748" s="254"/>
      <c r="D1748" s="254" t="s">
        <v>2275</v>
      </c>
      <c r="E1748" s="254" t="s">
        <v>1140</v>
      </c>
      <c r="F1748" s="263">
        <v>3260</v>
      </c>
      <c r="G1748" s="254" t="s">
        <v>485</v>
      </c>
      <c r="H1748" s="175" t="s">
        <v>877</v>
      </c>
      <c r="I1748" s="28"/>
    </row>
    <row r="1749" spans="1:9" x14ac:dyDescent="0.2">
      <c r="A1749" s="253">
        <v>300</v>
      </c>
      <c r="B1749" s="274">
        <v>5093</v>
      </c>
      <c r="C1749" s="254"/>
      <c r="D1749" s="254" t="s">
        <v>2276</v>
      </c>
      <c r="E1749" s="254" t="s">
        <v>1435</v>
      </c>
      <c r="F1749" s="263">
        <v>3180</v>
      </c>
      <c r="G1749" s="254" t="s">
        <v>479</v>
      </c>
      <c r="H1749" s="175" t="s">
        <v>877</v>
      </c>
      <c r="I1749" s="28"/>
    </row>
    <row r="1750" spans="1:9" x14ac:dyDescent="0.2">
      <c r="A1750" s="253">
        <v>300</v>
      </c>
      <c r="B1750" s="274">
        <v>5094</v>
      </c>
      <c r="C1750" s="254"/>
      <c r="D1750" s="254" t="s">
        <v>2277</v>
      </c>
      <c r="E1750" s="254" t="s">
        <v>873</v>
      </c>
      <c r="F1750" s="263">
        <v>3260</v>
      </c>
      <c r="G1750" s="254" t="s">
        <v>485</v>
      </c>
      <c r="H1750" s="175" t="s">
        <v>877</v>
      </c>
      <c r="I1750" s="28"/>
    </row>
    <row r="1751" spans="1:9" x14ac:dyDescent="0.2">
      <c r="A1751" s="253">
        <v>300</v>
      </c>
      <c r="B1751" s="274">
        <v>5095</v>
      </c>
      <c r="C1751" s="254"/>
      <c r="D1751" s="254" t="s">
        <v>2278</v>
      </c>
      <c r="E1751" s="254" t="s">
        <v>1428</v>
      </c>
      <c r="F1751" s="263">
        <v>3180</v>
      </c>
      <c r="G1751" s="254" t="s">
        <v>479</v>
      </c>
      <c r="H1751" s="175" t="s">
        <v>877</v>
      </c>
      <c r="I1751" s="28"/>
    </row>
    <row r="1752" spans="1:9" x14ac:dyDescent="0.2">
      <c r="A1752" s="253">
        <v>300</v>
      </c>
      <c r="B1752" s="274">
        <v>5096</v>
      </c>
      <c r="C1752" s="254"/>
      <c r="D1752" s="254" t="s">
        <v>2279</v>
      </c>
      <c r="E1752" s="254" t="s">
        <v>1772</v>
      </c>
      <c r="F1752" s="263">
        <v>3260</v>
      </c>
      <c r="G1752" s="254" t="s">
        <v>485</v>
      </c>
      <c r="H1752" s="175" t="s">
        <v>877</v>
      </c>
      <c r="I1752" s="28"/>
    </row>
    <row r="1753" spans="1:9" x14ac:dyDescent="0.2">
      <c r="A1753" s="253">
        <v>300</v>
      </c>
      <c r="B1753" s="274">
        <v>5097</v>
      </c>
      <c r="C1753" s="254"/>
      <c r="D1753" s="254" t="s">
        <v>2280</v>
      </c>
      <c r="E1753" s="254" t="s">
        <v>2281</v>
      </c>
      <c r="F1753" s="263">
        <v>3260</v>
      </c>
      <c r="G1753" s="254" t="s">
        <v>485</v>
      </c>
      <c r="H1753" s="175" t="s">
        <v>877</v>
      </c>
      <c r="I1753" s="28"/>
    </row>
    <row r="1754" spans="1:9" x14ac:dyDescent="0.2">
      <c r="A1754" s="253">
        <v>300</v>
      </c>
      <c r="B1754" s="274">
        <v>5098</v>
      </c>
      <c r="C1754" s="254"/>
      <c r="D1754" s="254" t="s">
        <v>2282</v>
      </c>
      <c r="E1754" s="254" t="s">
        <v>1127</v>
      </c>
      <c r="F1754" s="263">
        <v>3260</v>
      </c>
      <c r="G1754" s="254" t="s">
        <v>485</v>
      </c>
      <c r="H1754" s="175" t="s">
        <v>877</v>
      </c>
      <c r="I1754" s="28"/>
    </row>
    <row r="1755" spans="1:9" x14ac:dyDescent="0.2">
      <c r="A1755" s="253">
        <v>300</v>
      </c>
      <c r="B1755" s="274">
        <v>5099</v>
      </c>
      <c r="C1755" s="254"/>
      <c r="D1755" s="254" t="s">
        <v>2283</v>
      </c>
      <c r="E1755" s="254" t="s">
        <v>2284</v>
      </c>
      <c r="F1755" s="263">
        <v>3310</v>
      </c>
      <c r="G1755" s="254" t="s">
        <v>21</v>
      </c>
      <c r="H1755" s="175" t="s">
        <v>877</v>
      </c>
      <c r="I1755" s="28"/>
    </row>
    <row r="1756" spans="1:9" x14ac:dyDescent="0.2">
      <c r="A1756" s="253">
        <v>300</v>
      </c>
      <c r="B1756" s="274">
        <v>5100</v>
      </c>
      <c r="C1756" s="254"/>
      <c r="D1756" s="254" t="s">
        <v>2285</v>
      </c>
      <c r="E1756" s="254" t="s">
        <v>1476</v>
      </c>
      <c r="F1756" s="263">
        <v>3310</v>
      </c>
      <c r="G1756" s="254" t="s">
        <v>21</v>
      </c>
      <c r="H1756" s="175" t="s">
        <v>877</v>
      </c>
      <c r="I1756" s="28"/>
    </row>
    <row r="1757" spans="1:9" x14ac:dyDescent="0.2">
      <c r="A1757" s="253">
        <v>300</v>
      </c>
      <c r="B1757" s="274">
        <v>5101</v>
      </c>
      <c r="C1757" s="254"/>
      <c r="D1757" s="254" t="s">
        <v>2286</v>
      </c>
      <c r="E1757" s="254" t="s">
        <v>2284</v>
      </c>
      <c r="F1757" s="263">
        <v>3310</v>
      </c>
      <c r="G1757" s="254" t="s">
        <v>21</v>
      </c>
      <c r="H1757" s="175" t="s">
        <v>877</v>
      </c>
      <c r="I1757" s="28"/>
    </row>
    <row r="1758" spans="1:9" x14ac:dyDescent="0.2">
      <c r="A1758" s="253">
        <v>300</v>
      </c>
      <c r="B1758" s="274">
        <v>5102</v>
      </c>
      <c r="C1758" s="254"/>
      <c r="D1758" s="254" t="s">
        <v>2287</v>
      </c>
      <c r="E1758" s="254" t="s">
        <v>882</v>
      </c>
      <c r="F1758" s="263">
        <v>3310</v>
      </c>
      <c r="G1758" s="254" t="s">
        <v>21</v>
      </c>
      <c r="H1758" s="175" t="s">
        <v>877</v>
      </c>
      <c r="I1758" s="28"/>
    </row>
    <row r="1759" spans="1:9" x14ac:dyDescent="0.2">
      <c r="A1759" s="253">
        <v>300</v>
      </c>
      <c r="B1759" s="274">
        <v>5103</v>
      </c>
      <c r="C1759" s="254"/>
      <c r="D1759" s="254" t="s">
        <v>2288</v>
      </c>
      <c r="E1759" s="254" t="s">
        <v>882</v>
      </c>
      <c r="F1759" s="263">
        <v>3310</v>
      </c>
      <c r="G1759" s="254" t="s">
        <v>21</v>
      </c>
      <c r="H1759" s="175" t="s">
        <v>877</v>
      </c>
      <c r="I1759" s="28"/>
    </row>
    <row r="1760" spans="1:9" x14ac:dyDescent="0.2">
      <c r="A1760" s="253">
        <v>300</v>
      </c>
      <c r="B1760" s="274">
        <v>5104</v>
      </c>
      <c r="C1760" s="254"/>
      <c r="D1760" s="254" t="s">
        <v>2289</v>
      </c>
      <c r="E1760" s="254" t="s">
        <v>1603</v>
      </c>
      <c r="F1760" s="263">
        <v>3310</v>
      </c>
      <c r="G1760" s="254" t="s">
        <v>21</v>
      </c>
      <c r="H1760" s="175" t="s">
        <v>877</v>
      </c>
      <c r="I1760" s="28"/>
    </row>
    <row r="1761" spans="1:9" x14ac:dyDescent="0.2">
      <c r="A1761" s="253">
        <v>300</v>
      </c>
      <c r="B1761" s="274">
        <v>5105</v>
      </c>
      <c r="C1761" s="254"/>
      <c r="D1761" s="254" t="s">
        <v>2290</v>
      </c>
      <c r="E1761" s="254" t="s">
        <v>1603</v>
      </c>
      <c r="F1761" s="263">
        <v>3310</v>
      </c>
      <c r="G1761" s="254" t="s">
        <v>21</v>
      </c>
      <c r="H1761" s="175" t="s">
        <v>877</v>
      </c>
      <c r="I1761" s="28"/>
    </row>
    <row r="1762" spans="1:9" x14ac:dyDescent="0.2">
      <c r="A1762" s="253">
        <v>300</v>
      </c>
      <c r="B1762" s="274">
        <v>5106</v>
      </c>
      <c r="C1762" s="254"/>
      <c r="D1762" s="254" t="s">
        <v>2291</v>
      </c>
      <c r="E1762" s="254" t="s">
        <v>1514</v>
      </c>
      <c r="F1762" s="263">
        <v>3310</v>
      </c>
      <c r="G1762" s="254" t="s">
        <v>21</v>
      </c>
      <c r="H1762" s="175" t="s">
        <v>877</v>
      </c>
      <c r="I1762" s="28"/>
    </row>
    <row r="1763" spans="1:9" x14ac:dyDescent="0.2">
      <c r="A1763" s="253">
        <v>300</v>
      </c>
      <c r="B1763" s="274">
        <v>5107</v>
      </c>
      <c r="C1763" s="254"/>
      <c r="D1763" s="254" t="s">
        <v>2292</v>
      </c>
      <c r="E1763" s="254" t="s">
        <v>928</v>
      </c>
      <c r="F1763" s="263">
        <v>3310</v>
      </c>
      <c r="G1763" s="254" t="s">
        <v>21</v>
      </c>
      <c r="H1763" s="175" t="s">
        <v>877</v>
      </c>
      <c r="I1763" s="28"/>
    </row>
    <row r="1764" spans="1:9" x14ac:dyDescent="0.2">
      <c r="A1764" s="253">
        <v>300</v>
      </c>
      <c r="B1764" s="274">
        <v>5108</v>
      </c>
      <c r="C1764" s="254"/>
      <c r="D1764" s="254" t="s">
        <v>2293</v>
      </c>
      <c r="E1764" s="254" t="s">
        <v>882</v>
      </c>
      <c r="F1764" s="263">
        <v>3310</v>
      </c>
      <c r="G1764" s="254" t="s">
        <v>21</v>
      </c>
      <c r="H1764" s="175" t="s">
        <v>877</v>
      </c>
      <c r="I1764" s="28"/>
    </row>
    <row r="1765" spans="1:9" x14ac:dyDescent="0.2">
      <c r="A1765" s="253">
        <v>300</v>
      </c>
      <c r="B1765" s="274">
        <v>5109</v>
      </c>
      <c r="C1765" s="254"/>
      <c r="D1765" s="254" t="s">
        <v>2294</v>
      </c>
      <c r="E1765" s="254" t="s">
        <v>2295</v>
      </c>
      <c r="F1765" s="263">
        <v>3310</v>
      </c>
      <c r="G1765" s="254" t="s">
        <v>21</v>
      </c>
      <c r="H1765" s="175" t="s">
        <v>877</v>
      </c>
      <c r="I1765" s="28"/>
    </row>
    <row r="1766" spans="1:9" x14ac:dyDescent="0.2">
      <c r="A1766" s="253">
        <v>300</v>
      </c>
      <c r="B1766" s="274">
        <v>5110</v>
      </c>
      <c r="C1766" s="254"/>
      <c r="D1766" s="254" t="s">
        <v>2296</v>
      </c>
      <c r="E1766" s="254" t="s">
        <v>2297</v>
      </c>
      <c r="F1766" s="263">
        <v>3310</v>
      </c>
      <c r="G1766" s="254" t="s">
        <v>21</v>
      </c>
      <c r="H1766" s="175" t="s">
        <v>877</v>
      </c>
      <c r="I1766" s="28"/>
    </row>
    <row r="1767" spans="1:9" x14ac:dyDescent="0.2">
      <c r="A1767" s="253">
        <v>300</v>
      </c>
      <c r="B1767" s="274">
        <v>5111</v>
      </c>
      <c r="C1767" s="254"/>
      <c r="D1767" s="254" t="s">
        <v>2298</v>
      </c>
      <c r="E1767" s="254" t="s">
        <v>1433</v>
      </c>
      <c r="F1767" s="263">
        <v>3310</v>
      </c>
      <c r="G1767" s="254" t="s">
        <v>21</v>
      </c>
      <c r="H1767" s="175" t="s">
        <v>877</v>
      </c>
      <c r="I1767" s="28"/>
    </row>
    <row r="1768" spans="1:9" x14ac:dyDescent="0.2">
      <c r="A1768" s="253">
        <v>300</v>
      </c>
      <c r="B1768" s="274">
        <v>5112</v>
      </c>
      <c r="C1768" s="254"/>
      <c r="D1768" s="254" t="s">
        <v>2299</v>
      </c>
      <c r="E1768" s="254" t="s">
        <v>928</v>
      </c>
      <c r="F1768" s="263">
        <v>3310</v>
      </c>
      <c r="G1768" s="254" t="s">
        <v>21</v>
      </c>
      <c r="H1768" s="175" t="s">
        <v>877</v>
      </c>
      <c r="I1768" s="28"/>
    </row>
    <row r="1769" spans="1:9" x14ac:dyDescent="0.2">
      <c r="A1769" s="253">
        <v>300</v>
      </c>
      <c r="B1769" s="274">
        <v>5113</v>
      </c>
      <c r="C1769" s="254"/>
      <c r="D1769" s="254" t="s">
        <v>2300</v>
      </c>
      <c r="E1769" s="254" t="s">
        <v>2301</v>
      </c>
      <c r="F1769" s="263">
        <v>3310</v>
      </c>
      <c r="G1769" s="254" t="s">
        <v>21</v>
      </c>
      <c r="H1769" s="175" t="s">
        <v>877</v>
      </c>
      <c r="I1769" s="28"/>
    </row>
    <row r="1770" spans="1:9" x14ac:dyDescent="0.2">
      <c r="A1770" s="253">
        <v>300</v>
      </c>
      <c r="B1770" s="274">
        <v>5114</v>
      </c>
      <c r="C1770" s="254"/>
      <c r="D1770" s="254" t="s">
        <v>2302</v>
      </c>
      <c r="E1770" s="254" t="s">
        <v>882</v>
      </c>
      <c r="F1770" s="263">
        <v>3310</v>
      </c>
      <c r="G1770" s="254" t="s">
        <v>21</v>
      </c>
      <c r="H1770" s="175" t="s">
        <v>877</v>
      </c>
      <c r="I1770" s="28"/>
    </row>
    <row r="1771" spans="1:9" x14ac:dyDescent="0.2">
      <c r="A1771" s="253">
        <v>300</v>
      </c>
      <c r="B1771" s="274">
        <v>5115</v>
      </c>
      <c r="C1771" s="254"/>
      <c r="D1771" s="254" t="s">
        <v>2303</v>
      </c>
      <c r="E1771" s="254" t="s">
        <v>2304</v>
      </c>
      <c r="F1771" s="263">
        <v>3310</v>
      </c>
      <c r="G1771" s="254" t="s">
        <v>21</v>
      </c>
      <c r="H1771" s="175" t="s">
        <v>877</v>
      </c>
      <c r="I1771" s="28"/>
    </row>
    <row r="1772" spans="1:9" x14ac:dyDescent="0.2">
      <c r="A1772" s="253">
        <v>300</v>
      </c>
      <c r="B1772" s="274">
        <v>5116</v>
      </c>
      <c r="C1772" s="254"/>
      <c r="D1772" s="254" t="s">
        <v>2305</v>
      </c>
      <c r="E1772" s="254" t="s">
        <v>1603</v>
      </c>
      <c r="F1772" s="263">
        <v>3310</v>
      </c>
      <c r="G1772" s="254" t="s">
        <v>21</v>
      </c>
      <c r="H1772" s="175" t="s">
        <v>877</v>
      </c>
      <c r="I1772" s="28"/>
    </row>
    <row r="1773" spans="1:9" x14ac:dyDescent="0.2">
      <c r="A1773" s="253">
        <v>300</v>
      </c>
      <c r="B1773" s="274">
        <v>5117</v>
      </c>
      <c r="C1773" s="254"/>
      <c r="D1773" s="254" t="s">
        <v>2306</v>
      </c>
      <c r="E1773" s="254" t="s">
        <v>2304</v>
      </c>
      <c r="F1773" s="263">
        <v>3310</v>
      </c>
      <c r="G1773" s="254" t="s">
        <v>21</v>
      </c>
      <c r="H1773" s="175" t="s">
        <v>877</v>
      </c>
      <c r="I1773" s="28"/>
    </row>
    <row r="1774" spans="1:9" x14ac:dyDescent="0.2">
      <c r="A1774" s="253">
        <v>300</v>
      </c>
      <c r="B1774" s="274">
        <v>5118</v>
      </c>
      <c r="C1774" s="254"/>
      <c r="D1774" s="254" t="s">
        <v>2307</v>
      </c>
      <c r="E1774" s="254" t="s">
        <v>1514</v>
      </c>
      <c r="F1774" s="263">
        <v>3310</v>
      </c>
      <c r="G1774" s="254" t="s">
        <v>21</v>
      </c>
      <c r="H1774" s="175" t="s">
        <v>877</v>
      </c>
      <c r="I1774" s="28"/>
    </row>
    <row r="1775" spans="1:9" x14ac:dyDescent="0.2">
      <c r="A1775" s="253">
        <v>300</v>
      </c>
      <c r="B1775" s="274">
        <v>5119</v>
      </c>
      <c r="C1775" s="254"/>
      <c r="D1775" s="254" t="s">
        <v>2308</v>
      </c>
      <c r="E1775" s="254" t="s">
        <v>2309</v>
      </c>
      <c r="F1775" s="263">
        <v>3310</v>
      </c>
      <c r="G1775" s="254" t="s">
        <v>21</v>
      </c>
      <c r="H1775" s="175" t="s">
        <v>877</v>
      </c>
      <c r="I1775" s="28"/>
    </row>
    <row r="1776" spans="1:9" x14ac:dyDescent="0.2">
      <c r="A1776" s="253">
        <v>300</v>
      </c>
      <c r="B1776" s="274">
        <v>5120</v>
      </c>
      <c r="C1776" s="254"/>
      <c r="D1776" s="254" t="s">
        <v>2310</v>
      </c>
      <c r="E1776" s="254" t="s">
        <v>903</v>
      </c>
      <c r="F1776" s="263">
        <v>3180</v>
      </c>
      <c r="G1776" s="254" t="s">
        <v>479</v>
      </c>
      <c r="H1776" s="175" t="s">
        <v>877</v>
      </c>
      <c r="I1776" s="28"/>
    </row>
    <row r="1777" spans="1:9" x14ac:dyDescent="0.2">
      <c r="A1777" s="253">
        <v>300</v>
      </c>
      <c r="B1777" s="274">
        <v>5121</v>
      </c>
      <c r="C1777" s="254"/>
      <c r="D1777" s="254" t="s">
        <v>2311</v>
      </c>
      <c r="E1777" s="254" t="s">
        <v>882</v>
      </c>
      <c r="F1777" s="263">
        <v>3310</v>
      </c>
      <c r="G1777" s="254" t="s">
        <v>21</v>
      </c>
      <c r="H1777" s="175" t="s">
        <v>877</v>
      </c>
      <c r="I1777" s="28"/>
    </row>
    <row r="1778" spans="1:9" x14ac:dyDescent="0.2">
      <c r="A1778" s="253">
        <v>300</v>
      </c>
      <c r="B1778" s="274">
        <v>5122</v>
      </c>
      <c r="C1778" s="254"/>
      <c r="D1778" s="254" t="s">
        <v>2312</v>
      </c>
      <c r="E1778" s="254" t="s">
        <v>882</v>
      </c>
      <c r="F1778" s="263">
        <v>3310</v>
      </c>
      <c r="G1778" s="254" t="s">
        <v>21</v>
      </c>
      <c r="H1778" s="175" t="s">
        <v>877</v>
      </c>
      <c r="I1778" s="28"/>
    </row>
    <row r="1779" spans="1:9" x14ac:dyDescent="0.2">
      <c r="A1779" s="253">
        <v>300</v>
      </c>
      <c r="B1779" s="274">
        <v>5123</v>
      </c>
      <c r="C1779" s="254"/>
      <c r="D1779" s="254" t="s">
        <v>2313</v>
      </c>
      <c r="E1779" s="254" t="s">
        <v>2314</v>
      </c>
      <c r="F1779" s="263">
        <v>3310</v>
      </c>
      <c r="G1779" s="254" t="s">
        <v>21</v>
      </c>
      <c r="H1779" s="175" t="s">
        <v>877</v>
      </c>
      <c r="I1779" s="28"/>
    </row>
    <row r="1780" spans="1:9" x14ac:dyDescent="0.2">
      <c r="A1780" s="253">
        <v>300</v>
      </c>
      <c r="B1780" s="274">
        <v>5124</v>
      </c>
      <c r="C1780" s="254"/>
      <c r="D1780" s="254" t="s">
        <v>2315</v>
      </c>
      <c r="E1780" s="254" t="s">
        <v>1485</v>
      </c>
      <c r="F1780" s="263">
        <v>3050</v>
      </c>
      <c r="G1780" s="254" t="s">
        <v>471</v>
      </c>
      <c r="H1780" s="175" t="s">
        <v>869</v>
      </c>
      <c r="I1780" s="28"/>
    </row>
    <row r="1781" spans="1:9" x14ac:dyDescent="0.2">
      <c r="A1781" s="253">
        <v>300</v>
      </c>
      <c r="B1781" s="274">
        <v>5125</v>
      </c>
      <c r="C1781" s="254"/>
      <c r="D1781" s="254" t="s">
        <v>2316</v>
      </c>
      <c r="E1781" s="254" t="s">
        <v>1435</v>
      </c>
      <c r="F1781" s="263">
        <v>3230</v>
      </c>
      <c r="G1781" s="254" t="s">
        <v>483</v>
      </c>
      <c r="H1781" s="175" t="s">
        <v>877</v>
      </c>
      <c r="I1781" s="28"/>
    </row>
    <row r="1782" spans="1:9" x14ac:dyDescent="0.2">
      <c r="A1782" s="253">
        <v>300</v>
      </c>
      <c r="B1782" s="274">
        <v>5126</v>
      </c>
      <c r="C1782" s="254"/>
      <c r="D1782" s="254" t="s">
        <v>2317</v>
      </c>
      <c r="E1782" s="254" t="s">
        <v>873</v>
      </c>
      <c r="F1782" s="263">
        <v>3290</v>
      </c>
      <c r="G1782" s="254" t="s">
        <v>684</v>
      </c>
      <c r="H1782" s="175" t="s">
        <v>877</v>
      </c>
      <c r="I1782" s="28"/>
    </row>
    <row r="1783" spans="1:9" x14ac:dyDescent="0.2">
      <c r="A1783" s="253">
        <v>300</v>
      </c>
      <c r="B1783" s="274">
        <v>5127</v>
      </c>
      <c r="C1783" s="254"/>
      <c r="D1783" s="254" t="s">
        <v>2318</v>
      </c>
      <c r="E1783" s="254" t="s">
        <v>1763</v>
      </c>
      <c r="F1783" s="263">
        <v>3290</v>
      </c>
      <c r="G1783" s="254" t="s">
        <v>684</v>
      </c>
      <c r="H1783" s="175" t="s">
        <v>877</v>
      </c>
      <c r="I1783" s="28"/>
    </row>
    <row r="1784" spans="1:9" x14ac:dyDescent="0.2">
      <c r="A1784" s="253">
        <v>300</v>
      </c>
      <c r="B1784" s="274">
        <v>5128</v>
      </c>
      <c r="C1784" s="254"/>
      <c r="D1784" s="254" t="s">
        <v>2319</v>
      </c>
      <c r="E1784" s="254" t="s">
        <v>1141</v>
      </c>
      <c r="F1784" s="263">
        <v>3290</v>
      </c>
      <c r="G1784" s="254" t="s">
        <v>684</v>
      </c>
      <c r="H1784" s="175" t="s">
        <v>877</v>
      </c>
      <c r="I1784" s="28"/>
    </row>
    <row r="1785" spans="1:9" x14ac:dyDescent="0.2">
      <c r="A1785" s="253">
        <v>300</v>
      </c>
      <c r="B1785" s="274">
        <v>5129</v>
      </c>
      <c r="C1785" s="254"/>
      <c r="D1785" s="254" t="s">
        <v>2320</v>
      </c>
      <c r="E1785" s="254" t="s">
        <v>2284</v>
      </c>
      <c r="F1785" s="263">
        <v>3310</v>
      </c>
      <c r="G1785" s="254" t="s">
        <v>21</v>
      </c>
      <c r="H1785" s="175" t="s">
        <v>877</v>
      </c>
      <c r="I1785" s="28"/>
    </row>
    <row r="1786" spans="1:9" x14ac:dyDescent="0.2">
      <c r="A1786" s="253">
        <v>300</v>
      </c>
      <c r="B1786" s="274">
        <v>5130</v>
      </c>
      <c r="C1786" s="254"/>
      <c r="D1786" s="254" t="s">
        <v>2321</v>
      </c>
      <c r="E1786" s="254" t="s">
        <v>864</v>
      </c>
      <c r="F1786" s="263">
        <v>3290</v>
      </c>
      <c r="G1786" s="254" t="s">
        <v>684</v>
      </c>
      <c r="H1786" s="175" t="s">
        <v>877</v>
      </c>
      <c r="I1786" s="28"/>
    </row>
    <row r="1787" spans="1:9" x14ac:dyDescent="0.2">
      <c r="A1787" s="253">
        <v>300</v>
      </c>
      <c r="B1787" s="274">
        <v>5131</v>
      </c>
      <c r="C1787" s="254"/>
      <c r="D1787" s="254" t="s">
        <v>2322</v>
      </c>
      <c r="E1787" s="254" t="s">
        <v>1146</v>
      </c>
      <c r="F1787" s="263">
        <v>3290</v>
      </c>
      <c r="G1787" s="254" t="s">
        <v>684</v>
      </c>
      <c r="H1787" s="175" t="s">
        <v>877</v>
      </c>
      <c r="I1787" s="28"/>
    </row>
    <row r="1788" spans="1:9" x14ac:dyDescent="0.2">
      <c r="A1788" s="253">
        <v>300</v>
      </c>
      <c r="B1788" s="274">
        <v>5132</v>
      </c>
      <c r="C1788" s="254"/>
      <c r="D1788" s="254" t="s">
        <v>2323</v>
      </c>
      <c r="E1788" s="254" t="s">
        <v>2324</v>
      </c>
      <c r="F1788" s="263">
        <v>3310</v>
      </c>
      <c r="G1788" s="254" t="s">
        <v>21</v>
      </c>
      <c r="H1788" s="175" t="s">
        <v>877</v>
      </c>
      <c r="I1788" s="28"/>
    </row>
    <row r="1789" spans="1:9" x14ac:dyDescent="0.2">
      <c r="A1789" s="253">
        <v>300</v>
      </c>
      <c r="B1789" s="274">
        <v>5133</v>
      </c>
      <c r="C1789" s="254"/>
      <c r="D1789" s="254" t="s">
        <v>2325</v>
      </c>
      <c r="E1789" s="254" t="s">
        <v>2295</v>
      </c>
      <c r="F1789" s="263">
        <v>3310</v>
      </c>
      <c r="G1789" s="254" t="s">
        <v>21</v>
      </c>
      <c r="H1789" s="175" t="s">
        <v>877</v>
      </c>
      <c r="I1789" s="28"/>
    </row>
    <row r="1790" spans="1:9" x14ac:dyDescent="0.2">
      <c r="A1790" s="253">
        <v>300</v>
      </c>
      <c r="B1790" s="274">
        <v>5134</v>
      </c>
      <c r="C1790" s="254"/>
      <c r="D1790" s="254" t="s">
        <v>2326</v>
      </c>
      <c r="E1790" s="254" t="s">
        <v>951</v>
      </c>
      <c r="F1790" s="263">
        <v>3061</v>
      </c>
      <c r="G1790" s="254" t="s">
        <v>183</v>
      </c>
      <c r="H1790" s="175" t="s">
        <v>866</v>
      </c>
      <c r="I1790" s="28"/>
    </row>
    <row r="1791" spans="1:9" x14ac:dyDescent="0.2">
      <c r="A1791" s="253">
        <v>300</v>
      </c>
      <c r="B1791" s="274">
        <v>5135</v>
      </c>
      <c r="C1791" s="254"/>
      <c r="D1791" s="254" t="s">
        <v>2327</v>
      </c>
      <c r="E1791" s="254" t="s">
        <v>2106</v>
      </c>
      <c r="F1791" s="263">
        <v>3061</v>
      </c>
      <c r="G1791" s="254" t="s">
        <v>183</v>
      </c>
      <c r="H1791" s="175" t="s">
        <v>866</v>
      </c>
      <c r="I1791" s="28"/>
    </row>
    <row r="1792" spans="1:9" x14ac:dyDescent="0.2">
      <c r="A1792" s="253">
        <v>300</v>
      </c>
      <c r="B1792" s="274">
        <v>5136</v>
      </c>
      <c r="C1792" s="254"/>
      <c r="D1792" s="254" t="s">
        <v>2328</v>
      </c>
      <c r="E1792" s="254" t="s">
        <v>951</v>
      </c>
      <c r="F1792" s="263">
        <v>3061</v>
      </c>
      <c r="G1792" s="254" t="s">
        <v>183</v>
      </c>
      <c r="H1792" s="175" t="s">
        <v>866</v>
      </c>
      <c r="I1792" s="28"/>
    </row>
    <row r="1793" spans="1:9" x14ac:dyDescent="0.2">
      <c r="A1793" s="253">
        <v>300</v>
      </c>
      <c r="B1793" s="274">
        <v>5137</v>
      </c>
      <c r="C1793" s="254"/>
      <c r="D1793" s="254" t="s">
        <v>2329</v>
      </c>
      <c r="E1793" s="254" t="s">
        <v>951</v>
      </c>
      <c r="F1793" s="263">
        <v>3061</v>
      </c>
      <c r="G1793" s="254" t="s">
        <v>183</v>
      </c>
      <c r="H1793" s="175" t="s">
        <v>866</v>
      </c>
      <c r="I1793" s="28"/>
    </row>
    <row r="1794" spans="1:9" x14ac:dyDescent="0.2">
      <c r="A1794" s="253">
        <v>300</v>
      </c>
      <c r="B1794" s="274">
        <v>5138</v>
      </c>
      <c r="C1794" s="254"/>
      <c r="D1794" s="254" t="s">
        <v>2330</v>
      </c>
      <c r="E1794" s="254" t="s">
        <v>2331</v>
      </c>
      <c r="F1794" s="263">
        <v>3061</v>
      </c>
      <c r="G1794" s="254" t="s">
        <v>183</v>
      </c>
      <c r="H1794" s="175" t="s">
        <v>866</v>
      </c>
      <c r="I1794" s="28"/>
    </row>
    <row r="1795" spans="1:9" x14ac:dyDescent="0.2">
      <c r="A1795" s="253">
        <v>300</v>
      </c>
      <c r="B1795" s="274">
        <v>5139</v>
      </c>
      <c r="C1795" s="254"/>
      <c r="D1795" s="254" t="s">
        <v>2332</v>
      </c>
      <c r="E1795" s="254" t="s">
        <v>1463</v>
      </c>
      <c r="F1795" s="263">
        <v>3130</v>
      </c>
      <c r="G1795" s="254" t="s">
        <v>476</v>
      </c>
      <c r="H1795" s="175" t="s">
        <v>858</v>
      </c>
      <c r="I1795" s="28"/>
    </row>
    <row r="1796" spans="1:9" x14ac:dyDescent="0.2">
      <c r="A1796" s="253">
        <v>300</v>
      </c>
      <c r="B1796" s="274">
        <v>5140</v>
      </c>
      <c r="C1796" s="254"/>
      <c r="D1796" s="254" t="s">
        <v>2333</v>
      </c>
      <c r="E1796" s="254" t="s">
        <v>1101</v>
      </c>
      <c r="F1796" s="263">
        <v>3210</v>
      </c>
      <c r="G1796" s="254" t="s">
        <v>482</v>
      </c>
      <c r="H1796" s="175" t="s">
        <v>858</v>
      </c>
      <c r="I1796" s="28"/>
    </row>
    <row r="1797" spans="1:9" x14ac:dyDescent="0.2">
      <c r="A1797" s="253">
        <v>300</v>
      </c>
      <c r="B1797" s="274">
        <v>5141</v>
      </c>
      <c r="C1797" s="254"/>
      <c r="D1797" s="254" t="s">
        <v>2334</v>
      </c>
      <c r="E1797" s="254" t="s">
        <v>1163</v>
      </c>
      <c r="F1797" s="263">
        <v>3090</v>
      </c>
      <c r="G1797" s="254" t="s">
        <v>474</v>
      </c>
      <c r="H1797" s="175" t="s">
        <v>1437</v>
      </c>
      <c r="I1797" s="28"/>
    </row>
    <row r="1798" spans="1:9" x14ac:dyDescent="0.2">
      <c r="A1798" s="253">
        <v>300</v>
      </c>
      <c r="B1798" s="274">
        <v>5142</v>
      </c>
      <c r="C1798" s="254"/>
      <c r="D1798" s="254" t="s">
        <v>2335</v>
      </c>
      <c r="E1798" s="254" t="s">
        <v>894</v>
      </c>
      <c r="F1798" s="263">
        <v>3100</v>
      </c>
      <c r="G1798" s="254" t="s">
        <v>1030</v>
      </c>
      <c r="H1798" s="175" t="s">
        <v>858</v>
      </c>
      <c r="I1798" s="28"/>
    </row>
    <row r="1799" spans="1:9" x14ac:dyDescent="0.2">
      <c r="A1799" s="253">
        <v>300</v>
      </c>
      <c r="B1799" s="274">
        <v>5143</v>
      </c>
      <c r="C1799" s="254"/>
      <c r="D1799" s="254" t="s">
        <v>2336</v>
      </c>
      <c r="E1799" s="254" t="s">
        <v>1160</v>
      </c>
      <c r="F1799" s="263">
        <v>3110</v>
      </c>
      <c r="G1799" s="254" t="s">
        <v>982</v>
      </c>
      <c r="H1799" s="175" t="s">
        <v>1437</v>
      </c>
      <c r="I1799" s="28"/>
    </row>
    <row r="1800" spans="1:9" x14ac:dyDescent="0.2">
      <c r="A1800" s="253">
        <v>300</v>
      </c>
      <c r="B1800" s="274">
        <v>5144</v>
      </c>
      <c r="C1800" s="254"/>
      <c r="D1800" s="254" t="s">
        <v>2337</v>
      </c>
      <c r="E1800" s="254" t="s">
        <v>858</v>
      </c>
      <c r="F1800" s="263">
        <v>3061</v>
      </c>
      <c r="G1800" s="254" t="s">
        <v>183</v>
      </c>
      <c r="H1800" s="175" t="s">
        <v>866</v>
      </c>
      <c r="I1800" s="28"/>
    </row>
    <row r="1801" spans="1:9" x14ac:dyDescent="0.2">
      <c r="A1801" s="253">
        <v>300</v>
      </c>
      <c r="B1801" s="274">
        <v>5145</v>
      </c>
      <c r="C1801" s="254"/>
      <c r="D1801" s="254" t="s">
        <v>2338</v>
      </c>
      <c r="E1801" s="254" t="s">
        <v>1133</v>
      </c>
      <c r="F1801" s="263">
        <v>3110</v>
      </c>
      <c r="G1801" s="254" t="s">
        <v>982</v>
      </c>
      <c r="H1801" s="175" t="s">
        <v>1437</v>
      </c>
      <c r="I1801" s="28"/>
    </row>
    <row r="1802" spans="1:9" x14ac:dyDescent="0.2">
      <c r="A1802" s="253">
        <v>300</v>
      </c>
      <c r="B1802" s="274">
        <v>5146</v>
      </c>
      <c r="C1802" s="254"/>
      <c r="D1802" s="254" t="s">
        <v>2339</v>
      </c>
      <c r="E1802" s="254" t="s">
        <v>1704</v>
      </c>
      <c r="F1802" s="263">
        <v>3030</v>
      </c>
      <c r="G1802" s="254" t="s">
        <v>469</v>
      </c>
      <c r="H1802" s="175" t="s">
        <v>858</v>
      </c>
      <c r="I1802" s="28"/>
    </row>
    <row r="1803" spans="1:9" x14ac:dyDescent="0.2">
      <c r="A1803" s="253">
        <v>300</v>
      </c>
      <c r="B1803" s="274">
        <v>5147</v>
      </c>
      <c r="C1803" s="254"/>
      <c r="D1803" s="254" t="s">
        <v>2340</v>
      </c>
      <c r="E1803" s="254" t="s">
        <v>2341</v>
      </c>
      <c r="F1803" s="263">
        <v>3090</v>
      </c>
      <c r="G1803" s="254" t="s">
        <v>474</v>
      </c>
      <c r="H1803" s="175" t="s">
        <v>1437</v>
      </c>
      <c r="I1803" s="28"/>
    </row>
    <row r="1804" spans="1:9" x14ac:dyDescent="0.2">
      <c r="A1804" s="253">
        <v>300</v>
      </c>
      <c r="B1804" s="274">
        <v>5148</v>
      </c>
      <c r="C1804" s="254"/>
      <c r="D1804" s="254" t="s">
        <v>2342</v>
      </c>
      <c r="E1804" s="254" t="s">
        <v>2343</v>
      </c>
      <c r="F1804" s="263">
        <v>3040</v>
      </c>
      <c r="G1804" s="254" t="s">
        <v>470</v>
      </c>
      <c r="H1804" s="175" t="s">
        <v>858</v>
      </c>
      <c r="I1804" s="28"/>
    </row>
    <row r="1805" spans="1:9" x14ac:dyDescent="0.2">
      <c r="A1805" s="253">
        <v>300</v>
      </c>
      <c r="B1805" s="274">
        <v>5149</v>
      </c>
      <c r="C1805" s="254"/>
      <c r="D1805" s="254" t="s">
        <v>2344</v>
      </c>
      <c r="E1805" s="254" t="s">
        <v>1055</v>
      </c>
      <c r="F1805" s="263">
        <v>3030</v>
      </c>
      <c r="G1805" s="254" t="s">
        <v>469</v>
      </c>
      <c r="H1805" s="175" t="s">
        <v>858</v>
      </c>
      <c r="I1805" s="28"/>
    </row>
    <row r="1806" spans="1:9" x14ac:dyDescent="0.2">
      <c r="A1806" s="253">
        <v>300</v>
      </c>
      <c r="B1806" s="274">
        <v>5150</v>
      </c>
      <c r="C1806" s="254"/>
      <c r="D1806" s="254" t="s">
        <v>2345</v>
      </c>
      <c r="E1806" s="254" t="s">
        <v>2346</v>
      </c>
      <c r="F1806" s="263">
        <v>3040</v>
      </c>
      <c r="G1806" s="254" t="s">
        <v>470</v>
      </c>
      <c r="H1806" s="175" t="s">
        <v>858</v>
      </c>
      <c r="I1806" s="28"/>
    </row>
    <row r="1807" spans="1:9" x14ac:dyDescent="0.2">
      <c r="A1807" s="253">
        <v>300</v>
      </c>
      <c r="B1807" s="274">
        <v>5151</v>
      </c>
      <c r="C1807" s="254"/>
      <c r="D1807" s="254" t="s">
        <v>2682</v>
      </c>
      <c r="E1807" s="254" t="s">
        <v>1435</v>
      </c>
      <c r="F1807" s="263">
        <v>3210</v>
      </c>
      <c r="G1807" s="254" t="s">
        <v>482</v>
      </c>
      <c r="H1807" s="175" t="s">
        <v>858</v>
      </c>
      <c r="I1807" s="28"/>
    </row>
    <row r="1808" spans="1:9" x14ac:dyDescent="0.2">
      <c r="A1808" s="253">
        <v>300</v>
      </c>
      <c r="B1808" s="274">
        <v>5152</v>
      </c>
      <c r="C1808" s="254"/>
      <c r="D1808" s="254" t="s">
        <v>2347</v>
      </c>
      <c r="E1808" s="254" t="s">
        <v>1133</v>
      </c>
      <c r="F1808" s="263">
        <v>3150</v>
      </c>
      <c r="G1808" s="254" t="s">
        <v>478</v>
      </c>
      <c r="H1808" s="175" t="s">
        <v>1437</v>
      </c>
      <c r="I1808" s="28"/>
    </row>
    <row r="1809" spans="1:9" x14ac:dyDescent="0.2">
      <c r="A1809" s="253">
        <v>300</v>
      </c>
      <c r="B1809" s="274">
        <v>5153</v>
      </c>
      <c r="C1809" s="254"/>
      <c r="D1809" s="254" t="s">
        <v>2348</v>
      </c>
      <c r="E1809" s="254" t="s">
        <v>2349</v>
      </c>
      <c r="F1809" s="263">
        <v>3090</v>
      </c>
      <c r="G1809" s="254" t="s">
        <v>474</v>
      </c>
      <c r="H1809" s="175" t="s">
        <v>1437</v>
      </c>
      <c r="I1809" s="28"/>
    </row>
    <row r="1810" spans="1:9" x14ac:dyDescent="0.2">
      <c r="A1810" s="253">
        <v>300</v>
      </c>
      <c r="B1810" s="274">
        <v>5154</v>
      </c>
      <c r="C1810" s="254"/>
      <c r="D1810" s="254" t="s">
        <v>2350</v>
      </c>
      <c r="E1810" s="254" t="s">
        <v>1485</v>
      </c>
      <c r="F1810" s="263">
        <v>3040</v>
      </c>
      <c r="G1810" s="254" t="s">
        <v>470</v>
      </c>
      <c r="H1810" s="175" t="s">
        <v>858</v>
      </c>
      <c r="I1810" s="28"/>
    </row>
    <row r="1811" spans="1:9" x14ac:dyDescent="0.2">
      <c r="A1811" s="253">
        <v>300</v>
      </c>
      <c r="B1811" s="274">
        <v>5155</v>
      </c>
      <c r="C1811" s="254"/>
      <c r="D1811" s="254" t="s">
        <v>2351</v>
      </c>
      <c r="E1811" s="254" t="s">
        <v>885</v>
      </c>
      <c r="F1811" s="263">
        <v>3150</v>
      </c>
      <c r="G1811" s="254" t="s">
        <v>478</v>
      </c>
      <c r="H1811" s="175" t="s">
        <v>1437</v>
      </c>
      <c r="I1811" s="28"/>
    </row>
    <row r="1812" spans="1:9" x14ac:dyDescent="0.2">
      <c r="A1812" s="253">
        <v>300</v>
      </c>
      <c r="B1812" s="274">
        <v>5156</v>
      </c>
      <c r="C1812" s="254"/>
      <c r="D1812" s="254" t="s">
        <v>2352</v>
      </c>
      <c r="E1812" s="254" t="s">
        <v>1610</v>
      </c>
      <c r="F1812" s="263">
        <v>3030</v>
      </c>
      <c r="G1812" s="254" t="s">
        <v>469</v>
      </c>
      <c r="H1812" s="175" t="s">
        <v>858</v>
      </c>
      <c r="I1812" s="28"/>
    </row>
    <row r="1813" spans="1:9" x14ac:dyDescent="0.2">
      <c r="A1813" s="253">
        <v>300</v>
      </c>
      <c r="B1813" s="274">
        <v>5157</v>
      </c>
      <c r="C1813" s="254"/>
      <c r="D1813" s="254" t="s">
        <v>2353</v>
      </c>
      <c r="E1813" s="254" t="s">
        <v>1490</v>
      </c>
      <c r="F1813" s="263">
        <v>3150</v>
      </c>
      <c r="G1813" s="254" t="s">
        <v>478</v>
      </c>
      <c r="H1813" s="175" t="s">
        <v>1437</v>
      </c>
      <c r="I1813" s="28"/>
    </row>
    <row r="1814" spans="1:9" x14ac:dyDescent="0.2">
      <c r="A1814" s="253">
        <v>300</v>
      </c>
      <c r="B1814" s="274">
        <v>5158</v>
      </c>
      <c r="C1814" s="254"/>
      <c r="D1814" s="254" t="s">
        <v>2354</v>
      </c>
      <c r="E1814" s="254" t="s">
        <v>1433</v>
      </c>
      <c r="F1814" s="263">
        <v>3090</v>
      </c>
      <c r="G1814" s="254" t="s">
        <v>474</v>
      </c>
      <c r="H1814" s="175" t="s">
        <v>1437</v>
      </c>
      <c r="I1814" s="28"/>
    </row>
    <row r="1815" spans="1:9" x14ac:dyDescent="0.2">
      <c r="A1815" s="253">
        <v>300</v>
      </c>
      <c r="B1815" s="274">
        <v>5159</v>
      </c>
      <c r="C1815" s="254"/>
      <c r="D1815" s="254" t="s">
        <v>2355</v>
      </c>
      <c r="E1815" s="254" t="s">
        <v>2356</v>
      </c>
      <c r="F1815" s="263">
        <v>3030</v>
      </c>
      <c r="G1815" s="254" t="s">
        <v>469</v>
      </c>
      <c r="H1815" s="175" t="s">
        <v>858</v>
      </c>
      <c r="I1815" s="28"/>
    </row>
    <row r="1816" spans="1:9" x14ac:dyDescent="0.2">
      <c r="A1816" s="253">
        <v>300</v>
      </c>
      <c r="B1816" s="274">
        <v>5160</v>
      </c>
      <c r="C1816" s="254"/>
      <c r="D1816" s="254" t="s">
        <v>2357</v>
      </c>
      <c r="E1816" s="254" t="s">
        <v>900</v>
      </c>
      <c r="F1816" s="263">
        <v>3090</v>
      </c>
      <c r="G1816" s="254" t="s">
        <v>474</v>
      </c>
      <c r="H1816" s="175" t="s">
        <v>1437</v>
      </c>
      <c r="I1816" s="28"/>
    </row>
    <row r="1817" spans="1:9" x14ac:dyDescent="0.2">
      <c r="A1817" s="253">
        <v>300</v>
      </c>
      <c r="B1817" s="274">
        <v>5161</v>
      </c>
      <c r="C1817" s="254"/>
      <c r="D1817" s="254" t="s">
        <v>2358</v>
      </c>
      <c r="E1817" s="254" t="s">
        <v>1428</v>
      </c>
      <c r="F1817" s="263">
        <v>3210</v>
      </c>
      <c r="G1817" s="254" t="s">
        <v>482</v>
      </c>
      <c r="H1817" s="175" t="s">
        <v>858</v>
      </c>
      <c r="I1817" s="28"/>
    </row>
    <row r="1818" spans="1:9" x14ac:dyDescent="0.2">
      <c r="A1818" s="253">
        <v>300</v>
      </c>
      <c r="B1818" s="274">
        <v>5162</v>
      </c>
      <c r="C1818" s="254"/>
      <c r="D1818" s="254" t="s">
        <v>2683</v>
      </c>
      <c r="E1818" s="254" t="s">
        <v>959</v>
      </c>
      <c r="F1818" s="263">
        <v>3140</v>
      </c>
      <c r="G1818" s="254" t="s">
        <v>477</v>
      </c>
      <c r="H1818" s="175" t="s">
        <v>858</v>
      </c>
      <c r="I1818" s="28"/>
    </row>
    <row r="1819" spans="1:9" x14ac:dyDescent="0.2">
      <c r="A1819" s="253">
        <v>300</v>
      </c>
      <c r="B1819" s="274">
        <v>5163</v>
      </c>
      <c r="C1819" s="254"/>
      <c r="D1819" s="254" t="s">
        <v>2359</v>
      </c>
      <c r="E1819" s="254" t="s">
        <v>858</v>
      </c>
      <c r="F1819" s="263">
        <v>3040</v>
      </c>
      <c r="G1819" s="254" t="s">
        <v>470</v>
      </c>
      <c r="H1819" s="175" t="s">
        <v>858</v>
      </c>
      <c r="I1819" s="28"/>
    </row>
    <row r="1820" spans="1:9" x14ac:dyDescent="0.2">
      <c r="A1820" s="253">
        <v>300</v>
      </c>
      <c r="B1820" s="274">
        <v>5164</v>
      </c>
      <c r="C1820" s="254"/>
      <c r="D1820" s="254" t="s">
        <v>2360</v>
      </c>
      <c r="E1820" s="254" t="s">
        <v>1435</v>
      </c>
      <c r="F1820" s="263">
        <v>3210</v>
      </c>
      <c r="G1820" s="254" t="s">
        <v>482</v>
      </c>
      <c r="H1820" s="175" t="s">
        <v>858</v>
      </c>
      <c r="I1820" s="28"/>
    </row>
    <row r="1821" spans="1:9" x14ac:dyDescent="0.2">
      <c r="A1821" s="253">
        <v>300</v>
      </c>
      <c r="B1821" s="274">
        <v>5165</v>
      </c>
      <c r="C1821" s="254"/>
      <c r="D1821" s="254" t="s">
        <v>2361</v>
      </c>
      <c r="E1821" s="254" t="s">
        <v>1433</v>
      </c>
      <c r="F1821" s="263">
        <v>3090</v>
      </c>
      <c r="G1821" s="254" t="s">
        <v>474</v>
      </c>
      <c r="H1821" s="175" t="s">
        <v>1437</v>
      </c>
      <c r="I1821" s="28"/>
    </row>
    <row r="1822" spans="1:9" x14ac:dyDescent="0.2">
      <c r="A1822" s="253">
        <v>300</v>
      </c>
      <c r="B1822" s="274">
        <v>5166</v>
      </c>
      <c r="C1822" s="254"/>
      <c r="D1822" s="254" t="s">
        <v>2362</v>
      </c>
      <c r="E1822" s="254" t="s">
        <v>1424</v>
      </c>
      <c r="F1822" s="263">
        <v>3130</v>
      </c>
      <c r="G1822" s="254" t="s">
        <v>476</v>
      </c>
      <c r="H1822" s="175" t="s">
        <v>858</v>
      </c>
      <c r="I1822" s="28"/>
    </row>
    <row r="1823" spans="1:9" x14ac:dyDescent="0.2">
      <c r="A1823" s="253">
        <v>300</v>
      </c>
      <c r="B1823" s="274">
        <v>5167</v>
      </c>
      <c r="C1823" s="254"/>
      <c r="D1823" s="254" t="s">
        <v>2363</v>
      </c>
      <c r="E1823" s="254" t="s">
        <v>1103</v>
      </c>
      <c r="F1823" s="263">
        <v>3210</v>
      </c>
      <c r="G1823" s="254" t="s">
        <v>482</v>
      </c>
      <c r="H1823" s="175" t="s">
        <v>858</v>
      </c>
      <c r="I1823" s="28"/>
    </row>
    <row r="1824" spans="1:9" x14ac:dyDescent="0.2">
      <c r="A1824" s="253">
        <v>300</v>
      </c>
      <c r="B1824" s="274">
        <v>5168</v>
      </c>
      <c r="C1824" s="254"/>
      <c r="D1824" s="254" t="s">
        <v>2364</v>
      </c>
      <c r="E1824" s="254" t="s">
        <v>2199</v>
      </c>
      <c r="F1824" s="263">
        <v>3210</v>
      </c>
      <c r="G1824" s="254" t="s">
        <v>482</v>
      </c>
      <c r="H1824" s="175" t="s">
        <v>858</v>
      </c>
      <c r="I1824" s="28"/>
    </row>
    <row r="1825" spans="1:9" x14ac:dyDescent="0.2">
      <c r="A1825" s="253">
        <v>300</v>
      </c>
      <c r="B1825" s="274">
        <v>5169</v>
      </c>
      <c r="C1825" s="254"/>
      <c r="D1825" s="254" t="s">
        <v>2365</v>
      </c>
      <c r="E1825" s="254" t="s">
        <v>2267</v>
      </c>
      <c r="F1825" s="263">
        <v>3090</v>
      </c>
      <c r="G1825" s="254" t="s">
        <v>474</v>
      </c>
      <c r="H1825" s="175" t="s">
        <v>1437</v>
      </c>
      <c r="I1825" s="28"/>
    </row>
    <row r="1826" spans="1:9" x14ac:dyDescent="0.2">
      <c r="A1826" s="253">
        <v>300</v>
      </c>
      <c r="B1826" s="274">
        <v>5170</v>
      </c>
      <c r="C1826" s="254"/>
      <c r="D1826" s="254" t="s">
        <v>2366</v>
      </c>
      <c r="E1826" s="254" t="s">
        <v>904</v>
      </c>
      <c r="F1826" s="263">
        <v>3040</v>
      </c>
      <c r="G1826" s="254" t="s">
        <v>470</v>
      </c>
      <c r="H1826" s="175" t="s">
        <v>858</v>
      </c>
      <c r="I1826" s="28"/>
    </row>
    <row r="1827" spans="1:9" x14ac:dyDescent="0.2">
      <c r="A1827" s="253">
        <v>300</v>
      </c>
      <c r="B1827" s="274">
        <v>5171</v>
      </c>
      <c r="C1827" s="254"/>
      <c r="D1827" s="254" t="s">
        <v>2367</v>
      </c>
      <c r="E1827" s="254" t="s">
        <v>2368</v>
      </c>
      <c r="F1827" s="263">
        <v>3090</v>
      </c>
      <c r="G1827" s="254" t="s">
        <v>474</v>
      </c>
      <c r="H1827" s="175" t="s">
        <v>1437</v>
      </c>
      <c r="I1827" s="28"/>
    </row>
    <row r="1828" spans="1:9" x14ac:dyDescent="0.2">
      <c r="A1828" s="253">
        <v>300</v>
      </c>
      <c r="B1828" s="274">
        <v>5172</v>
      </c>
      <c r="C1828" s="254"/>
      <c r="D1828" s="254" t="s">
        <v>2369</v>
      </c>
      <c r="E1828" s="254" t="s">
        <v>1435</v>
      </c>
      <c r="F1828" s="263">
        <v>3210</v>
      </c>
      <c r="G1828" s="254" t="s">
        <v>482</v>
      </c>
      <c r="H1828" s="175" t="s">
        <v>858</v>
      </c>
      <c r="I1828" s="28"/>
    </row>
    <row r="1829" spans="1:9" x14ac:dyDescent="0.2">
      <c r="A1829" s="253">
        <v>300</v>
      </c>
      <c r="B1829" s="274">
        <v>5173</v>
      </c>
      <c r="C1829" s="254"/>
      <c r="D1829" s="254" t="s">
        <v>2370</v>
      </c>
      <c r="E1829" s="254" t="s">
        <v>885</v>
      </c>
      <c r="F1829" s="263">
        <v>3150</v>
      </c>
      <c r="G1829" s="254" t="s">
        <v>478</v>
      </c>
      <c r="H1829" s="175" t="s">
        <v>1437</v>
      </c>
      <c r="I1829" s="28"/>
    </row>
    <row r="1830" spans="1:9" x14ac:dyDescent="0.2">
      <c r="A1830" s="253">
        <v>300</v>
      </c>
      <c r="B1830" s="274">
        <v>5174</v>
      </c>
      <c r="C1830" s="254"/>
      <c r="D1830" s="254" t="s">
        <v>2371</v>
      </c>
      <c r="E1830" s="254" t="s">
        <v>1099</v>
      </c>
      <c r="F1830" s="263">
        <v>3150</v>
      </c>
      <c r="G1830" s="254" t="s">
        <v>478</v>
      </c>
      <c r="H1830" s="175" t="s">
        <v>1437</v>
      </c>
      <c r="I1830" s="28"/>
    </row>
    <row r="1831" spans="1:9" x14ac:dyDescent="0.2">
      <c r="A1831" s="253">
        <v>300</v>
      </c>
      <c r="B1831" s="274">
        <v>5175</v>
      </c>
      <c r="C1831" s="254"/>
      <c r="D1831" s="254" t="s">
        <v>2372</v>
      </c>
      <c r="E1831" s="254" t="s">
        <v>1485</v>
      </c>
      <c r="F1831" s="263">
        <v>3030</v>
      </c>
      <c r="G1831" s="254" t="s">
        <v>469</v>
      </c>
      <c r="H1831" s="175" t="s">
        <v>858</v>
      </c>
      <c r="I1831" s="28"/>
    </row>
    <row r="1832" spans="1:9" x14ac:dyDescent="0.2">
      <c r="A1832" s="253">
        <v>300</v>
      </c>
      <c r="B1832" s="274">
        <v>5176</v>
      </c>
      <c r="C1832" s="254"/>
      <c r="D1832" s="254" t="s">
        <v>2373</v>
      </c>
      <c r="E1832" s="254" t="s">
        <v>1435</v>
      </c>
      <c r="F1832" s="263">
        <v>3210</v>
      </c>
      <c r="G1832" s="254" t="s">
        <v>482</v>
      </c>
      <c r="H1832" s="175" t="s">
        <v>858</v>
      </c>
      <c r="I1832" s="28"/>
    </row>
    <row r="1833" spans="1:9" x14ac:dyDescent="0.2">
      <c r="A1833" s="253">
        <v>300</v>
      </c>
      <c r="B1833" s="274">
        <v>5177</v>
      </c>
      <c r="C1833" s="254"/>
      <c r="D1833" s="254" t="s">
        <v>2374</v>
      </c>
      <c r="E1833" s="254" t="s">
        <v>1435</v>
      </c>
      <c r="F1833" s="263">
        <v>3210</v>
      </c>
      <c r="G1833" s="254" t="s">
        <v>482</v>
      </c>
      <c r="H1833" s="175" t="s">
        <v>858</v>
      </c>
      <c r="I1833" s="28"/>
    </row>
    <row r="1834" spans="1:9" x14ac:dyDescent="0.2">
      <c r="A1834" s="253">
        <v>300</v>
      </c>
      <c r="B1834" s="274">
        <v>5178</v>
      </c>
      <c r="C1834" s="254"/>
      <c r="D1834" s="254" t="s">
        <v>2375</v>
      </c>
      <c r="E1834" s="254" t="s">
        <v>2376</v>
      </c>
      <c r="F1834" s="263">
        <v>3090</v>
      </c>
      <c r="G1834" s="254" t="s">
        <v>474</v>
      </c>
      <c r="H1834" s="175" t="s">
        <v>1437</v>
      </c>
      <c r="I1834" s="28"/>
    </row>
    <row r="1835" spans="1:9" x14ac:dyDescent="0.2">
      <c r="A1835" s="253">
        <v>300</v>
      </c>
      <c r="B1835" s="274">
        <v>5179</v>
      </c>
      <c r="C1835" s="254"/>
      <c r="D1835" s="254" t="s">
        <v>2377</v>
      </c>
      <c r="E1835" s="254" t="s">
        <v>1094</v>
      </c>
      <c r="F1835" s="263">
        <v>3210</v>
      </c>
      <c r="G1835" s="254" t="s">
        <v>482</v>
      </c>
      <c r="H1835" s="175" t="s">
        <v>858</v>
      </c>
      <c r="I1835" s="28"/>
    </row>
    <row r="1836" spans="1:9" x14ac:dyDescent="0.2">
      <c r="A1836" s="253">
        <v>300</v>
      </c>
      <c r="B1836" s="274">
        <v>5180</v>
      </c>
      <c r="C1836" s="254"/>
      <c r="D1836" s="254" t="s">
        <v>2378</v>
      </c>
      <c r="E1836" s="254" t="s">
        <v>894</v>
      </c>
      <c r="F1836" s="263">
        <v>3100</v>
      </c>
      <c r="G1836" s="254" t="s">
        <v>1030</v>
      </c>
      <c r="H1836" s="175" t="s">
        <v>858</v>
      </c>
      <c r="I1836" s="28"/>
    </row>
    <row r="1837" spans="1:9" x14ac:dyDescent="0.2">
      <c r="A1837" s="253">
        <v>300</v>
      </c>
      <c r="B1837" s="274">
        <v>5181</v>
      </c>
      <c r="C1837" s="254"/>
      <c r="D1837" s="254" t="s">
        <v>2379</v>
      </c>
      <c r="E1837" s="254" t="s">
        <v>1133</v>
      </c>
      <c r="F1837" s="263">
        <v>3110</v>
      </c>
      <c r="G1837" s="254" t="s">
        <v>982</v>
      </c>
      <c r="H1837" s="175" t="s">
        <v>1437</v>
      </c>
      <c r="I1837" s="28"/>
    </row>
    <row r="1838" spans="1:9" x14ac:dyDescent="0.2">
      <c r="A1838" s="253">
        <v>300</v>
      </c>
      <c r="B1838" s="274">
        <v>5182</v>
      </c>
      <c r="C1838" s="254"/>
      <c r="D1838" s="254" t="s">
        <v>2380</v>
      </c>
      <c r="E1838" s="254" t="s">
        <v>2381</v>
      </c>
      <c r="F1838" s="263">
        <v>3040</v>
      </c>
      <c r="G1838" s="254" t="s">
        <v>470</v>
      </c>
      <c r="H1838" s="175" t="s">
        <v>858</v>
      </c>
      <c r="I1838" s="28"/>
    </row>
    <row r="1839" spans="1:9" x14ac:dyDescent="0.2">
      <c r="A1839" s="253">
        <v>300</v>
      </c>
      <c r="B1839" s="274">
        <v>5183</v>
      </c>
      <c r="C1839" s="254"/>
      <c r="D1839" s="254" t="s">
        <v>2382</v>
      </c>
      <c r="E1839" s="254" t="s">
        <v>1111</v>
      </c>
      <c r="F1839" s="263">
        <v>3040</v>
      </c>
      <c r="G1839" s="254" t="s">
        <v>470</v>
      </c>
      <c r="H1839" s="175" t="s">
        <v>858</v>
      </c>
      <c r="I1839" s="28"/>
    </row>
    <row r="1840" spans="1:9" x14ac:dyDescent="0.2">
      <c r="A1840" s="253">
        <v>300</v>
      </c>
      <c r="B1840" s="274">
        <v>5184</v>
      </c>
      <c r="C1840" s="254"/>
      <c r="D1840" s="254" t="s">
        <v>2383</v>
      </c>
      <c r="E1840" s="254" t="s">
        <v>1490</v>
      </c>
      <c r="F1840" s="263">
        <v>3150</v>
      </c>
      <c r="G1840" s="254" t="s">
        <v>478</v>
      </c>
      <c r="H1840" s="175" t="s">
        <v>1437</v>
      </c>
      <c r="I1840" s="28"/>
    </row>
    <row r="1841" spans="1:9" x14ac:dyDescent="0.2">
      <c r="A1841" s="253">
        <v>300</v>
      </c>
      <c r="B1841" s="274">
        <v>5185</v>
      </c>
      <c r="C1841" s="254"/>
      <c r="D1841" s="254" t="s">
        <v>2384</v>
      </c>
      <c r="E1841" s="254" t="s">
        <v>2385</v>
      </c>
      <c r="F1841" s="263">
        <v>3100</v>
      </c>
      <c r="G1841" s="254" t="s">
        <v>1030</v>
      </c>
      <c r="H1841" s="175" t="s">
        <v>858</v>
      </c>
      <c r="I1841" s="28"/>
    </row>
    <row r="1842" spans="1:9" x14ac:dyDescent="0.2">
      <c r="A1842" s="253">
        <v>300</v>
      </c>
      <c r="B1842" s="274">
        <v>5186</v>
      </c>
      <c r="C1842" s="254"/>
      <c r="D1842" s="254" t="s">
        <v>2386</v>
      </c>
      <c r="E1842" s="254" t="s">
        <v>1437</v>
      </c>
      <c r="F1842" s="263">
        <v>3110</v>
      </c>
      <c r="G1842" s="254" t="s">
        <v>982</v>
      </c>
      <c r="H1842" s="175" t="s">
        <v>1437</v>
      </c>
      <c r="I1842" s="28"/>
    </row>
    <row r="1843" spans="1:9" x14ac:dyDescent="0.2">
      <c r="A1843" s="253">
        <v>300</v>
      </c>
      <c r="B1843" s="274">
        <v>5187</v>
      </c>
      <c r="C1843" s="254"/>
      <c r="D1843" s="254" t="s">
        <v>2387</v>
      </c>
      <c r="E1843" s="254" t="s">
        <v>1490</v>
      </c>
      <c r="F1843" s="263">
        <v>3150</v>
      </c>
      <c r="G1843" s="254" t="s">
        <v>478</v>
      </c>
      <c r="H1843" s="175" t="s">
        <v>1437</v>
      </c>
      <c r="I1843" s="28"/>
    </row>
    <row r="1844" spans="1:9" x14ac:dyDescent="0.2">
      <c r="A1844" s="253">
        <v>300</v>
      </c>
      <c r="B1844" s="274">
        <v>5188</v>
      </c>
      <c r="C1844" s="254"/>
      <c r="D1844" s="254" t="s">
        <v>2388</v>
      </c>
      <c r="E1844" s="254" t="s">
        <v>2389</v>
      </c>
      <c r="F1844" s="263">
        <v>3090</v>
      </c>
      <c r="G1844" s="254" t="s">
        <v>474</v>
      </c>
      <c r="H1844" s="175" t="s">
        <v>1437</v>
      </c>
      <c r="I1844" s="28"/>
    </row>
    <row r="1845" spans="1:9" x14ac:dyDescent="0.2">
      <c r="A1845" s="253">
        <v>300</v>
      </c>
      <c r="B1845" s="274">
        <v>5189</v>
      </c>
      <c r="C1845" s="254"/>
      <c r="D1845" s="254" t="s">
        <v>2390</v>
      </c>
      <c r="E1845" s="254" t="s">
        <v>1435</v>
      </c>
      <c r="F1845" s="263">
        <v>3210</v>
      </c>
      <c r="G1845" s="254" t="s">
        <v>482</v>
      </c>
      <c r="H1845" s="175" t="s">
        <v>858</v>
      </c>
      <c r="I1845" s="28"/>
    </row>
    <row r="1846" spans="1:9" x14ac:dyDescent="0.2">
      <c r="A1846" s="253">
        <v>300</v>
      </c>
      <c r="B1846" s="274">
        <v>5190</v>
      </c>
      <c r="C1846" s="254"/>
      <c r="D1846" s="254" t="s">
        <v>2391</v>
      </c>
      <c r="E1846" s="254" t="s">
        <v>1433</v>
      </c>
      <c r="F1846" s="263">
        <v>3090</v>
      </c>
      <c r="G1846" s="254" t="s">
        <v>474</v>
      </c>
      <c r="H1846" s="175" t="s">
        <v>1437</v>
      </c>
      <c r="I1846" s="28"/>
    </row>
    <row r="1847" spans="1:9" x14ac:dyDescent="0.2">
      <c r="A1847" s="253">
        <v>300</v>
      </c>
      <c r="B1847" s="274">
        <v>5191</v>
      </c>
      <c r="C1847" s="254"/>
      <c r="D1847" s="254" t="s">
        <v>2392</v>
      </c>
      <c r="E1847" s="254" t="s">
        <v>1095</v>
      </c>
      <c r="F1847" s="263">
        <v>3240</v>
      </c>
      <c r="G1847" s="254" t="s">
        <v>1031</v>
      </c>
      <c r="H1847" s="175" t="s">
        <v>1095</v>
      </c>
      <c r="I1847" s="28"/>
    </row>
    <row r="1848" spans="1:9" x14ac:dyDescent="0.2">
      <c r="A1848" s="253">
        <v>300</v>
      </c>
      <c r="B1848" s="274">
        <v>5192</v>
      </c>
      <c r="C1848" s="254"/>
      <c r="D1848" s="254" t="s">
        <v>2393</v>
      </c>
      <c r="E1848" s="254" t="s">
        <v>869</v>
      </c>
      <c r="F1848" s="263">
        <v>3050</v>
      </c>
      <c r="G1848" s="254" t="s">
        <v>471</v>
      </c>
      <c r="H1848" s="175" t="s">
        <v>869</v>
      </c>
      <c r="I1848" s="28"/>
    </row>
    <row r="1849" spans="1:9" x14ac:dyDescent="0.2">
      <c r="A1849" s="253">
        <v>300</v>
      </c>
      <c r="B1849" s="274">
        <v>5193</v>
      </c>
      <c r="C1849" s="254"/>
      <c r="D1849" s="254" t="s">
        <v>2394</v>
      </c>
      <c r="E1849" s="254" t="s">
        <v>1485</v>
      </c>
      <c r="F1849" s="263">
        <v>3050</v>
      </c>
      <c r="G1849" s="254" t="s">
        <v>471</v>
      </c>
      <c r="H1849" s="175" t="s">
        <v>869</v>
      </c>
      <c r="I1849" s="28"/>
    </row>
    <row r="1850" spans="1:9" x14ac:dyDescent="0.2">
      <c r="A1850" s="253">
        <v>300</v>
      </c>
      <c r="B1850" s="274">
        <v>5194</v>
      </c>
      <c r="C1850" s="254"/>
      <c r="D1850" s="254" t="s">
        <v>2395</v>
      </c>
      <c r="E1850" s="254" t="s">
        <v>1485</v>
      </c>
      <c r="F1850" s="263">
        <v>3050</v>
      </c>
      <c r="G1850" s="254" t="s">
        <v>471</v>
      </c>
      <c r="H1850" s="175" t="s">
        <v>869</v>
      </c>
      <c r="I1850" s="28"/>
    </row>
    <row r="1851" spans="1:9" x14ac:dyDescent="0.2">
      <c r="A1851" s="253">
        <v>300</v>
      </c>
      <c r="B1851" s="274">
        <v>5195</v>
      </c>
      <c r="C1851" s="254"/>
      <c r="D1851" s="254" t="s">
        <v>2396</v>
      </c>
      <c r="E1851" s="254" t="s">
        <v>1485</v>
      </c>
      <c r="F1851" s="263">
        <v>3050</v>
      </c>
      <c r="G1851" s="254" t="s">
        <v>471</v>
      </c>
      <c r="H1851" s="175" t="s">
        <v>869</v>
      </c>
      <c r="I1851" s="28"/>
    </row>
    <row r="1852" spans="1:9" x14ac:dyDescent="0.2">
      <c r="A1852" s="253">
        <v>300</v>
      </c>
      <c r="B1852" s="274">
        <v>5196</v>
      </c>
      <c r="C1852" s="254"/>
      <c r="D1852" s="254" t="s">
        <v>2397</v>
      </c>
      <c r="E1852" s="254" t="s">
        <v>1486</v>
      </c>
      <c r="F1852" s="263">
        <v>3050</v>
      </c>
      <c r="G1852" s="254" t="s">
        <v>471</v>
      </c>
      <c r="H1852" s="175" t="s">
        <v>869</v>
      </c>
      <c r="I1852" s="28"/>
    </row>
    <row r="1853" spans="1:9" x14ac:dyDescent="0.2">
      <c r="A1853" s="253">
        <v>300</v>
      </c>
      <c r="B1853" s="274">
        <v>5197</v>
      </c>
      <c r="C1853" s="254"/>
      <c r="D1853" s="254" t="s">
        <v>2398</v>
      </c>
      <c r="E1853" s="254" t="s">
        <v>1142</v>
      </c>
      <c r="F1853" s="263">
        <v>3050</v>
      </c>
      <c r="G1853" s="254" t="s">
        <v>471</v>
      </c>
      <c r="H1853" s="175" t="s">
        <v>869</v>
      </c>
      <c r="I1853" s="28"/>
    </row>
    <row r="1854" spans="1:9" x14ac:dyDescent="0.2">
      <c r="A1854" s="253">
        <v>300</v>
      </c>
      <c r="B1854" s="274">
        <v>5198</v>
      </c>
      <c r="C1854" s="254"/>
      <c r="D1854" s="254" t="s">
        <v>2399</v>
      </c>
      <c r="E1854" s="254" t="s">
        <v>966</v>
      </c>
      <c r="F1854" s="263">
        <v>3050</v>
      </c>
      <c r="G1854" s="254" t="s">
        <v>471</v>
      </c>
      <c r="H1854" s="175" t="s">
        <v>869</v>
      </c>
      <c r="I1854" s="28"/>
    </row>
    <row r="1855" spans="1:9" x14ac:dyDescent="0.2">
      <c r="A1855" s="253">
        <v>300</v>
      </c>
      <c r="B1855" s="274">
        <v>5199</v>
      </c>
      <c r="C1855" s="254"/>
      <c r="D1855" s="254" t="s">
        <v>2400</v>
      </c>
      <c r="E1855" s="254" t="s">
        <v>1490</v>
      </c>
      <c r="F1855" s="263">
        <v>3150</v>
      </c>
      <c r="G1855" s="254" t="s">
        <v>478</v>
      </c>
      <c r="H1855" s="175" t="s">
        <v>1437</v>
      </c>
      <c r="I1855" s="28"/>
    </row>
    <row r="1856" spans="1:9" x14ac:dyDescent="0.2">
      <c r="A1856" s="253">
        <v>300</v>
      </c>
      <c r="B1856" s="274">
        <v>5200</v>
      </c>
      <c r="C1856" s="254"/>
      <c r="D1856" s="254" t="s">
        <v>2401</v>
      </c>
      <c r="E1856" s="254" t="s">
        <v>1434</v>
      </c>
      <c r="F1856" s="263">
        <v>3150</v>
      </c>
      <c r="G1856" s="254" t="s">
        <v>478</v>
      </c>
      <c r="H1856" s="175" t="s">
        <v>1437</v>
      </c>
      <c r="I1856" s="28"/>
    </row>
    <row r="1857" spans="1:9" x14ac:dyDescent="0.2">
      <c r="A1857" s="253">
        <v>300</v>
      </c>
      <c r="B1857" s="274">
        <v>5201</v>
      </c>
      <c r="C1857" s="254"/>
      <c r="D1857" s="254" t="s">
        <v>2402</v>
      </c>
      <c r="E1857" s="254" t="s">
        <v>1428</v>
      </c>
      <c r="F1857" s="263">
        <v>3210</v>
      </c>
      <c r="G1857" s="254" t="s">
        <v>482</v>
      </c>
      <c r="H1857" s="175" t="s">
        <v>858</v>
      </c>
      <c r="I1857" s="28"/>
    </row>
    <row r="1858" spans="1:9" x14ac:dyDescent="0.2">
      <c r="A1858" s="253">
        <v>300</v>
      </c>
      <c r="B1858" s="274">
        <v>5202</v>
      </c>
      <c r="C1858" s="254"/>
      <c r="D1858" s="254" t="s">
        <v>2403</v>
      </c>
      <c r="E1858" s="254" t="s">
        <v>1087</v>
      </c>
      <c r="F1858" s="263">
        <v>3130</v>
      </c>
      <c r="G1858" s="254" t="s">
        <v>476</v>
      </c>
      <c r="H1858" s="175" t="s">
        <v>858</v>
      </c>
      <c r="I1858" s="28"/>
    </row>
    <row r="1859" spans="1:9" x14ac:dyDescent="0.2">
      <c r="A1859" s="253">
        <v>300</v>
      </c>
      <c r="B1859" s="274">
        <v>5203</v>
      </c>
      <c r="C1859" s="254"/>
      <c r="D1859" s="254" t="s">
        <v>2404</v>
      </c>
      <c r="E1859" s="254" t="s">
        <v>1163</v>
      </c>
      <c r="F1859" s="263">
        <v>3090</v>
      </c>
      <c r="G1859" s="254" t="s">
        <v>474</v>
      </c>
      <c r="H1859" s="175" t="s">
        <v>1437</v>
      </c>
      <c r="I1859" s="28"/>
    </row>
    <row r="1860" spans="1:9" x14ac:dyDescent="0.2">
      <c r="A1860" s="253">
        <v>300</v>
      </c>
      <c r="B1860" s="274">
        <v>5204</v>
      </c>
      <c r="C1860" s="254"/>
      <c r="D1860" s="254" t="s">
        <v>2405</v>
      </c>
      <c r="E1860" s="254" t="s">
        <v>885</v>
      </c>
      <c r="F1860" s="263">
        <v>3150</v>
      </c>
      <c r="G1860" s="254" t="s">
        <v>478</v>
      </c>
      <c r="H1860" s="175" t="s">
        <v>1437</v>
      </c>
      <c r="I1860" s="28"/>
    </row>
    <row r="1861" spans="1:9" x14ac:dyDescent="0.2">
      <c r="A1861" s="253">
        <v>300</v>
      </c>
      <c r="B1861" s="274">
        <v>5205</v>
      </c>
      <c r="C1861" s="254"/>
      <c r="D1861" s="254" t="s">
        <v>2406</v>
      </c>
      <c r="E1861" s="254" t="s">
        <v>1431</v>
      </c>
      <c r="F1861" s="263">
        <v>3210</v>
      </c>
      <c r="G1861" s="254" t="s">
        <v>482</v>
      </c>
      <c r="H1861" s="175" t="s">
        <v>858</v>
      </c>
      <c r="I1861" s="28"/>
    </row>
    <row r="1862" spans="1:9" x14ac:dyDescent="0.2">
      <c r="A1862" s="253">
        <v>300</v>
      </c>
      <c r="B1862" s="274">
        <v>5206</v>
      </c>
      <c r="C1862" s="254"/>
      <c r="D1862" s="254" t="s">
        <v>2407</v>
      </c>
      <c r="E1862" s="254" t="s">
        <v>894</v>
      </c>
      <c r="F1862" s="263">
        <v>3100</v>
      </c>
      <c r="G1862" s="254" t="s">
        <v>1030</v>
      </c>
      <c r="H1862" s="175" t="s">
        <v>858</v>
      </c>
      <c r="I1862" s="28"/>
    </row>
    <row r="1863" spans="1:9" x14ac:dyDescent="0.2">
      <c r="A1863" s="253">
        <v>300</v>
      </c>
      <c r="B1863" s="274">
        <v>5207</v>
      </c>
      <c r="C1863" s="254"/>
      <c r="D1863" s="254" t="s">
        <v>2408</v>
      </c>
      <c r="E1863" s="254" t="s">
        <v>885</v>
      </c>
      <c r="F1863" s="263">
        <v>3150</v>
      </c>
      <c r="G1863" s="254" t="s">
        <v>478</v>
      </c>
      <c r="H1863" s="175" t="s">
        <v>1437</v>
      </c>
      <c r="I1863" s="28"/>
    </row>
    <row r="1864" spans="1:9" x14ac:dyDescent="0.2">
      <c r="A1864" s="253">
        <v>300</v>
      </c>
      <c r="B1864" s="274">
        <v>5208</v>
      </c>
      <c r="C1864" s="254"/>
      <c r="D1864" s="254" t="s">
        <v>2409</v>
      </c>
      <c r="E1864" s="254" t="s">
        <v>2410</v>
      </c>
      <c r="F1864" s="263">
        <v>3140</v>
      </c>
      <c r="G1864" s="254" t="s">
        <v>477</v>
      </c>
      <c r="H1864" s="175" t="s">
        <v>858</v>
      </c>
      <c r="I1864" s="28"/>
    </row>
    <row r="1865" spans="1:9" x14ac:dyDescent="0.2">
      <c r="A1865" s="253">
        <v>300</v>
      </c>
      <c r="B1865" s="274">
        <v>5209</v>
      </c>
      <c r="C1865" s="254"/>
      <c r="D1865" s="254" t="s">
        <v>2411</v>
      </c>
      <c r="E1865" s="254" t="s">
        <v>899</v>
      </c>
      <c r="F1865" s="263">
        <v>3090</v>
      </c>
      <c r="G1865" s="254" t="s">
        <v>474</v>
      </c>
      <c r="H1865" s="175" t="s">
        <v>1437</v>
      </c>
      <c r="I1865" s="28"/>
    </row>
    <row r="1866" spans="1:9" x14ac:dyDescent="0.2">
      <c r="A1866" s="253">
        <v>300</v>
      </c>
      <c r="B1866" s="274">
        <v>5210</v>
      </c>
      <c r="C1866" s="254"/>
      <c r="D1866" s="254" t="s">
        <v>2412</v>
      </c>
      <c r="E1866" s="254" t="s">
        <v>2241</v>
      </c>
      <c r="F1866" s="263">
        <v>3140</v>
      </c>
      <c r="G1866" s="254" t="s">
        <v>477</v>
      </c>
      <c r="H1866" s="175" t="s">
        <v>858</v>
      </c>
      <c r="I1866" s="28"/>
    </row>
    <row r="1867" spans="1:9" x14ac:dyDescent="0.2">
      <c r="A1867" s="253">
        <v>300</v>
      </c>
      <c r="B1867" s="274">
        <v>5211</v>
      </c>
      <c r="C1867" s="254"/>
      <c r="D1867" s="254" t="s">
        <v>2413</v>
      </c>
      <c r="E1867" s="254" t="s">
        <v>1490</v>
      </c>
      <c r="F1867" s="263">
        <v>3150</v>
      </c>
      <c r="G1867" s="254" t="s">
        <v>478</v>
      </c>
      <c r="H1867" s="175" t="s">
        <v>1437</v>
      </c>
      <c r="I1867" s="28"/>
    </row>
    <row r="1868" spans="1:9" x14ac:dyDescent="0.2">
      <c r="A1868" s="253">
        <v>300</v>
      </c>
      <c r="B1868" s="274">
        <v>5212</v>
      </c>
      <c r="C1868" s="254"/>
      <c r="D1868" s="254" t="s">
        <v>2414</v>
      </c>
      <c r="E1868" s="254" t="s">
        <v>899</v>
      </c>
      <c r="F1868" s="263">
        <v>3060</v>
      </c>
      <c r="G1868" s="254" t="s">
        <v>182</v>
      </c>
      <c r="H1868" s="175" t="s">
        <v>1437</v>
      </c>
      <c r="I1868" s="28"/>
    </row>
    <row r="1869" spans="1:9" x14ac:dyDescent="0.2">
      <c r="A1869" s="253">
        <v>300</v>
      </c>
      <c r="B1869" s="274">
        <v>5213</v>
      </c>
      <c r="C1869" s="254"/>
      <c r="D1869" s="254" t="s">
        <v>2415</v>
      </c>
      <c r="E1869" s="254" t="s">
        <v>1133</v>
      </c>
      <c r="F1869" s="263">
        <v>3110</v>
      </c>
      <c r="G1869" s="254" t="s">
        <v>982</v>
      </c>
      <c r="H1869" s="175" t="s">
        <v>1437</v>
      </c>
      <c r="I1869" s="28"/>
    </row>
    <row r="1870" spans="1:9" x14ac:dyDescent="0.2">
      <c r="A1870" s="253">
        <v>300</v>
      </c>
      <c r="B1870" s="274">
        <v>5214</v>
      </c>
      <c r="C1870" s="254"/>
      <c r="D1870" s="254" t="s">
        <v>2416</v>
      </c>
      <c r="E1870" s="254" t="s">
        <v>1087</v>
      </c>
      <c r="F1870" s="263">
        <v>3130</v>
      </c>
      <c r="G1870" s="254" t="s">
        <v>476</v>
      </c>
      <c r="H1870" s="175" t="s">
        <v>858</v>
      </c>
      <c r="I1870" s="28"/>
    </row>
    <row r="1871" spans="1:9" x14ac:dyDescent="0.2">
      <c r="A1871" s="253">
        <v>300</v>
      </c>
      <c r="B1871" s="274">
        <v>5215</v>
      </c>
      <c r="C1871" s="254"/>
      <c r="D1871" s="254" t="s">
        <v>2417</v>
      </c>
      <c r="E1871" s="254" t="s">
        <v>2219</v>
      </c>
      <c r="F1871" s="263">
        <v>3140</v>
      </c>
      <c r="G1871" s="254" t="s">
        <v>477</v>
      </c>
      <c r="H1871" s="175" t="s">
        <v>858</v>
      </c>
      <c r="I1871" s="28"/>
    </row>
    <row r="1872" spans="1:9" x14ac:dyDescent="0.2">
      <c r="A1872" s="253">
        <v>300</v>
      </c>
      <c r="B1872" s="274">
        <v>5216</v>
      </c>
      <c r="C1872" s="254"/>
      <c r="D1872" s="254" t="s">
        <v>2418</v>
      </c>
      <c r="E1872" s="254" t="s">
        <v>2419</v>
      </c>
      <c r="F1872" s="263">
        <v>3150</v>
      </c>
      <c r="G1872" s="254" t="s">
        <v>478</v>
      </c>
      <c r="H1872" s="175" t="s">
        <v>1437</v>
      </c>
      <c r="I1872" s="28"/>
    </row>
    <row r="1873" spans="1:9" x14ac:dyDescent="0.2">
      <c r="A1873" s="253">
        <v>300</v>
      </c>
      <c r="B1873" s="274">
        <v>5217</v>
      </c>
      <c r="C1873" s="254"/>
      <c r="D1873" s="254" t="s">
        <v>2420</v>
      </c>
      <c r="E1873" s="254" t="s">
        <v>1428</v>
      </c>
      <c r="F1873" s="263">
        <v>3210</v>
      </c>
      <c r="G1873" s="254" t="s">
        <v>482</v>
      </c>
      <c r="H1873" s="175" t="s">
        <v>858</v>
      </c>
      <c r="I1873" s="28"/>
    </row>
    <row r="1874" spans="1:9" x14ac:dyDescent="0.2">
      <c r="A1874" s="253">
        <v>300</v>
      </c>
      <c r="B1874" s="274">
        <v>5218</v>
      </c>
      <c r="C1874" s="254"/>
      <c r="D1874" s="254" t="s">
        <v>2421</v>
      </c>
      <c r="E1874" s="254" t="s">
        <v>1465</v>
      </c>
      <c r="F1874" s="263">
        <v>3060</v>
      </c>
      <c r="G1874" s="254" t="s">
        <v>182</v>
      </c>
      <c r="H1874" s="175" t="s">
        <v>1437</v>
      </c>
      <c r="I1874" s="28"/>
    </row>
    <row r="1875" spans="1:9" x14ac:dyDescent="0.2">
      <c r="A1875" s="253">
        <v>300</v>
      </c>
      <c r="B1875" s="274">
        <v>5219</v>
      </c>
      <c r="C1875" s="254"/>
      <c r="D1875" s="254" t="s">
        <v>2422</v>
      </c>
      <c r="E1875" s="254" t="s">
        <v>1433</v>
      </c>
      <c r="F1875" s="263">
        <v>3090</v>
      </c>
      <c r="G1875" s="254" t="s">
        <v>474</v>
      </c>
      <c r="H1875" s="175" t="s">
        <v>1437</v>
      </c>
      <c r="I1875" s="28"/>
    </row>
    <row r="1876" spans="1:9" x14ac:dyDescent="0.2">
      <c r="A1876" s="253">
        <v>300</v>
      </c>
      <c r="B1876" s="274">
        <v>5220</v>
      </c>
      <c r="C1876" s="254"/>
      <c r="D1876" s="254" t="s">
        <v>2423</v>
      </c>
      <c r="E1876" s="254" t="s">
        <v>1433</v>
      </c>
      <c r="F1876" s="263">
        <v>3090</v>
      </c>
      <c r="G1876" s="254" t="s">
        <v>474</v>
      </c>
      <c r="H1876" s="175" t="s">
        <v>1437</v>
      </c>
      <c r="I1876" s="28"/>
    </row>
    <row r="1877" spans="1:9" x14ac:dyDescent="0.2">
      <c r="A1877" s="253">
        <v>300</v>
      </c>
      <c r="B1877" s="274">
        <v>5221</v>
      </c>
      <c r="C1877" s="254"/>
      <c r="D1877" s="254" t="s">
        <v>2424</v>
      </c>
      <c r="E1877" s="254" t="s">
        <v>1169</v>
      </c>
      <c r="F1877" s="263">
        <v>3030</v>
      </c>
      <c r="G1877" s="254" t="s">
        <v>469</v>
      </c>
      <c r="H1877" s="175" t="s">
        <v>858</v>
      </c>
      <c r="I1877" s="28"/>
    </row>
    <row r="1878" spans="1:9" x14ac:dyDescent="0.2">
      <c r="A1878" s="253">
        <v>300</v>
      </c>
      <c r="B1878" s="274">
        <v>5222</v>
      </c>
      <c r="C1878" s="254"/>
      <c r="D1878" s="254" t="s">
        <v>2425</v>
      </c>
      <c r="E1878" s="254" t="s">
        <v>1490</v>
      </c>
      <c r="F1878" s="263">
        <v>3150</v>
      </c>
      <c r="G1878" s="254" t="s">
        <v>478</v>
      </c>
      <c r="H1878" s="175" t="s">
        <v>1437</v>
      </c>
      <c r="I1878" s="28"/>
    </row>
    <row r="1879" spans="1:9" x14ac:dyDescent="0.2">
      <c r="A1879" s="253">
        <v>300</v>
      </c>
      <c r="B1879" s="274">
        <v>5223</v>
      </c>
      <c r="C1879" s="254"/>
      <c r="D1879" s="254" t="s">
        <v>2426</v>
      </c>
      <c r="E1879" s="254" t="s">
        <v>1133</v>
      </c>
      <c r="F1879" s="263">
        <v>3110</v>
      </c>
      <c r="G1879" s="254" t="s">
        <v>982</v>
      </c>
      <c r="H1879" s="175" t="s">
        <v>1437</v>
      </c>
      <c r="I1879" s="28"/>
    </row>
    <row r="1880" spans="1:9" x14ac:dyDescent="0.2">
      <c r="A1880" s="253">
        <v>300</v>
      </c>
      <c r="B1880" s="274">
        <v>5224</v>
      </c>
      <c r="C1880" s="254"/>
      <c r="D1880" s="254" t="s">
        <v>2427</v>
      </c>
      <c r="E1880" s="254" t="s">
        <v>1133</v>
      </c>
      <c r="F1880" s="263">
        <v>3110</v>
      </c>
      <c r="G1880" s="254" t="s">
        <v>982</v>
      </c>
      <c r="H1880" s="175" t="s">
        <v>1437</v>
      </c>
      <c r="I1880" s="28"/>
    </row>
    <row r="1881" spans="1:9" x14ac:dyDescent="0.2">
      <c r="A1881" s="253">
        <v>300</v>
      </c>
      <c r="B1881" s="274">
        <v>5225</v>
      </c>
      <c r="C1881" s="254"/>
      <c r="D1881" s="254" t="s">
        <v>2428</v>
      </c>
      <c r="E1881" s="254" t="s">
        <v>2429</v>
      </c>
      <c r="F1881" s="263">
        <v>3090</v>
      </c>
      <c r="G1881" s="254" t="s">
        <v>474</v>
      </c>
      <c r="H1881" s="175" t="s">
        <v>1437</v>
      </c>
      <c r="I1881" s="28"/>
    </row>
    <row r="1882" spans="1:9" x14ac:dyDescent="0.2">
      <c r="A1882" s="253">
        <v>300</v>
      </c>
      <c r="B1882" s="274">
        <v>5226</v>
      </c>
      <c r="C1882" s="254"/>
      <c r="D1882" s="254" t="s">
        <v>2430</v>
      </c>
      <c r="E1882" s="254" t="s">
        <v>2431</v>
      </c>
      <c r="F1882" s="263">
        <v>3030</v>
      </c>
      <c r="G1882" s="254" t="s">
        <v>469</v>
      </c>
      <c r="H1882" s="175" t="s">
        <v>858</v>
      </c>
      <c r="I1882" s="28"/>
    </row>
    <row r="1883" spans="1:9" x14ac:dyDescent="0.2">
      <c r="A1883" s="253">
        <v>300</v>
      </c>
      <c r="B1883" s="274">
        <v>5227</v>
      </c>
      <c r="C1883" s="254"/>
      <c r="D1883" s="254" t="s">
        <v>2432</v>
      </c>
      <c r="E1883" s="254" t="s">
        <v>1490</v>
      </c>
      <c r="F1883" s="263">
        <v>3150</v>
      </c>
      <c r="G1883" s="254" t="s">
        <v>478</v>
      </c>
      <c r="H1883" s="175" t="s">
        <v>1437</v>
      </c>
      <c r="I1883" s="28"/>
    </row>
    <row r="1884" spans="1:9" x14ac:dyDescent="0.2">
      <c r="A1884" s="253">
        <v>300</v>
      </c>
      <c r="B1884" s="274">
        <v>5228</v>
      </c>
      <c r="C1884" s="254"/>
      <c r="D1884" s="254" t="s">
        <v>2433</v>
      </c>
      <c r="E1884" s="254" t="s">
        <v>1094</v>
      </c>
      <c r="F1884" s="263">
        <v>3210</v>
      </c>
      <c r="G1884" s="254" t="s">
        <v>482</v>
      </c>
      <c r="H1884" s="175" t="s">
        <v>858</v>
      </c>
      <c r="I1884" s="28"/>
    </row>
    <row r="1885" spans="1:9" x14ac:dyDescent="0.2">
      <c r="A1885" s="253">
        <v>300</v>
      </c>
      <c r="B1885" s="274">
        <v>5229</v>
      </c>
      <c r="C1885" s="254"/>
      <c r="D1885" s="254" t="s">
        <v>2434</v>
      </c>
      <c r="E1885" s="254" t="s">
        <v>899</v>
      </c>
      <c r="F1885" s="263">
        <v>3060</v>
      </c>
      <c r="G1885" s="254" t="s">
        <v>182</v>
      </c>
      <c r="H1885" s="175" t="s">
        <v>1437</v>
      </c>
      <c r="I1885" s="28"/>
    </row>
    <row r="1886" spans="1:9" x14ac:dyDescent="0.2">
      <c r="A1886" s="253">
        <v>300</v>
      </c>
      <c r="B1886" s="274">
        <v>5230</v>
      </c>
      <c r="C1886" s="254"/>
      <c r="D1886" s="254" t="s">
        <v>2435</v>
      </c>
      <c r="E1886" s="254" t="s">
        <v>1465</v>
      </c>
      <c r="F1886" s="263">
        <v>3060</v>
      </c>
      <c r="G1886" s="254" t="s">
        <v>182</v>
      </c>
      <c r="H1886" s="175" t="s">
        <v>1437</v>
      </c>
      <c r="I1886" s="28"/>
    </row>
    <row r="1887" spans="1:9" x14ac:dyDescent="0.2">
      <c r="A1887" s="253">
        <v>300</v>
      </c>
      <c r="B1887" s="274">
        <v>5231</v>
      </c>
      <c r="C1887" s="254"/>
      <c r="D1887" s="254" t="s">
        <v>2436</v>
      </c>
      <c r="E1887" s="254" t="s">
        <v>1133</v>
      </c>
      <c r="F1887" s="263">
        <v>3110</v>
      </c>
      <c r="G1887" s="254" t="s">
        <v>982</v>
      </c>
      <c r="H1887" s="175" t="s">
        <v>1437</v>
      </c>
      <c r="I1887" s="28"/>
    </row>
    <row r="1888" spans="1:9" x14ac:dyDescent="0.2">
      <c r="A1888" s="253">
        <v>300</v>
      </c>
      <c r="B1888" s="274">
        <v>5232</v>
      </c>
      <c r="C1888" s="254"/>
      <c r="D1888" s="254" t="s">
        <v>2437</v>
      </c>
      <c r="E1888" s="254" t="s">
        <v>885</v>
      </c>
      <c r="F1888" s="263">
        <v>3140</v>
      </c>
      <c r="G1888" s="254" t="s">
        <v>477</v>
      </c>
      <c r="H1888" s="175" t="s">
        <v>858</v>
      </c>
      <c r="I1888" s="28"/>
    </row>
    <row r="1889" spans="1:9" x14ac:dyDescent="0.2">
      <c r="A1889" s="253">
        <v>300</v>
      </c>
      <c r="B1889" s="274">
        <v>5233</v>
      </c>
      <c r="C1889" s="254"/>
      <c r="D1889" s="254" t="s">
        <v>2438</v>
      </c>
      <c r="E1889" s="254" t="s">
        <v>2439</v>
      </c>
      <c r="F1889" s="263">
        <v>3270</v>
      </c>
      <c r="G1889" s="254" t="s">
        <v>1032</v>
      </c>
      <c r="H1889" s="175" t="s">
        <v>877</v>
      </c>
      <c r="I1889" s="28"/>
    </row>
    <row r="1890" spans="1:9" x14ac:dyDescent="0.2">
      <c r="A1890" s="253">
        <v>300</v>
      </c>
      <c r="B1890" s="274">
        <v>5234</v>
      </c>
      <c r="C1890" s="254"/>
      <c r="D1890" s="254" t="s">
        <v>2440</v>
      </c>
      <c r="E1890" s="254" t="s">
        <v>2410</v>
      </c>
      <c r="F1890" s="263">
        <v>3120</v>
      </c>
      <c r="G1890" s="254" t="s">
        <v>475</v>
      </c>
      <c r="H1890" s="175" t="s">
        <v>861</v>
      </c>
      <c r="I1890" s="28"/>
    </row>
    <row r="1891" spans="1:9" x14ac:dyDescent="0.2">
      <c r="A1891" s="253">
        <v>300</v>
      </c>
      <c r="B1891" s="274">
        <v>5235</v>
      </c>
      <c r="C1891" s="254"/>
      <c r="D1891" s="254" t="s">
        <v>2441</v>
      </c>
      <c r="E1891" s="254" t="s">
        <v>1138</v>
      </c>
      <c r="F1891" s="263">
        <v>3280</v>
      </c>
      <c r="G1891" s="254" t="s">
        <v>486</v>
      </c>
      <c r="H1891" s="175" t="s">
        <v>877</v>
      </c>
      <c r="I1891" s="28"/>
    </row>
    <row r="1892" spans="1:9" x14ac:dyDescent="0.2">
      <c r="A1892" s="253">
        <v>300</v>
      </c>
      <c r="B1892" s="274">
        <v>5236</v>
      </c>
      <c r="C1892" s="254"/>
      <c r="D1892" s="254" t="s">
        <v>2442</v>
      </c>
      <c r="E1892" s="254" t="s">
        <v>1474</v>
      </c>
      <c r="F1892" s="263">
        <v>3280</v>
      </c>
      <c r="G1892" s="254" t="s">
        <v>486</v>
      </c>
      <c r="H1892" s="175" t="s">
        <v>877</v>
      </c>
      <c r="I1892" s="28"/>
    </row>
    <row r="1893" spans="1:9" x14ac:dyDescent="0.2">
      <c r="A1893" s="253">
        <v>300</v>
      </c>
      <c r="B1893" s="274">
        <v>5237</v>
      </c>
      <c r="C1893" s="254"/>
      <c r="D1893" s="254" t="s">
        <v>2443</v>
      </c>
      <c r="E1893" s="254" t="s">
        <v>1474</v>
      </c>
      <c r="F1893" s="263">
        <v>3280</v>
      </c>
      <c r="G1893" s="254" t="s">
        <v>486</v>
      </c>
      <c r="H1893" s="175" t="s">
        <v>877</v>
      </c>
      <c r="I1893" s="28"/>
    </row>
    <row r="1894" spans="1:9" x14ac:dyDescent="0.2">
      <c r="A1894" s="253">
        <v>300</v>
      </c>
      <c r="B1894" s="274">
        <v>5238</v>
      </c>
      <c r="C1894" s="254"/>
      <c r="D1894" s="254" t="s">
        <v>2444</v>
      </c>
      <c r="E1894" s="254" t="s">
        <v>1474</v>
      </c>
      <c r="F1894" s="263">
        <v>3280</v>
      </c>
      <c r="G1894" s="254" t="s">
        <v>486</v>
      </c>
      <c r="H1894" s="175" t="s">
        <v>877</v>
      </c>
      <c r="I1894" s="28"/>
    </row>
    <row r="1895" spans="1:9" x14ac:dyDescent="0.2">
      <c r="A1895" s="253">
        <v>300</v>
      </c>
      <c r="B1895" s="274">
        <v>5239</v>
      </c>
      <c r="C1895" s="254"/>
      <c r="D1895" s="254" t="s">
        <v>2445</v>
      </c>
      <c r="E1895" s="254" t="s">
        <v>2446</v>
      </c>
      <c r="F1895" s="263">
        <v>3120</v>
      </c>
      <c r="G1895" s="254" t="s">
        <v>475</v>
      </c>
      <c r="H1895" s="175" t="s">
        <v>861</v>
      </c>
      <c r="I1895" s="28"/>
    </row>
    <row r="1896" spans="1:9" x14ac:dyDescent="0.2">
      <c r="A1896" s="253">
        <v>300</v>
      </c>
      <c r="B1896" s="274">
        <v>5240</v>
      </c>
      <c r="C1896" s="254"/>
      <c r="D1896" s="254" t="s">
        <v>2447</v>
      </c>
      <c r="E1896" s="254" t="s">
        <v>2448</v>
      </c>
      <c r="F1896" s="263">
        <v>3280</v>
      </c>
      <c r="G1896" s="254" t="s">
        <v>486</v>
      </c>
      <c r="H1896" s="175" t="s">
        <v>877</v>
      </c>
      <c r="I1896" s="28"/>
    </row>
    <row r="1897" spans="1:9" x14ac:dyDescent="0.2">
      <c r="A1897" s="253">
        <v>300</v>
      </c>
      <c r="B1897" s="274">
        <v>5241</v>
      </c>
      <c r="C1897" s="254"/>
      <c r="D1897" s="254" t="s">
        <v>2449</v>
      </c>
      <c r="E1897" s="254" t="s">
        <v>864</v>
      </c>
      <c r="F1897" s="263">
        <v>3280</v>
      </c>
      <c r="G1897" s="254" t="s">
        <v>486</v>
      </c>
      <c r="H1897" s="175" t="s">
        <v>877</v>
      </c>
      <c r="I1897" s="28"/>
    </row>
    <row r="1898" spans="1:9" x14ac:dyDescent="0.2">
      <c r="A1898" s="253">
        <v>300</v>
      </c>
      <c r="B1898" s="274">
        <v>5242</v>
      </c>
      <c r="C1898" s="254"/>
      <c r="D1898" s="254" t="s">
        <v>2450</v>
      </c>
      <c r="E1898" s="254" t="s">
        <v>1095</v>
      </c>
      <c r="F1898" s="263">
        <v>3240</v>
      </c>
      <c r="G1898" s="254" t="s">
        <v>1031</v>
      </c>
      <c r="H1898" s="175" t="s">
        <v>1095</v>
      </c>
      <c r="I1898" s="28"/>
    </row>
    <row r="1899" spans="1:9" x14ac:dyDescent="0.2">
      <c r="A1899" s="253">
        <v>300</v>
      </c>
      <c r="B1899" s="274">
        <v>5243</v>
      </c>
      <c r="C1899" s="254"/>
      <c r="D1899" s="254" t="s">
        <v>2451</v>
      </c>
      <c r="E1899" s="254" t="s">
        <v>864</v>
      </c>
      <c r="F1899" s="263">
        <v>3270</v>
      </c>
      <c r="G1899" s="254" t="s">
        <v>1032</v>
      </c>
      <c r="H1899" s="175" t="s">
        <v>877</v>
      </c>
      <c r="I1899" s="28"/>
    </row>
    <row r="1900" spans="1:9" x14ac:dyDescent="0.2">
      <c r="A1900" s="253">
        <v>300</v>
      </c>
      <c r="B1900" s="274">
        <v>5244</v>
      </c>
      <c r="C1900" s="254"/>
      <c r="D1900" s="254" t="s">
        <v>2452</v>
      </c>
      <c r="E1900" s="254" t="s">
        <v>864</v>
      </c>
      <c r="F1900" s="263">
        <v>3280</v>
      </c>
      <c r="G1900" s="254" t="s">
        <v>486</v>
      </c>
      <c r="H1900" s="175" t="s">
        <v>877</v>
      </c>
      <c r="I1900" s="28"/>
    </row>
    <row r="1901" spans="1:9" x14ac:dyDescent="0.2">
      <c r="A1901" s="253">
        <v>300</v>
      </c>
      <c r="B1901" s="274">
        <v>5245</v>
      </c>
      <c r="C1901" s="254"/>
      <c r="D1901" s="254" t="s">
        <v>2453</v>
      </c>
      <c r="E1901" s="254" t="s">
        <v>1474</v>
      </c>
      <c r="F1901" s="263">
        <v>3280</v>
      </c>
      <c r="G1901" s="254" t="s">
        <v>486</v>
      </c>
      <c r="H1901" s="175" t="s">
        <v>877</v>
      </c>
      <c r="I1901" s="28"/>
    </row>
    <row r="1902" spans="1:9" x14ac:dyDescent="0.2">
      <c r="A1902" s="275">
        <v>300</v>
      </c>
      <c r="B1902" s="276">
        <v>5246</v>
      </c>
      <c r="C1902" s="264"/>
      <c r="D1902" s="264" t="s">
        <v>2454</v>
      </c>
      <c r="E1902" s="264" t="s">
        <v>1129</v>
      </c>
      <c r="F1902" s="263">
        <v>3280</v>
      </c>
      <c r="G1902" s="254" t="s">
        <v>486</v>
      </c>
      <c r="H1902" s="175" t="s">
        <v>877</v>
      </c>
      <c r="I1902" s="28"/>
    </row>
    <row r="1903" spans="1:9" x14ac:dyDescent="0.2">
      <c r="A1903" s="275">
        <v>300</v>
      </c>
      <c r="B1903" s="276">
        <v>5247</v>
      </c>
      <c r="C1903" s="264"/>
      <c r="D1903" s="264" t="s">
        <v>2455</v>
      </c>
      <c r="E1903" s="264" t="s">
        <v>896</v>
      </c>
      <c r="F1903" s="263">
        <v>3240</v>
      </c>
      <c r="G1903" s="254" t="s">
        <v>1031</v>
      </c>
      <c r="H1903" s="175" t="s">
        <v>1095</v>
      </c>
      <c r="I1903" s="28"/>
    </row>
    <row r="1904" spans="1:9" x14ac:dyDescent="0.2">
      <c r="A1904" s="275">
        <v>300</v>
      </c>
      <c r="B1904" s="276">
        <v>5248</v>
      </c>
      <c r="C1904" s="264"/>
      <c r="D1904" s="264" t="s">
        <v>2456</v>
      </c>
      <c r="E1904" s="264" t="s">
        <v>965</v>
      </c>
      <c r="F1904" s="263">
        <v>3120</v>
      </c>
      <c r="G1904" s="254" t="s">
        <v>475</v>
      </c>
      <c r="H1904" s="175" t="s">
        <v>861</v>
      </c>
      <c r="I1904" s="28"/>
    </row>
    <row r="1905" spans="1:9" x14ac:dyDescent="0.2">
      <c r="A1905" s="275">
        <v>300</v>
      </c>
      <c r="B1905" s="276">
        <v>5249</v>
      </c>
      <c r="C1905" s="264"/>
      <c r="D1905" s="264" t="s">
        <v>2457</v>
      </c>
      <c r="E1905" s="264" t="s">
        <v>1431</v>
      </c>
      <c r="F1905" s="263">
        <v>3240</v>
      </c>
      <c r="G1905" s="254" t="s">
        <v>1031</v>
      </c>
      <c r="H1905" s="175" t="s">
        <v>1095</v>
      </c>
      <c r="I1905" s="28"/>
    </row>
    <row r="1906" spans="1:9" x14ac:dyDescent="0.2">
      <c r="A1906" s="275">
        <v>300</v>
      </c>
      <c r="B1906" s="276">
        <v>5250</v>
      </c>
      <c r="C1906" s="264"/>
      <c r="D1906" s="264" t="s">
        <v>2458</v>
      </c>
      <c r="E1906" s="264" t="s">
        <v>1127</v>
      </c>
      <c r="F1906" s="263">
        <v>3270</v>
      </c>
      <c r="G1906" s="254" t="s">
        <v>1032</v>
      </c>
      <c r="H1906" s="175" t="s">
        <v>877</v>
      </c>
      <c r="I1906" s="28"/>
    </row>
    <row r="1907" spans="1:9" x14ac:dyDescent="0.2">
      <c r="A1907" s="275">
        <v>300</v>
      </c>
      <c r="B1907" s="276">
        <v>5251</v>
      </c>
      <c r="C1907" s="264"/>
      <c r="D1907" s="264" t="s">
        <v>2459</v>
      </c>
      <c r="E1907" s="264" t="s">
        <v>1431</v>
      </c>
      <c r="F1907" s="263">
        <v>3240</v>
      </c>
      <c r="G1907" s="254" t="s">
        <v>1031</v>
      </c>
      <c r="H1907" s="175" t="s">
        <v>1095</v>
      </c>
      <c r="I1907" s="28"/>
    </row>
    <row r="1908" spans="1:9" x14ac:dyDescent="0.2">
      <c r="A1908" s="275">
        <v>300</v>
      </c>
      <c r="B1908" s="276">
        <v>5252</v>
      </c>
      <c r="C1908" s="264"/>
      <c r="D1908" s="264" t="s">
        <v>2460</v>
      </c>
      <c r="E1908" s="264" t="s">
        <v>2461</v>
      </c>
      <c r="F1908" s="263">
        <v>3270</v>
      </c>
      <c r="G1908" s="254" t="s">
        <v>1032</v>
      </c>
      <c r="H1908" s="175" t="s">
        <v>877</v>
      </c>
      <c r="I1908" s="28"/>
    </row>
    <row r="1909" spans="1:9" x14ac:dyDescent="0.2">
      <c r="A1909" s="275">
        <v>300</v>
      </c>
      <c r="B1909" s="276">
        <v>5253</v>
      </c>
      <c r="C1909" s="264"/>
      <c r="D1909" s="264" t="s">
        <v>2462</v>
      </c>
      <c r="E1909" s="264" t="s">
        <v>882</v>
      </c>
      <c r="F1909" s="263">
        <v>3310</v>
      </c>
      <c r="G1909" s="254" t="s">
        <v>21</v>
      </c>
      <c r="H1909" s="175" t="s">
        <v>877</v>
      </c>
      <c r="I1909" s="28"/>
    </row>
    <row r="1910" spans="1:9" x14ac:dyDescent="0.2">
      <c r="A1910" s="275">
        <v>300</v>
      </c>
      <c r="B1910" s="276">
        <v>5254</v>
      </c>
      <c r="C1910" s="264"/>
      <c r="D1910" s="264" t="s">
        <v>2463</v>
      </c>
      <c r="E1910" s="264" t="s">
        <v>1133</v>
      </c>
      <c r="F1910" s="263">
        <v>3110</v>
      </c>
      <c r="G1910" s="254" t="s">
        <v>982</v>
      </c>
      <c r="H1910" s="175" t="s">
        <v>1437</v>
      </c>
      <c r="I1910" s="28"/>
    </row>
    <row r="1911" spans="1:9" x14ac:dyDescent="0.2">
      <c r="A1911" s="275">
        <v>300</v>
      </c>
      <c r="B1911" s="276">
        <v>5255</v>
      </c>
      <c r="C1911" s="264"/>
      <c r="D1911" s="264" t="s">
        <v>2464</v>
      </c>
      <c r="E1911" s="264" t="s">
        <v>2465</v>
      </c>
      <c r="F1911" s="263">
        <v>3090</v>
      </c>
      <c r="G1911" s="254" t="s">
        <v>474</v>
      </c>
      <c r="H1911" s="175" t="s">
        <v>1437</v>
      </c>
      <c r="I1911" s="28"/>
    </row>
    <row r="1912" spans="1:9" x14ac:dyDescent="0.2">
      <c r="A1912" s="275">
        <v>300</v>
      </c>
      <c r="B1912" s="276">
        <v>5256</v>
      </c>
      <c r="C1912" s="264"/>
      <c r="D1912" s="264" t="s">
        <v>2466</v>
      </c>
      <c r="E1912" s="264" t="s">
        <v>2467</v>
      </c>
      <c r="F1912" s="263">
        <v>3040</v>
      </c>
      <c r="G1912" s="254" t="s">
        <v>470</v>
      </c>
      <c r="H1912" s="175" t="s">
        <v>858</v>
      </c>
      <c r="I1912" s="28"/>
    </row>
    <row r="1913" spans="1:9" x14ac:dyDescent="0.2">
      <c r="A1913" s="275">
        <v>300</v>
      </c>
      <c r="B1913" s="276">
        <v>5257</v>
      </c>
      <c r="C1913" s="264"/>
      <c r="D1913" s="264" t="s">
        <v>2468</v>
      </c>
      <c r="E1913" s="264" t="s">
        <v>2385</v>
      </c>
      <c r="F1913" s="263">
        <v>3100</v>
      </c>
      <c r="G1913" s="254" t="s">
        <v>1030</v>
      </c>
      <c r="H1913" s="175" t="s">
        <v>858</v>
      </c>
      <c r="I1913" s="28"/>
    </row>
    <row r="1914" spans="1:9" x14ac:dyDescent="0.2">
      <c r="A1914" s="275">
        <v>300</v>
      </c>
      <c r="B1914" s="276">
        <v>5258</v>
      </c>
      <c r="C1914" s="264"/>
      <c r="D1914" s="264" t="s">
        <v>2469</v>
      </c>
      <c r="E1914" s="264" t="s">
        <v>2470</v>
      </c>
      <c r="F1914" s="263">
        <v>3100</v>
      </c>
      <c r="G1914" s="254" t="s">
        <v>1030</v>
      </c>
      <c r="H1914" s="175" t="s">
        <v>858</v>
      </c>
      <c r="I1914" s="28"/>
    </row>
    <row r="1915" spans="1:9" x14ac:dyDescent="0.2">
      <c r="A1915" s="275">
        <v>300</v>
      </c>
      <c r="B1915" s="276">
        <v>5259</v>
      </c>
      <c r="C1915" s="264"/>
      <c r="D1915" s="264" t="s">
        <v>2471</v>
      </c>
      <c r="E1915" s="264" t="s">
        <v>2431</v>
      </c>
      <c r="F1915" s="263">
        <v>3030</v>
      </c>
      <c r="G1915" s="254" t="s">
        <v>469</v>
      </c>
      <c r="H1915" s="175" t="s">
        <v>858</v>
      </c>
      <c r="I1915" s="28"/>
    </row>
    <row r="1916" spans="1:9" x14ac:dyDescent="0.2">
      <c r="A1916" s="275">
        <v>300</v>
      </c>
      <c r="B1916" s="276">
        <v>5260</v>
      </c>
      <c r="C1916" s="264"/>
      <c r="D1916" s="264" t="s">
        <v>2684</v>
      </c>
      <c r="E1916" s="264" t="s">
        <v>899</v>
      </c>
      <c r="F1916" s="263">
        <v>3061</v>
      </c>
      <c r="G1916" s="254" t="s">
        <v>183</v>
      </c>
      <c r="H1916" s="175" t="s">
        <v>866</v>
      </c>
      <c r="I1916" s="28"/>
    </row>
    <row r="1917" spans="1:9" x14ac:dyDescent="0.2">
      <c r="A1917" s="275">
        <v>300</v>
      </c>
      <c r="B1917" s="276">
        <v>5261</v>
      </c>
      <c r="C1917" s="264"/>
      <c r="D1917" s="264" t="s">
        <v>2685</v>
      </c>
      <c r="E1917" s="264" t="s">
        <v>1134</v>
      </c>
      <c r="F1917" s="263">
        <v>3061</v>
      </c>
      <c r="G1917" s="254" t="s">
        <v>183</v>
      </c>
      <c r="H1917" s="175" t="s">
        <v>866</v>
      </c>
      <c r="I1917" s="28"/>
    </row>
    <row r="1918" spans="1:9" x14ac:dyDescent="0.2">
      <c r="A1918" s="275">
        <v>300</v>
      </c>
      <c r="B1918" s="276">
        <v>5262</v>
      </c>
      <c r="C1918" s="264"/>
      <c r="D1918" s="264" t="s">
        <v>2686</v>
      </c>
      <c r="E1918" s="264" t="s">
        <v>2196</v>
      </c>
      <c r="F1918" s="263">
        <v>3310</v>
      </c>
      <c r="G1918" s="254" t="s">
        <v>21</v>
      </c>
      <c r="H1918" s="175" t="s">
        <v>877</v>
      </c>
      <c r="I1918" s="28"/>
    </row>
    <row r="1919" spans="1:9" x14ac:dyDescent="0.2">
      <c r="A1919" s="275">
        <v>300</v>
      </c>
      <c r="B1919" s="276">
        <v>5263</v>
      </c>
      <c r="C1919" s="264"/>
      <c r="D1919" s="264" t="s">
        <v>2687</v>
      </c>
      <c r="E1919" s="264" t="s">
        <v>882</v>
      </c>
      <c r="F1919" s="263">
        <v>3310</v>
      </c>
      <c r="G1919" s="254" t="s">
        <v>21</v>
      </c>
      <c r="H1919" s="175" t="s">
        <v>877</v>
      </c>
      <c r="I1919" s="28"/>
    </row>
    <row r="1920" spans="1:9" x14ac:dyDescent="0.2">
      <c r="A1920" s="275">
        <v>300</v>
      </c>
      <c r="B1920" s="276">
        <v>5264</v>
      </c>
      <c r="C1920" s="264"/>
      <c r="D1920" s="264" t="s">
        <v>2688</v>
      </c>
      <c r="E1920" s="264" t="s">
        <v>882</v>
      </c>
      <c r="F1920" s="263">
        <v>3310</v>
      </c>
      <c r="G1920" s="254" t="s">
        <v>21</v>
      </c>
      <c r="H1920" s="175" t="s">
        <v>877</v>
      </c>
      <c r="I1920" s="28"/>
    </row>
    <row r="1921" spans="1:9" x14ac:dyDescent="0.2">
      <c r="A1921" s="275">
        <v>300</v>
      </c>
      <c r="B1921" s="276">
        <v>5265</v>
      </c>
      <c r="C1921" s="264"/>
      <c r="D1921" s="264" t="s">
        <v>2689</v>
      </c>
      <c r="E1921" s="264" t="s">
        <v>882</v>
      </c>
      <c r="F1921" s="263">
        <v>3310</v>
      </c>
      <c r="G1921" s="254" t="s">
        <v>21</v>
      </c>
      <c r="H1921" s="175" t="s">
        <v>877</v>
      </c>
      <c r="I1921" s="28"/>
    </row>
    <row r="1922" spans="1:9" x14ac:dyDescent="0.2">
      <c r="A1922" s="275">
        <v>300</v>
      </c>
      <c r="B1922" s="276">
        <v>5266</v>
      </c>
      <c r="C1922" s="264"/>
      <c r="D1922" s="264" t="s">
        <v>2690</v>
      </c>
      <c r="E1922" s="264" t="s">
        <v>2691</v>
      </c>
      <c r="F1922" s="263">
        <v>3310</v>
      </c>
      <c r="G1922" s="254" t="s">
        <v>21</v>
      </c>
      <c r="H1922" s="175" t="s">
        <v>877</v>
      </c>
      <c r="I1922" s="28"/>
    </row>
    <row r="1923" spans="1:9" x14ac:dyDescent="0.2">
      <c r="A1923" s="275">
        <v>300</v>
      </c>
      <c r="B1923" s="276">
        <v>5267</v>
      </c>
      <c r="C1923" s="264"/>
      <c r="D1923" s="264" t="s">
        <v>2692</v>
      </c>
      <c r="E1923" s="264" t="s">
        <v>957</v>
      </c>
      <c r="F1923" s="263">
        <v>3310</v>
      </c>
      <c r="G1923" s="254" t="s">
        <v>21</v>
      </c>
      <c r="H1923" s="175" t="s">
        <v>877</v>
      </c>
      <c r="I1923" s="28"/>
    </row>
    <row r="1924" spans="1:9" x14ac:dyDescent="0.2">
      <c r="A1924" s="275">
        <v>300</v>
      </c>
      <c r="B1924" s="276">
        <v>5268</v>
      </c>
      <c r="C1924" s="264"/>
      <c r="D1924" s="264" t="s">
        <v>2693</v>
      </c>
      <c r="E1924" s="264" t="s">
        <v>2694</v>
      </c>
      <c r="F1924" s="263">
        <v>3310</v>
      </c>
      <c r="G1924" s="254" t="s">
        <v>21</v>
      </c>
      <c r="H1924" s="175" t="s">
        <v>877</v>
      </c>
      <c r="I1924" s="28"/>
    </row>
    <row r="1925" spans="1:9" x14ac:dyDescent="0.2">
      <c r="A1925" s="275">
        <v>300</v>
      </c>
      <c r="B1925" s="276">
        <v>5269</v>
      </c>
      <c r="C1925" s="264"/>
      <c r="D1925" s="264" t="s">
        <v>2695</v>
      </c>
      <c r="E1925" s="264" t="s">
        <v>1514</v>
      </c>
      <c r="F1925" s="263">
        <v>3310</v>
      </c>
      <c r="G1925" s="254" t="s">
        <v>21</v>
      </c>
      <c r="H1925" s="175" t="s">
        <v>877</v>
      </c>
      <c r="I1925" s="28"/>
    </row>
    <row r="1926" spans="1:9" x14ac:dyDescent="0.2">
      <c r="A1926" s="275">
        <v>300</v>
      </c>
      <c r="B1926" s="276">
        <v>5270</v>
      </c>
      <c r="C1926" s="264"/>
      <c r="D1926" s="264" t="s">
        <v>2696</v>
      </c>
      <c r="E1926" s="264" t="s">
        <v>928</v>
      </c>
      <c r="F1926" s="263">
        <v>3310</v>
      </c>
      <c r="G1926" s="254" t="s">
        <v>21</v>
      </c>
      <c r="H1926" s="175" t="s">
        <v>877</v>
      </c>
      <c r="I1926" s="28"/>
    </row>
    <row r="1927" spans="1:9" x14ac:dyDescent="0.2">
      <c r="A1927" s="275">
        <v>300</v>
      </c>
      <c r="B1927" s="276">
        <v>5271</v>
      </c>
      <c r="C1927" s="264"/>
      <c r="D1927" s="264" t="s">
        <v>2697</v>
      </c>
      <c r="E1927" s="264" t="s">
        <v>2694</v>
      </c>
      <c r="F1927" s="263">
        <v>3310</v>
      </c>
      <c r="G1927" s="254" t="s">
        <v>21</v>
      </c>
      <c r="H1927" s="175" t="s">
        <v>877</v>
      </c>
      <c r="I1927" s="28"/>
    </row>
    <row r="1928" spans="1:9" x14ac:dyDescent="0.2">
      <c r="A1928" s="275">
        <v>300</v>
      </c>
      <c r="B1928" s="276">
        <v>5272</v>
      </c>
      <c r="C1928" s="264"/>
      <c r="D1928" s="264" t="s">
        <v>2698</v>
      </c>
      <c r="E1928" s="264" t="s">
        <v>2699</v>
      </c>
      <c r="F1928" s="263">
        <v>3310</v>
      </c>
      <c r="G1928" s="254" t="s">
        <v>21</v>
      </c>
      <c r="H1928" s="175" t="s">
        <v>877</v>
      </c>
      <c r="I1928" s="28"/>
    </row>
    <row r="1929" spans="1:9" x14ac:dyDescent="0.2">
      <c r="A1929" s="275">
        <v>300</v>
      </c>
      <c r="B1929" s="276">
        <v>5273</v>
      </c>
      <c r="C1929" s="264"/>
      <c r="D1929" s="264" t="s">
        <v>2700</v>
      </c>
      <c r="E1929" s="264" t="s">
        <v>2701</v>
      </c>
      <c r="F1929" s="263">
        <v>3310</v>
      </c>
      <c r="G1929" s="254" t="s">
        <v>21</v>
      </c>
      <c r="H1929" s="175" t="s">
        <v>877</v>
      </c>
      <c r="I1929" s="28"/>
    </row>
    <row r="1930" spans="1:9" x14ac:dyDescent="0.2">
      <c r="A1930" s="275">
        <v>300</v>
      </c>
      <c r="B1930" s="276">
        <v>5274</v>
      </c>
      <c r="C1930" s="264"/>
      <c r="D1930" s="264" t="s">
        <v>2702</v>
      </c>
      <c r="E1930" s="264" t="s">
        <v>1557</v>
      </c>
      <c r="F1930" s="263">
        <v>3310</v>
      </c>
      <c r="G1930" s="254" t="s">
        <v>21</v>
      </c>
      <c r="H1930" s="175" t="s">
        <v>877</v>
      </c>
      <c r="I1930" s="28"/>
    </row>
    <row r="1931" spans="1:9" x14ac:dyDescent="0.2">
      <c r="A1931" s="275">
        <v>300</v>
      </c>
      <c r="B1931" s="276">
        <v>5275</v>
      </c>
      <c r="C1931" s="264"/>
      <c r="D1931" s="264" t="s">
        <v>2703</v>
      </c>
      <c r="E1931" s="264" t="s">
        <v>2704</v>
      </c>
      <c r="F1931" s="263">
        <v>3310</v>
      </c>
      <c r="G1931" s="254" t="s">
        <v>21</v>
      </c>
      <c r="H1931" s="175" t="s">
        <v>877</v>
      </c>
      <c r="I1931" s="28"/>
    </row>
    <row r="1932" spans="1:9" x14ac:dyDescent="0.2">
      <c r="A1932" s="275">
        <v>300</v>
      </c>
      <c r="B1932" s="276">
        <v>5276</v>
      </c>
      <c r="C1932" s="264"/>
      <c r="D1932" s="264" t="s">
        <v>2705</v>
      </c>
      <c r="E1932" s="264" t="s">
        <v>2706</v>
      </c>
      <c r="F1932" s="263">
        <v>3310</v>
      </c>
      <c r="G1932" s="254" t="s">
        <v>21</v>
      </c>
      <c r="H1932" s="175" t="s">
        <v>877</v>
      </c>
      <c r="I1932" s="28"/>
    </row>
    <row r="1933" spans="1:9" x14ac:dyDescent="0.2">
      <c r="A1933" s="275">
        <v>300</v>
      </c>
      <c r="B1933" s="276">
        <v>5277</v>
      </c>
      <c r="C1933" s="264"/>
      <c r="D1933" s="264" t="s">
        <v>2707</v>
      </c>
      <c r="E1933" s="264" t="s">
        <v>2708</v>
      </c>
      <c r="F1933" s="263">
        <v>3290</v>
      </c>
      <c r="G1933" s="254" t="s">
        <v>684</v>
      </c>
      <c r="H1933" s="175" t="s">
        <v>877</v>
      </c>
      <c r="I1933" s="28"/>
    </row>
    <row r="1934" spans="1:9" x14ac:dyDescent="0.2">
      <c r="A1934" s="275">
        <v>300</v>
      </c>
      <c r="B1934" s="276">
        <v>5278</v>
      </c>
      <c r="C1934" s="264"/>
      <c r="D1934" s="264" t="s">
        <v>2709</v>
      </c>
      <c r="E1934" s="264" t="s">
        <v>2710</v>
      </c>
      <c r="F1934" s="263">
        <v>3290</v>
      </c>
      <c r="G1934" s="254" t="s">
        <v>684</v>
      </c>
      <c r="H1934" s="175" t="s">
        <v>877</v>
      </c>
      <c r="I1934" s="28"/>
    </row>
    <row r="1935" spans="1:9" x14ac:dyDescent="0.2">
      <c r="A1935" s="275">
        <v>300</v>
      </c>
      <c r="B1935" s="276">
        <v>5279</v>
      </c>
      <c r="C1935" s="264"/>
      <c r="D1935" s="264" t="s">
        <v>2711</v>
      </c>
      <c r="E1935" s="264" t="s">
        <v>928</v>
      </c>
      <c r="F1935" s="263">
        <v>3310</v>
      </c>
      <c r="G1935" s="254" t="s">
        <v>21</v>
      </c>
      <c r="H1935" s="175" t="s">
        <v>877</v>
      </c>
      <c r="I1935" s="28"/>
    </row>
    <row r="1936" spans="1:9" x14ac:dyDescent="0.2">
      <c r="A1936" s="275">
        <v>300</v>
      </c>
      <c r="B1936" s="276">
        <v>5280</v>
      </c>
      <c r="C1936" s="264"/>
      <c r="D1936" s="264" t="s">
        <v>2712</v>
      </c>
      <c r="E1936" s="264" t="s">
        <v>970</v>
      </c>
      <c r="F1936" s="263">
        <v>3270</v>
      </c>
      <c r="G1936" s="254" t="s">
        <v>1032</v>
      </c>
      <c r="H1936" s="175" t="s">
        <v>877</v>
      </c>
      <c r="I1936" s="28"/>
    </row>
    <row r="1937" spans="1:9" x14ac:dyDescent="0.2">
      <c r="A1937" s="275">
        <v>300</v>
      </c>
      <c r="B1937" s="276">
        <v>5281</v>
      </c>
      <c r="C1937" s="264"/>
      <c r="D1937" s="264" t="s">
        <v>2713</v>
      </c>
      <c r="E1937" s="264" t="s">
        <v>856</v>
      </c>
      <c r="F1937" s="263">
        <v>3310</v>
      </c>
      <c r="G1937" s="254" t="s">
        <v>21</v>
      </c>
      <c r="H1937" s="175" t="s">
        <v>877</v>
      </c>
      <c r="I1937" s="28"/>
    </row>
    <row r="1938" spans="1:9" x14ac:dyDescent="0.2">
      <c r="A1938" s="275">
        <v>300</v>
      </c>
      <c r="B1938" s="276">
        <v>5282</v>
      </c>
      <c r="C1938" s="264"/>
      <c r="D1938" s="264" t="s">
        <v>2714</v>
      </c>
      <c r="E1938" s="264" t="s">
        <v>2448</v>
      </c>
      <c r="F1938" s="263">
        <v>3270</v>
      </c>
      <c r="G1938" s="254" t="s">
        <v>1032</v>
      </c>
      <c r="H1938" s="175" t="s">
        <v>877</v>
      </c>
      <c r="I1938" s="28"/>
    </row>
    <row r="1939" spans="1:9" x14ac:dyDescent="0.2">
      <c r="A1939" s="275">
        <v>300</v>
      </c>
      <c r="B1939" s="276">
        <v>5283</v>
      </c>
      <c r="C1939" s="264"/>
      <c r="D1939" s="264" t="s">
        <v>2715</v>
      </c>
      <c r="E1939" s="264" t="s">
        <v>882</v>
      </c>
      <c r="F1939" s="263">
        <v>3310</v>
      </c>
      <c r="G1939" s="254" t="s">
        <v>21</v>
      </c>
      <c r="H1939" s="175" t="s">
        <v>877</v>
      </c>
      <c r="I1939" s="28"/>
    </row>
    <row r="1940" spans="1:9" x14ac:dyDescent="0.2">
      <c r="A1940" s="275">
        <v>300</v>
      </c>
      <c r="B1940" s="276">
        <v>5284</v>
      </c>
      <c r="C1940" s="264"/>
      <c r="D1940" s="264" t="s">
        <v>2716</v>
      </c>
      <c r="E1940" s="264" t="s">
        <v>864</v>
      </c>
      <c r="F1940" s="263">
        <v>3270</v>
      </c>
      <c r="G1940" s="254" t="s">
        <v>1032</v>
      </c>
      <c r="H1940" s="175" t="s">
        <v>877</v>
      </c>
      <c r="I1940" s="28"/>
    </row>
    <row r="1941" spans="1:9" x14ac:dyDescent="0.2">
      <c r="A1941" s="275">
        <v>300</v>
      </c>
      <c r="B1941" s="276">
        <v>5285</v>
      </c>
      <c r="C1941" s="264"/>
      <c r="D1941" s="264" t="s">
        <v>2717</v>
      </c>
      <c r="E1941" s="264" t="s">
        <v>864</v>
      </c>
      <c r="F1941" s="263">
        <v>3270</v>
      </c>
      <c r="G1941" s="254" t="s">
        <v>1032</v>
      </c>
      <c r="H1941" s="175" t="s">
        <v>877</v>
      </c>
      <c r="I1941" s="28"/>
    </row>
    <row r="1942" spans="1:9" x14ac:dyDescent="0.2">
      <c r="A1942" s="275">
        <v>300</v>
      </c>
      <c r="B1942" s="276">
        <v>5286</v>
      </c>
      <c r="C1942" s="264"/>
      <c r="D1942" s="264" t="s">
        <v>2718</v>
      </c>
      <c r="E1942" s="264" t="s">
        <v>864</v>
      </c>
      <c r="F1942" s="263">
        <v>3270</v>
      </c>
      <c r="G1942" s="254" t="s">
        <v>1032</v>
      </c>
      <c r="H1942" s="175" t="s">
        <v>877</v>
      </c>
      <c r="I1942" s="28"/>
    </row>
    <row r="1943" spans="1:9" x14ac:dyDescent="0.2">
      <c r="A1943" s="275">
        <v>300</v>
      </c>
      <c r="B1943" s="276">
        <v>5287</v>
      </c>
      <c r="C1943" s="264"/>
      <c r="D1943" s="264" t="s">
        <v>2719</v>
      </c>
      <c r="E1943" s="264" t="s">
        <v>2720</v>
      </c>
      <c r="F1943" s="263">
        <v>3310</v>
      </c>
      <c r="G1943" s="254" t="s">
        <v>21</v>
      </c>
      <c r="H1943" s="175" t="s">
        <v>877</v>
      </c>
      <c r="I1943" s="28"/>
    </row>
    <row r="1944" spans="1:9" x14ac:dyDescent="0.2">
      <c r="A1944" s="275">
        <v>300</v>
      </c>
      <c r="B1944" s="276">
        <v>5288</v>
      </c>
      <c r="C1944" s="264"/>
      <c r="D1944" s="264" t="s">
        <v>2721</v>
      </c>
      <c r="E1944" s="264" t="s">
        <v>877</v>
      </c>
      <c r="F1944" s="263">
        <v>3270</v>
      </c>
      <c r="G1944" s="254" t="s">
        <v>1032</v>
      </c>
      <c r="H1944" s="175" t="s">
        <v>877</v>
      </c>
      <c r="I1944" s="28"/>
    </row>
    <row r="1945" spans="1:9" x14ac:dyDescent="0.2">
      <c r="A1945" s="275">
        <v>300</v>
      </c>
      <c r="B1945" s="276">
        <v>5289</v>
      </c>
      <c r="C1945" s="264"/>
      <c r="D1945" s="264" t="s">
        <v>2722</v>
      </c>
      <c r="E1945" s="264" t="s">
        <v>2281</v>
      </c>
      <c r="F1945" s="263">
        <v>3260</v>
      </c>
      <c r="G1945" s="254" t="s">
        <v>485</v>
      </c>
      <c r="H1945" s="175" t="s">
        <v>877</v>
      </c>
      <c r="I1945" s="28"/>
    </row>
    <row r="1946" spans="1:9" x14ac:dyDescent="0.2">
      <c r="A1946" s="275">
        <v>300</v>
      </c>
      <c r="B1946" s="276">
        <v>5290</v>
      </c>
      <c r="C1946" s="264"/>
      <c r="D1946" s="264" t="s">
        <v>2723</v>
      </c>
      <c r="E1946" s="264" t="s">
        <v>1456</v>
      </c>
      <c r="F1946" s="263">
        <v>3230</v>
      </c>
      <c r="G1946" s="254" t="s">
        <v>483</v>
      </c>
      <c r="H1946" s="175" t="s">
        <v>877</v>
      </c>
      <c r="I1946" s="28"/>
    </row>
    <row r="1947" spans="1:9" x14ac:dyDescent="0.2">
      <c r="A1947" s="275">
        <v>300</v>
      </c>
      <c r="B1947" s="276">
        <v>5291</v>
      </c>
      <c r="C1947" s="264"/>
      <c r="D1947" s="264" t="s">
        <v>2724</v>
      </c>
      <c r="E1947" s="264" t="s">
        <v>882</v>
      </c>
      <c r="F1947" s="263">
        <v>3310</v>
      </c>
      <c r="G1947" s="254" t="s">
        <v>21</v>
      </c>
      <c r="H1947" s="175" t="s">
        <v>877</v>
      </c>
      <c r="I1947" s="28"/>
    </row>
    <row r="1948" spans="1:9" x14ac:dyDescent="0.2">
      <c r="A1948" s="275">
        <v>300</v>
      </c>
      <c r="B1948" s="276">
        <v>5292</v>
      </c>
      <c r="C1948" s="264"/>
      <c r="D1948" s="264" t="s">
        <v>2725</v>
      </c>
      <c r="E1948" s="264" t="s">
        <v>2726</v>
      </c>
      <c r="F1948" s="263">
        <v>3230</v>
      </c>
      <c r="G1948" s="254" t="s">
        <v>483</v>
      </c>
      <c r="H1948" s="175" t="s">
        <v>877</v>
      </c>
      <c r="I1948" s="28"/>
    </row>
    <row r="1949" spans="1:9" x14ac:dyDescent="0.2">
      <c r="A1949" s="275">
        <v>300</v>
      </c>
      <c r="B1949" s="276">
        <v>5293</v>
      </c>
      <c r="C1949" s="264"/>
      <c r="D1949" s="264" t="s">
        <v>2727</v>
      </c>
      <c r="E1949" s="264" t="s">
        <v>882</v>
      </c>
      <c r="F1949" s="263">
        <v>3310</v>
      </c>
      <c r="G1949" s="254" t="s">
        <v>21</v>
      </c>
      <c r="H1949" s="175" t="s">
        <v>877</v>
      </c>
      <c r="I1949" s="28"/>
    </row>
    <row r="1950" spans="1:9" x14ac:dyDescent="0.2">
      <c r="A1950" s="275">
        <v>300</v>
      </c>
      <c r="B1950" s="276">
        <v>5294</v>
      </c>
      <c r="C1950" s="264"/>
      <c r="D1950" s="264" t="s">
        <v>2728</v>
      </c>
      <c r="E1950" s="264" t="s">
        <v>2729</v>
      </c>
      <c r="F1950" s="263">
        <v>3310</v>
      </c>
      <c r="G1950" s="254" t="s">
        <v>21</v>
      </c>
      <c r="H1950" s="175" t="s">
        <v>877</v>
      </c>
      <c r="I1950" s="28"/>
    </row>
    <row r="1951" spans="1:9" x14ac:dyDescent="0.2">
      <c r="A1951" s="275">
        <v>300</v>
      </c>
      <c r="B1951" s="276">
        <v>5295</v>
      </c>
      <c r="C1951" s="264"/>
      <c r="D1951" s="264" t="s">
        <v>2730</v>
      </c>
      <c r="E1951" s="264" t="s">
        <v>1121</v>
      </c>
      <c r="F1951" s="263">
        <v>3310</v>
      </c>
      <c r="G1951" s="254" t="s">
        <v>21</v>
      </c>
      <c r="H1951" s="175" t="s">
        <v>877</v>
      </c>
      <c r="I1951" s="28"/>
    </row>
    <row r="1952" spans="1:9" x14ac:dyDescent="0.2">
      <c r="A1952" s="275">
        <v>300</v>
      </c>
      <c r="B1952" s="276">
        <v>5296</v>
      </c>
      <c r="C1952" s="264"/>
      <c r="D1952" s="264" t="s">
        <v>2731</v>
      </c>
      <c r="E1952" s="264" t="s">
        <v>1514</v>
      </c>
      <c r="F1952" s="263">
        <v>3310</v>
      </c>
      <c r="G1952" s="254" t="s">
        <v>21</v>
      </c>
      <c r="H1952" s="175" t="s">
        <v>877</v>
      </c>
      <c r="I1952" s="28"/>
    </row>
    <row r="1953" spans="1:9" x14ac:dyDescent="0.2">
      <c r="A1953" s="275">
        <v>300</v>
      </c>
      <c r="B1953" s="276">
        <v>5297</v>
      </c>
      <c r="C1953" s="264"/>
      <c r="D1953" s="264" t="s">
        <v>2732</v>
      </c>
      <c r="E1953" s="264" t="s">
        <v>1476</v>
      </c>
      <c r="F1953" s="263">
        <v>3310</v>
      </c>
      <c r="G1953" s="254" t="s">
        <v>21</v>
      </c>
      <c r="H1953" s="175" t="s">
        <v>877</v>
      </c>
      <c r="I1953" s="28"/>
    </row>
    <row r="1954" spans="1:9" x14ac:dyDescent="0.2">
      <c r="A1954" s="275">
        <v>300</v>
      </c>
      <c r="B1954" s="276">
        <v>5298</v>
      </c>
      <c r="C1954" s="264"/>
      <c r="D1954" s="264" t="s">
        <v>2733</v>
      </c>
      <c r="E1954" s="264" t="s">
        <v>2314</v>
      </c>
      <c r="F1954" s="263">
        <v>3310</v>
      </c>
      <c r="G1954" s="254" t="s">
        <v>21</v>
      </c>
      <c r="H1954" s="175" t="s">
        <v>877</v>
      </c>
      <c r="I1954" s="28"/>
    </row>
    <row r="1955" spans="1:9" x14ac:dyDescent="0.2">
      <c r="A1955" s="275">
        <v>300</v>
      </c>
      <c r="B1955" s="276">
        <v>5299</v>
      </c>
      <c r="C1955" s="264"/>
      <c r="D1955" s="264" t="s">
        <v>2734</v>
      </c>
      <c r="E1955" s="264" t="s">
        <v>882</v>
      </c>
      <c r="F1955" s="263">
        <v>3310</v>
      </c>
      <c r="G1955" s="254" t="s">
        <v>21</v>
      </c>
      <c r="H1955" s="175" t="s">
        <v>877</v>
      </c>
      <c r="I1955" s="28"/>
    </row>
    <row r="1956" spans="1:9" x14ac:dyDescent="0.2">
      <c r="A1956" s="275">
        <v>300</v>
      </c>
      <c r="B1956" s="276">
        <v>5300</v>
      </c>
      <c r="C1956" s="264"/>
      <c r="D1956" s="264" t="s">
        <v>2735</v>
      </c>
      <c r="E1956" s="264" t="s">
        <v>2736</v>
      </c>
      <c r="F1956" s="263">
        <v>3310</v>
      </c>
      <c r="G1956" s="254" t="s">
        <v>21</v>
      </c>
      <c r="H1956" s="175" t="s">
        <v>877</v>
      </c>
      <c r="I1956" s="28"/>
    </row>
    <row r="1957" spans="1:9" x14ac:dyDescent="0.2">
      <c r="A1957" s="275">
        <v>300</v>
      </c>
      <c r="B1957" s="276">
        <v>5301</v>
      </c>
      <c r="C1957" s="264"/>
      <c r="D1957" s="264" t="s">
        <v>2737</v>
      </c>
      <c r="E1957" s="264" t="s">
        <v>864</v>
      </c>
      <c r="F1957" s="263">
        <v>3280</v>
      </c>
      <c r="G1957" s="254" t="s">
        <v>486</v>
      </c>
      <c r="H1957" s="175" t="s">
        <v>877</v>
      </c>
      <c r="I1957" s="28"/>
    </row>
    <row r="1958" spans="1:9" x14ac:dyDescent="0.2">
      <c r="A1958" s="275">
        <v>300</v>
      </c>
      <c r="B1958" s="276">
        <v>5302</v>
      </c>
      <c r="C1958" s="264"/>
      <c r="D1958" s="264" t="s">
        <v>2738</v>
      </c>
      <c r="E1958" s="264" t="s">
        <v>925</v>
      </c>
      <c r="F1958" s="263">
        <v>3270</v>
      </c>
      <c r="G1958" s="254" t="s">
        <v>1032</v>
      </c>
      <c r="H1958" s="175" t="s">
        <v>877</v>
      </c>
      <c r="I1958" s="28"/>
    </row>
    <row r="1959" spans="1:9" x14ac:dyDescent="0.2">
      <c r="A1959" s="275">
        <v>300</v>
      </c>
      <c r="B1959" s="276">
        <v>5303</v>
      </c>
      <c r="C1959" s="264"/>
      <c r="D1959" s="264" t="s">
        <v>2739</v>
      </c>
      <c r="E1959" s="264" t="s">
        <v>925</v>
      </c>
      <c r="F1959" s="263">
        <v>3260</v>
      </c>
      <c r="G1959" s="254" t="s">
        <v>485</v>
      </c>
      <c r="H1959" s="175" t="s">
        <v>877</v>
      </c>
      <c r="I1959" s="28"/>
    </row>
    <row r="1960" spans="1:9" x14ac:dyDescent="0.2">
      <c r="A1960" s="275">
        <v>300</v>
      </c>
      <c r="B1960" s="276">
        <v>5304</v>
      </c>
      <c r="C1960" s="264"/>
      <c r="D1960" s="264" t="s">
        <v>2740</v>
      </c>
      <c r="E1960" s="264" t="s">
        <v>2708</v>
      </c>
      <c r="F1960" s="263">
        <v>3260</v>
      </c>
      <c r="G1960" s="254" t="s">
        <v>485</v>
      </c>
      <c r="H1960" s="175" t="s">
        <v>877</v>
      </c>
      <c r="I1960" s="28"/>
    </row>
    <row r="1961" spans="1:9" x14ac:dyDescent="0.2">
      <c r="A1961" s="275">
        <v>300</v>
      </c>
      <c r="B1961" s="276">
        <v>5305</v>
      </c>
      <c r="C1961" s="264"/>
      <c r="D1961" s="264" t="s">
        <v>2741</v>
      </c>
      <c r="E1961" s="264" t="s">
        <v>913</v>
      </c>
      <c r="F1961" s="263">
        <v>3250</v>
      </c>
      <c r="G1961" s="254" t="s">
        <v>484</v>
      </c>
      <c r="H1961" s="175" t="s">
        <v>877</v>
      </c>
      <c r="I1961" s="28"/>
    </row>
    <row r="1962" spans="1:9" x14ac:dyDescent="0.2">
      <c r="A1962" s="275">
        <v>300</v>
      </c>
      <c r="B1962" s="276">
        <v>5306</v>
      </c>
      <c r="C1962" s="264"/>
      <c r="D1962" s="264" t="s">
        <v>2742</v>
      </c>
      <c r="E1962" s="264" t="s">
        <v>1124</v>
      </c>
      <c r="F1962" s="263">
        <v>3250</v>
      </c>
      <c r="G1962" s="254" t="s">
        <v>484</v>
      </c>
      <c r="H1962" s="175" t="s">
        <v>877</v>
      </c>
      <c r="I1962" s="28"/>
    </row>
    <row r="1963" spans="1:9" x14ac:dyDescent="0.2">
      <c r="A1963" s="275">
        <v>300</v>
      </c>
      <c r="B1963" s="276">
        <v>5307</v>
      </c>
      <c r="C1963" s="264"/>
      <c r="D1963" s="264" t="s">
        <v>2743</v>
      </c>
      <c r="E1963" s="264" t="s">
        <v>854</v>
      </c>
      <c r="F1963" s="263">
        <v>3260</v>
      </c>
      <c r="G1963" s="254" t="s">
        <v>485</v>
      </c>
      <c r="H1963" s="175" t="s">
        <v>877</v>
      </c>
      <c r="I1963" s="28"/>
    </row>
    <row r="1964" spans="1:9" x14ac:dyDescent="0.2">
      <c r="A1964" s="275">
        <v>300</v>
      </c>
      <c r="B1964" s="276">
        <v>5308</v>
      </c>
      <c r="C1964" s="264"/>
      <c r="D1964" s="264" t="s">
        <v>2744</v>
      </c>
      <c r="E1964" s="264" t="s">
        <v>1769</v>
      </c>
      <c r="F1964" s="263">
        <v>3260</v>
      </c>
      <c r="G1964" s="254" t="s">
        <v>485</v>
      </c>
      <c r="H1964" s="175" t="s">
        <v>877</v>
      </c>
      <c r="I1964" s="28"/>
    </row>
    <row r="1965" spans="1:9" x14ac:dyDescent="0.2">
      <c r="A1965" s="275">
        <v>300</v>
      </c>
      <c r="B1965" s="276">
        <v>5309</v>
      </c>
      <c r="C1965" s="264"/>
      <c r="D1965" s="264" t="s">
        <v>2745</v>
      </c>
      <c r="E1965" s="264" t="s">
        <v>2746</v>
      </c>
      <c r="F1965" s="263">
        <v>3260</v>
      </c>
      <c r="G1965" s="254" t="s">
        <v>485</v>
      </c>
      <c r="H1965" s="175" t="s">
        <v>877</v>
      </c>
      <c r="I1965" s="28"/>
    </row>
    <row r="1966" spans="1:9" x14ac:dyDescent="0.2">
      <c r="A1966" s="275">
        <v>300</v>
      </c>
      <c r="B1966" s="276">
        <v>5310</v>
      </c>
      <c r="C1966" s="264"/>
      <c r="D1966" s="264" t="s">
        <v>2747</v>
      </c>
      <c r="E1966" s="264" t="s">
        <v>877</v>
      </c>
      <c r="F1966" s="263">
        <v>3260</v>
      </c>
      <c r="G1966" s="254" t="s">
        <v>485</v>
      </c>
      <c r="H1966" s="175" t="s">
        <v>877</v>
      </c>
      <c r="I1966" s="28"/>
    </row>
    <row r="1967" spans="1:9" x14ac:dyDescent="0.2">
      <c r="A1967" s="275">
        <v>300</v>
      </c>
      <c r="B1967" s="276">
        <v>5311</v>
      </c>
      <c r="C1967" s="264"/>
      <c r="D1967" s="264" t="s">
        <v>2748</v>
      </c>
      <c r="E1967" s="264" t="s">
        <v>2749</v>
      </c>
      <c r="F1967" s="263">
        <v>3260</v>
      </c>
      <c r="G1967" s="254" t="s">
        <v>485</v>
      </c>
      <c r="H1967" s="175" t="s">
        <v>877</v>
      </c>
      <c r="I1967" s="28"/>
    </row>
    <row r="1968" spans="1:9" x14ac:dyDescent="0.2">
      <c r="A1968" s="275">
        <v>300</v>
      </c>
      <c r="B1968" s="276">
        <v>5312</v>
      </c>
      <c r="C1968" s="264"/>
      <c r="D1968" s="264" t="s">
        <v>2750</v>
      </c>
      <c r="E1968" s="264" t="s">
        <v>928</v>
      </c>
      <c r="F1968" s="263">
        <v>3310</v>
      </c>
      <c r="G1968" s="254" t="s">
        <v>21</v>
      </c>
      <c r="H1968" s="175" t="s">
        <v>877</v>
      </c>
      <c r="I1968" s="28"/>
    </row>
    <row r="1969" spans="1:9" x14ac:dyDescent="0.2">
      <c r="A1969" s="275">
        <v>300</v>
      </c>
      <c r="B1969" s="276">
        <v>5313</v>
      </c>
      <c r="C1969" s="264"/>
      <c r="D1969" s="264" t="s">
        <v>2751</v>
      </c>
      <c r="E1969" s="264" t="s">
        <v>864</v>
      </c>
      <c r="F1969" s="263">
        <v>3270</v>
      </c>
      <c r="G1969" s="254" t="s">
        <v>1032</v>
      </c>
      <c r="H1969" s="175" t="s">
        <v>877</v>
      </c>
      <c r="I1969" s="28"/>
    </row>
    <row r="1970" spans="1:9" x14ac:dyDescent="0.2">
      <c r="A1970" s="275">
        <v>300</v>
      </c>
      <c r="B1970" s="276">
        <v>5314</v>
      </c>
      <c r="C1970" s="264"/>
      <c r="D1970" s="264" t="s">
        <v>2752</v>
      </c>
      <c r="E1970" s="264" t="s">
        <v>925</v>
      </c>
      <c r="F1970" s="263">
        <v>3290</v>
      </c>
      <c r="G1970" s="254" t="s">
        <v>684</v>
      </c>
      <c r="H1970" s="175" t="s">
        <v>877</v>
      </c>
      <c r="I1970" s="28"/>
    </row>
    <row r="1971" spans="1:9" x14ac:dyDescent="0.2">
      <c r="A1971" s="275">
        <v>300</v>
      </c>
      <c r="B1971" s="276">
        <v>5315</v>
      </c>
      <c r="C1971" s="264"/>
      <c r="D1971" s="264" t="s">
        <v>2753</v>
      </c>
      <c r="E1971" s="264" t="s">
        <v>879</v>
      </c>
      <c r="F1971" s="263">
        <v>3080</v>
      </c>
      <c r="G1971" s="254" t="s">
        <v>473</v>
      </c>
      <c r="H1971" s="175" t="s">
        <v>873</v>
      </c>
      <c r="I1971" s="28"/>
    </row>
    <row r="1972" spans="1:9" x14ac:dyDescent="0.2">
      <c r="A1972" s="275">
        <v>300</v>
      </c>
      <c r="B1972" s="276">
        <v>5316</v>
      </c>
      <c r="C1972" s="264"/>
      <c r="D1972" s="264" t="s">
        <v>2754</v>
      </c>
      <c r="E1972" s="264" t="s">
        <v>941</v>
      </c>
      <c r="F1972" s="263">
        <v>3230</v>
      </c>
      <c r="G1972" s="254" t="s">
        <v>483</v>
      </c>
      <c r="H1972" s="175" t="s">
        <v>877</v>
      </c>
      <c r="I1972" s="28"/>
    </row>
    <row r="1973" spans="1:9" x14ac:dyDescent="0.2">
      <c r="A1973" s="275">
        <v>300</v>
      </c>
      <c r="B1973" s="276">
        <v>5317</v>
      </c>
      <c r="C1973" s="264"/>
      <c r="D1973" s="264" t="s">
        <v>2755</v>
      </c>
      <c r="E1973" s="264" t="s">
        <v>1074</v>
      </c>
      <c r="F1973" s="263">
        <v>3080</v>
      </c>
      <c r="G1973" s="254" t="s">
        <v>473</v>
      </c>
      <c r="H1973" s="175" t="s">
        <v>873</v>
      </c>
      <c r="I1973" s="28"/>
    </row>
    <row r="1974" spans="1:9" x14ac:dyDescent="0.2">
      <c r="A1974" s="275">
        <v>300</v>
      </c>
      <c r="B1974" s="276">
        <v>5318</v>
      </c>
      <c r="C1974" s="264"/>
      <c r="D1974" s="264" t="s">
        <v>2756</v>
      </c>
      <c r="E1974" s="264" t="s">
        <v>1066</v>
      </c>
      <c r="F1974" s="263">
        <v>3080</v>
      </c>
      <c r="G1974" s="254" t="s">
        <v>473</v>
      </c>
      <c r="H1974" s="175" t="s">
        <v>873</v>
      </c>
      <c r="I1974" s="28"/>
    </row>
    <row r="1975" spans="1:9" x14ac:dyDescent="0.2">
      <c r="A1975" s="275">
        <v>300</v>
      </c>
      <c r="B1975" s="276">
        <v>5319</v>
      </c>
      <c r="C1975" s="264"/>
      <c r="D1975" s="264" t="s">
        <v>2757</v>
      </c>
      <c r="E1975" s="264" t="s">
        <v>1103</v>
      </c>
      <c r="F1975" s="263">
        <v>3180</v>
      </c>
      <c r="G1975" s="254" t="s">
        <v>479</v>
      </c>
      <c r="H1975" s="175" t="s">
        <v>877</v>
      </c>
      <c r="I1975" s="28"/>
    </row>
    <row r="1976" spans="1:9" x14ac:dyDescent="0.2">
      <c r="A1976" s="275">
        <v>300</v>
      </c>
      <c r="B1976" s="276">
        <v>5320</v>
      </c>
      <c r="C1976" s="264"/>
      <c r="D1976" s="264" t="s">
        <v>2758</v>
      </c>
      <c r="E1976" s="264" t="s">
        <v>1091</v>
      </c>
      <c r="F1976" s="263">
        <v>3180</v>
      </c>
      <c r="G1976" s="254" t="s">
        <v>479</v>
      </c>
      <c r="H1976" s="175" t="s">
        <v>877</v>
      </c>
      <c r="I1976" s="28"/>
    </row>
    <row r="1977" spans="1:9" x14ac:dyDescent="0.2">
      <c r="A1977" s="275">
        <v>300</v>
      </c>
      <c r="B1977" s="276">
        <v>5321</v>
      </c>
      <c r="C1977" s="264"/>
      <c r="D1977" s="264" t="s">
        <v>2759</v>
      </c>
      <c r="E1977" s="264" t="s">
        <v>879</v>
      </c>
      <c r="F1977" s="263">
        <v>3080</v>
      </c>
      <c r="G1977" s="254" t="s">
        <v>473</v>
      </c>
      <c r="H1977" s="175" t="s">
        <v>873</v>
      </c>
      <c r="I1977" s="28"/>
    </row>
    <row r="1978" spans="1:9" x14ac:dyDescent="0.2">
      <c r="A1978" s="275">
        <v>300</v>
      </c>
      <c r="B1978" s="276">
        <v>5322</v>
      </c>
      <c r="C1978" s="264"/>
      <c r="D1978" s="264" t="s">
        <v>2760</v>
      </c>
      <c r="E1978" s="264" t="s">
        <v>1091</v>
      </c>
      <c r="F1978" s="263">
        <v>3180</v>
      </c>
      <c r="G1978" s="254" t="s">
        <v>479</v>
      </c>
      <c r="H1978" s="175" t="s">
        <v>877</v>
      </c>
      <c r="I1978" s="28"/>
    </row>
    <row r="1979" spans="1:9" x14ac:dyDescent="0.2">
      <c r="A1979" s="275">
        <v>300</v>
      </c>
      <c r="B1979" s="276">
        <v>5323</v>
      </c>
      <c r="C1979" s="264"/>
      <c r="D1979" s="264" t="s">
        <v>2761</v>
      </c>
      <c r="E1979" s="264" t="s">
        <v>1072</v>
      </c>
      <c r="F1979" s="263">
        <v>3080</v>
      </c>
      <c r="G1979" s="254" t="s">
        <v>473</v>
      </c>
      <c r="H1979" s="175" t="s">
        <v>873</v>
      </c>
      <c r="I1979" s="28"/>
    </row>
    <row r="1980" spans="1:9" x14ac:dyDescent="0.2">
      <c r="A1980" s="275">
        <v>300</v>
      </c>
      <c r="B1980" s="276">
        <v>5324</v>
      </c>
      <c r="C1980" s="264"/>
      <c r="D1980" s="264" t="s">
        <v>2762</v>
      </c>
      <c r="E1980" s="264" t="s">
        <v>1428</v>
      </c>
      <c r="F1980" s="263">
        <v>3180</v>
      </c>
      <c r="G1980" s="254" t="s">
        <v>479</v>
      </c>
      <c r="H1980" s="175" t="s">
        <v>877</v>
      </c>
      <c r="I1980" s="28"/>
    </row>
    <row r="1981" spans="1:9" x14ac:dyDescent="0.2">
      <c r="A1981" s="275">
        <v>300</v>
      </c>
      <c r="B1981" s="276">
        <v>5325</v>
      </c>
      <c r="C1981" s="264"/>
      <c r="D1981" s="264" t="s">
        <v>2763</v>
      </c>
      <c r="E1981" s="264" t="s">
        <v>1091</v>
      </c>
      <c r="F1981" s="263">
        <v>3180</v>
      </c>
      <c r="G1981" s="254" t="s">
        <v>479</v>
      </c>
      <c r="H1981" s="175" t="s">
        <v>877</v>
      </c>
      <c r="I1981" s="28"/>
    </row>
    <row r="1982" spans="1:9" x14ac:dyDescent="0.2">
      <c r="A1982" s="275">
        <v>300</v>
      </c>
      <c r="B1982" s="276">
        <v>5326</v>
      </c>
      <c r="C1982" s="264"/>
      <c r="D1982" s="264" t="s">
        <v>2764</v>
      </c>
      <c r="E1982" s="264" t="s">
        <v>1426</v>
      </c>
      <c r="F1982" s="263">
        <v>3180</v>
      </c>
      <c r="G1982" s="254" t="s">
        <v>479</v>
      </c>
      <c r="H1982" s="175" t="s">
        <v>877</v>
      </c>
      <c r="I1982" s="28"/>
    </row>
    <row r="1983" spans="1:9" x14ac:dyDescent="0.2">
      <c r="A1983" s="275">
        <v>300</v>
      </c>
      <c r="B1983" s="276">
        <v>5327</v>
      </c>
      <c r="C1983" s="264"/>
      <c r="D1983" s="264" t="s">
        <v>2765</v>
      </c>
      <c r="E1983" s="264" t="s">
        <v>1431</v>
      </c>
      <c r="F1983" s="263">
        <v>3240</v>
      </c>
      <c r="G1983" s="254" t="s">
        <v>1031</v>
      </c>
      <c r="H1983" s="175" t="s">
        <v>1095</v>
      </c>
      <c r="I1983" s="28"/>
    </row>
    <row r="1984" spans="1:9" x14ac:dyDescent="0.2">
      <c r="A1984" s="275">
        <v>300</v>
      </c>
      <c r="B1984" s="276">
        <v>5328</v>
      </c>
      <c r="C1984" s="264"/>
      <c r="D1984" s="264" t="s">
        <v>2766</v>
      </c>
      <c r="E1984" s="264" t="s">
        <v>871</v>
      </c>
      <c r="F1984" s="263">
        <v>3080</v>
      </c>
      <c r="G1984" s="254" t="s">
        <v>473</v>
      </c>
      <c r="H1984" s="175" t="s">
        <v>873</v>
      </c>
      <c r="I1984" s="28"/>
    </row>
    <row r="1985" spans="1:9" x14ac:dyDescent="0.2">
      <c r="A1985" s="275">
        <v>300</v>
      </c>
      <c r="B1985" s="276">
        <v>5329</v>
      </c>
      <c r="C1985" s="264"/>
      <c r="D1985" s="264" t="s">
        <v>2767</v>
      </c>
      <c r="E1985" s="264" t="s">
        <v>1474</v>
      </c>
      <c r="F1985" s="263">
        <v>3080</v>
      </c>
      <c r="G1985" s="254" t="s">
        <v>473</v>
      </c>
      <c r="H1985" s="175" t="s">
        <v>873</v>
      </c>
      <c r="I1985" s="28"/>
    </row>
    <row r="1986" spans="1:9" x14ac:dyDescent="0.2">
      <c r="A1986" s="275">
        <v>300</v>
      </c>
      <c r="B1986" s="276">
        <v>5330</v>
      </c>
      <c r="C1986" s="264"/>
      <c r="D1986" s="264" t="s">
        <v>2768</v>
      </c>
      <c r="E1986" s="264" t="s">
        <v>2708</v>
      </c>
      <c r="F1986" s="263">
        <v>3080</v>
      </c>
      <c r="G1986" s="254" t="s">
        <v>473</v>
      </c>
      <c r="H1986" s="175" t="s">
        <v>873</v>
      </c>
      <c r="I1986" s="28"/>
    </row>
    <row r="1987" spans="1:9" x14ac:dyDescent="0.2">
      <c r="A1987" s="275">
        <v>300</v>
      </c>
      <c r="B1987" s="276">
        <v>5331</v>
      </c>
      <c r="C1987" s="264"/>
      <c r="D1987" s="264" t="s">
        <v>2769</v>
      </c>
      <c r="E1987" s="264" t="s">
        <v>1095</v>
      </c>
      <c r="F1987" s="263">
        <v>3240</v>
      </c>
      <c r="G1987" s="254" t="s">
        <v>1031</v>
      </c>
      <c r="H1987" s="175" t="s">
        <v>1095</v>
      </c>
      <c r="I1987" s="28"/>
    </row>
    <row r="1988" spans="1:9" x14ac:dyDescent="0.2">
      <c r="A1988" s="275">
        <v>300</v>
      </c>
      <c r="B1988" s="276">
        <v>5332</v>
      </c>
      <c r="C1988" s="264"/>
      <c r="D1988" s="264" t="s">
        <v>2770</v>
      </c>
      <c r="E1988" s="264" t="s">
        <v>861</v>
      </c>
      <c r="F1988" s="263">
        <v>3120</v>
      </c>
      <c r="G1988" s="254" t="s">
        <v>475</v>
      </c>
      <c r="H1988" s="175" t="s">
        <v>861</v>
      </c>
      <c r="I1988" s="28"/>
    </row>
    <row r="1989" spans="1:9" x14ac:dyDescent="0.2">
      <c r="A1989" s="275">
        <v>300</v>
      </c>
      <c r="B1989" s="276">
        <v>5333</v>
      </c>
      <c r="C1989" s="264"/>
      <c r="D1989" s="264" t="s">
        <v>2771</v>
      </c>
      <c r="E1989" s="264" t="s">
        <v>1103</v>
      </c>
      <c r="F1989" s="263">
        <v>3240</v>
      </c>
      <c r="G1989" s="265" t="s">
        <v>1031</v>
      </c>
      <c r="H1989" s="266" t="s">
        <v>1095</v>
      </c>
      <c r="I1989" s="285"/>
    </row>
    <row r="1990" spans="1:9" x14ac:dyDescent="0.2">
      <c r="A1990" s="275">
        <v>300</v>
      </c>
      <c r="B1990" s="276">
        <v>5334</v>
      </c>
      <c r="C1990" s="264"/>
      <c r="D1990" s="264" t="s">
        <v>2772</v>
      </c>
      <c r="E1990" s="264" t="s">
        <v>1095</v>
      </c>
      <c r="F1990" s="263">
        <v>3080</v>
      </c>
      <c r="G1990" s="265" t="s">
        <v>473</v>
      </c>
      <c r="H1990" s="266" t="s">
        <v>873</v>
      </c>
      <c r="I1990" s="285"/>
    </row>
    <row r="1991" spans="1:9" x14ac:dyDescent="0.2">
      <c r="A1991" s="275">
        <v>300</v>
      </c>
      <c r="B1991" s="276">
        <v>5335</v>
      </c>
      <c r="C1991" s="264"/>
      <c r="D1991" s="264" t="s">
        <v>2773</v>
      </c>
      <c r="E1991" s="264" t="s">
        <v>2726</v>
      </c>
      <c r="F1991" s="263">
        <v>3240</v>
      </c>
      <c r="G1991" s="265" t="s">
        <v>1031</v>
      </c>
      <c r="H1991" s="266" t="s">
        <v>1095</v>
      </c>
      <c r="I1991" s="285"/>
    </row>
    <row r="1992" spans="1:9" x14ac:dyDescent="0.2">
      <c r="A1992" s="275">
        <v>300</v>
      </c>
      <c r="B1992" s="276">
        <v>5336</v>
      </c>
      <c r="C1992" s="264"/>
      <c r="D1992" s="264" t="s">
        <v>2774</v>
      </c>
      <c r="E1992" s="264" t="s">
        <v>935</v>
      </c>
      <c r="F1992" s="263">
        <v>3090</v>
      </c>
      <c r="G1992" s="265" t="s">
        <v>474</v>
      </c>
      <c r="H1992" s="266" t="s">
        <v>1437</v>
      </c>
      <c r="I1992" s="285"/>
    </row>
    <row r="1993" spans="1:9" x14ac:dyDescent="0.2">
      <c r="A1993" s="275">
        <v>300</v>
      </c>
      <c r="B1993" s="276">
        <v>5337</v>
      </c>
      <c r="C1993" s="264"/>
      <c r="D1993" s="264" t="s">
        <v>2775</v>
      </c>
      <c r="E1993" s="264" t="s">
        <v>1558</v>
      </c>
      <c r="F1993" s="263">
        <v>3230</v>
      </c>
      <c r="G1993" s="265" t="s">
        <v>483</v>
      </c>
      <c r="H1993" s="266" t="s">
        <v>877</v>
      </c>
      <c r="I1993" s="285"/>
    </row>
    <row r="1994" spans="1:9" x14ac:dyDescent="0.2">
      <c r="A1994" s="275">
        <v>300</v>
      </c>
      <c r="B1994" s="276">
        <v>5338</v>
      </c>
      <c r="C1994" s="264"/>
      <c r="D1994" s="264" t="s">
        <v>2776</v>
      </c>
      <c r="E1994" s="264" t="s">
        <v>2777</v>
      </c>
      <c r="F1994" s="263">
        <v>3230</v>
      </c>
      <c r="G1994" s="265" t="s">
        <v>483</v>
      </c>
      <c r="H1994" s="266" t="s">
        <v>877</v>
      </c>
      <c r="I1994" s="285"/>
    </row>
    <row r="1995" spans="1:9" x14ac:dyDescent="0.2">
      <c r="A1995" s="275">
        <v>300</v>
      </c>
      <c r="B1995" s="276">
        <v>5339</v>
      </c>
      <c r="C1995" s="264"/>
      <c r="D1995" s="264" t="s">
        <v>2778</v>
      </c>
      <c r="E1995" s="264" t="s">
        <v>970</v>
      </c>
      <c r="F1995" s="263">
        <v>3270</v>
      </c>
      <c r="G1995" s="265" t="s">
        <v>1032</v>
      </c>
      <c r="H1995" s="266" t="s">
        <v>877</v>
      </c>
      <c r="I1995" s="285"/>
    </row>
    <row r="1996" spans="1:9" x14ac:dyDescent="0.2">
      <c r="A1996" s="275">
        <v>300</v>
      </c>
      <c r="B1996" s="276">
        <v>5340</v>
      </c>
      <c r="C1996" s="264"/>
      <c r="D1996" s="264" t="s">
        <v>2779</v>
      </c>
      <c r="E1996" s="264" t="s">
        <v>2708</v>
      </c>
      <c r="F1996" s="263">
        <v>3240</v>
      </c>
      <c r="G1996" s="265" t="s">
        <v>1031</v>
      </c>
      <c r="H1996" s="266" t="s">
        <v>1095</v>
      </c>
      <c r="I1996" s="285"/>
    </row>
    <row r="1997" spans="1:9" x14ac:dyDescent="0.2">
      <c r="A1997" s="275">
        <v>300</v>
      </c>
      <c r="B1997" s="276">
        <v>5341</v>
      </c>
      <c r="C1997" s="264"/>
      <c r="D1997" s="264" t="s">
        <v>2780</v>
      </c>
      <c r="E1997" s="264" t="s">
        <v>877</v>
      </c>
      <c r="F1997" s="263">
        <v>3270</v>
      </c>
      <c r="G1997" s="265" t="s">
        <v>1032</v>
      </c>
      <c r="H1997" s="266" t="s">
        <v>877</v>
      </c>
      <c r="I1997" s="285"/>
    </row>
    <row r="1998" spans="1:9" x14ac:dyDescent="0.2">
      <c r="A1998" s="275">
        <v>300</v>
      </c>
      <c r="B1998" s="276">
        <v>5342</v>
      </c>
      <c r="C1998" s="264"/>
      <c r="D1998" s="264" t="s">
        <v>2781</v>
      </c>
      <c r="E1998" s="264" t="s">
        <v>2782</v>
      </c>
      <c r="F1998" s="263">
        <v>3250</v>
      </c>
      <c r="G1998" s="265" t="s">
        <v>484</v>
      </c>
      <c r="H1998" s="266" t="s">
        <v>877</v>
      </c>
      <c r="I1998" s="285"/>
    </row>
    <row r="1999" spans="1:9" x14ac:dyDescent="0.2">
      <c r="A1999" s="275">
        <v>300</v>
      </c>
      <c r="B1999" s="276">
        <v>5343</v>
      </c>
      <c r="C1999" s="264"/>
      <c r="D1999" s="264" t="s">
        <v>2783</v>
      </c>
      <c r="E1999" s="264" t="s">
        <v>907</v>
      </c>
      <c r="F1999" s="263">
        <v>3230</v>
      </c>
      <c r="G1999" s="265" t="s">
        <v>483</v>
      </c>
      <c r="H1999" s="266" t="s">
        <v>877</v>
      </c>
      <c r="I1999" s="285"/>
    </row>
    <row r="2000" spans="1:9" x14ac:dyDescent="0.2">
      <c r="A2000" s="275">
        <v>300</v>
      </c>
      <c r="B2000" s="276">
        <v>5344</v>
      </c>
      <c r="C2000" s="264"/>
      <c r="D2000" s="264" t="s">
        <v>2784</v>
      </c>
      <c r="E2000" s="264" t="s">
        <v>1435</v>
      </c>
      <c r="F2000" s="263">
        <v>3240</v>
      </c>
      <c r="G2000" s="265" t="s">
        <v>1031</v>
      </c>
      <c r="H2000" s="266" t="s">
        <v>1095</v>
      </c>
      <c r="I2000" s="285"/>
    </row>
    <row r="2001" spans="1:9" x14ac:dyDescent="0.2">
      <c r="A2001" s="275">
        <v>300</v>
      </c>
      <c r="B2001" s="276">
        <v>5345</v>
      </c>
      <c r="C2001" s="264"/>
      <c r="D2001" s="264" t="s">
        <v>2785</v>
      </c>
      <c r="E2001" s="264" t="s">
        <v>2777</v>
      </c>
      <c r="F2001" s="263">
        <v>3240</v>
      </c>
      <c r="G2001" s="265" t="s">
        <v>1031</v>
      </c>
      <c r="H2001" s="266" t="s">
        <v>1095</v>
      </c>
      <c r="I2001" s="285"/>
    </row>
    <row r="2002" spans="1:9" x14ac:dyDescent="0.2">
      <c r="A2002" s="275">
        <v>300</v>
      </c>
      <c r="B2002" s="276">
        <v>5346</v>
      </c>
      <c r="C2002" s="264"/>
      <c r="D2002" s="264" t="s">
        <v>2786</v>
      </c>
      <c r="E2002" s="264" t="s">
        <v>959</v>
      </c>
      <c r="F2002" s="263">
        <v>3120</v>
      </c>
      <c r="G2002" s="265" t="s">
        <v>475</v>
      </c>
      <c r="H2002" s="266" t="s">
        <v>861</v>
      </c>
      <c r="I2002" s="285"/>
    </row>
    <row r="2003" spans="1:9" x14ac:dyDescent="0.2">
      <c r="A2003" s="275">
        <v>300</v>
      </c>
      <c r="B2003" s="276">
        <v>5347</v>
      </c>
      <c r="C2003" s="264"/>
      <c r="D2003" s="264" t="s">
        <v>2787</v>
      </c>
      <c r="E2003" s="264" t="s">
        <v>2199</v>
      </c>
      <c r="F2003" s="263">
        <v>3240</v>
      </c>
      <c r="G2003" s="265" t="s">
        <v>1031</v>
      </c>
      <c r="H2003" s="266" t="s">
        <v>1095</v>
      </c>
      <c r="I2003" s="285"/>
    </row>
    <row r="2004" spans="1:9" x14ac:dyDescent="0.2">
      <c r="A2004" s="275">
        <v>300</v>
      </c>
      <c r="B2004" s="276">
        <v>5348</v>
      </c>
      <c r="C2004" s="264"/>
      <c r="D2004" s="264" t="s">
        <v>2788</v>
      </c>
      <c r="E2004" s="264" t="s">
        <v>157</v>
      </c>
      <c r="F2004" s="263">
        <v>3280</v>
      </c>
      <c r="G2004" s="265" t="s">
        <v>486</v>
      </c>
      <c r="H2004" s="266" t="s">
        <v>877</v>
      </c>
      <c r="I2004" s="285"/>
    </row>
    <row r="2005" spans="1:9" x14ac:dyDescent="0.2">
      <c r="A2005" s="275">
        <v>300</v>
      </c>
      <c r="B2005" s="276">
        <v>5349</v>
      </c>
      <c r="C2005" s="264"/>
      <c r="D2005" s="264" t="s">
        <v>2789</v>
      </c>
      <c r="E2005" s="264" t="s">
        <v>2790</v>
      </c>
      <c r="F2005" s="263">
        <v>3270</v>
      </c>
      <c r="G2005" s="265" t="s">
        <v>1032</v>
      </c>
      <c r="H2005" s="266" t="s">
        <v>877</v>
      </c>
      <c r="I2005" s="285"/>
    </row>
    <row r="2006" spans="1:9" x14ac:dyDescent="0.2">
      <c r="A2006" s="275">
        <v>300</v>
      </c>
      <c r="B2006" s="276">
        <v>5350</v>
      </c>
      <c r="C2006" s="264"/>
      <c r="D2006" s="264" t="s">
        <v>2791</v>
      </c>
      <c r="E2006" s="264" t="s">
        <v>2792</v>
      </c>
      <c r="F2006" s="263">
        <v>3280</v>
      </c>
      <c r="G2006" s="265" t="s">
        <v>486</v>
      </c>
      <c r="H2006" s="266" t="s">
        <v>877</v>
      </c>
      <c r="I2006" s="285"/>
    </row>
    <row r="2007" spans="1:9" x14ac:dyDescent="0.2">
      <c r="A2007" s="275">
        <v>300</v>
      </c>
      <c r="B2007" s="276">
        <v>5351</v>
      </c>
      <c r="C2007" s="264"/>
      <c r="D2007" s="264" t="s">
        <v>2793</v>
      </c>
      <c r="E2007" s="264" t="s">
        <v>864</v>
      </c>
      <c r="F2007" s="263">
        <v>3280</v>
      </c>
      <c r="G2007" s="265" t="s">
        <v>486</v>
      </c>
      <c r="H2007" s="266" t="s">
        <v>877</v>
      </c>
      <c r="I2007" s="285"/>
    </row>
    <row r="2008" spans="1:9" x14ac:dyDescent="0.2">
      <c r="A2008" s="275">
        <v>300</v>
      </c>
      <c r="B2008" s="276">
        <v>5352</v>
      </c>
      <c r="C2008" s="264"/>
      <c r="D2008" s="264" t="s">
        <v>2794</v>
      </c>
      <c r="E2008" s="264" t="s">
        <v>1092</v>
      </c>
      <c r="F2008" s="263">
        <v>3120</v>
      </c>
      <c r="G2008" s="265" t="s">
        <v>475</v>
      </c>
      <c r="H2008" s="266" t="s">
        <v>861</v>
      </c>
      <c r="I2008" s="285"/>
    </row>
    <row r="2009" spans="1:9" x14ac:dyDescent="0.2">
      <c r="A2009" s="275">
        <v>300</v>
      </c>
      <c r="B2009" s="276">
        <v>5353</v>
      </c>
      <c r="C2009" s="264"/>
      <c r="D2009" s="264" t="s">
        <v>2795</v>
      </c>
      <c r="E2009" s="264" t="s">
        <v>864</v>
      </c>
      <c r="F2009" s="263">
        <v>3280</v>
      </c>
      <c r="G2009" s="265" t="s">
        <v>486</v>
      </c>
      <c r="H2009" s="266" t="s">
        <v>877</v>
      </c>
      <c r="I2009" s="285"/>
    </row>
    <row r="2010" spans="1:9" x14ac:dyDescent="0.2">
      <c r="A2010" s="275">
        <v>300</v>
      </c>
      <c r="B2010" s="276">
        <v>5354</v>
      </c>
      <c r="C2010" s="264"/>
      <c r="D2010" s="264" t="s">
        <v>2796</v>
      </c>
      <c r="E2010" s="264" t="s">
        <v>2797</v>
      </c>
      <c r="F2010" s="263">
        <v>3280</v>
      </c>
      <c r="G2010" s="265" t="s">
        <v>486</v>
      </c>
      <c r="H2010" s="266" t="s">
        <v>877</v>
      </c>
      <c r="I2010" s="285"/>
    </row>
    <row r="2011" spans="1:9" x14ac:dyDescent="0.2">
      <c r="A2011" s="275">
        <v>300</v>
      </c>
      <c r="B2011" s="276">
        <v>5355</v>
      </c>
      <c r="C2011" s="264"/>
      <c r="D2011" s="264" t="s">
        <v>2798</v>
      </c>
      <c r="E2011" s="264" t="s">
        <v>2799</v>
      </c>
      <c r="F2011" s="263">
        <v>3280</v>
      </c>
      <c r="G2011" s="265" t="s">
        <v>486</v>
      </c>
      <c r="H2011" s="266" t="s">
        <v>877</v>
      </c>
      <c r="I2011" s="285"/>
    </row>
    <row r="2012" spans="1:9" x14ac:dyDescent="0.2">
      <c r="A2012" s="275">
        <v>300</v>
      </c>
      <c r="B2012" s="276">
        <v>5356</v>
      </c>
      <c r="C2012" s="264"/>
      <c r="D2012" s="264" t="s">
        <v>2800</v>
      </c>
      <c r="E2012" s="264" t="s">
        <v>869</v>
      </c>
      <c r="F2012" s="263">
        <v>3050</v>
      </c>
      <c r="G2012" s="265" t="s">
        <v>471</v>
      </c>
      <c r="H2012" s="266" t="s">
        <v>869</v>
      </c>
      <c r="I2012" s="285"/>
    </row>
    <row r="2013" spans="1:9" x14ac:dyDescent="0.2">
      <c r="A2013" s="275">
        <v>300</v>
      </c>
      <c r="B2013" s="276">
        <v>5357</v>
      </c>
      <c r="C2013" s="264"/>
      <c r="D2013" s="264" t="s">
        <v>2801</v>
      </c>
      <c r="E2013" s="264" t="s">
        <v>1434</v>
      </c>
      <c r="F2013" s="263">
        <v>3160</v>
      </c>
      <c r="G2013" s="265" t="s">
        <v>184</v>
      </c>
      <c r="H2013" s="266" t="s">
        <v>1104</v>
      </c>
      <c r="I2013" s="285"/>
    </row>
    <row r="2014" spans="1:9" x14ac:dyDescent="0.2">
      <c r="A2014" s="275">
        <v>300</v>
      </c>
      <c r="B2014" s="276">
        <v>5358</v>
      </c>
      <c r="C2014" s="264"/>
      <c r="D2014" s="264" t="s">
        <v>2802</v>
      </c>
      <c r="E2014" s="264" t="s">
        <v>1490</v>
      </c>
      <c r="F2014" s="263">
        <v>3160</v>
      </c>
      <c r="G2014" s="265" t="s">
        <v>184</v>
      </c>
      <c r="H2014" s="266" t="s">
        <v>1104</v>
      </c>
      <c r="I2014" s="285"/>
    </row>
    <row r="2015" spans="1:9" x14ac:dyDescent="0.2">
      <c r="A2015" s="275">
        <v>300</v>
      </c>
      <c r="B2015" s="276">
        <v>5359</v>
      </c>
      <c r="C2015" s="264"/>
      <c r="D2015" s="264" t="s">
        <v>2803</v>
      </c>
      <c r="E2015" s="264" t="s">
        <v>1433</v>
      </c>
      <c r="F2015" s="263">
        <v>3070</v>
      </c>
      <c r="G2015" s="265" t="s">
        <v>472</v>
      </c>
      <c r="H2015" s="266" t="s">
        <v>869</v>
      </c>
      <c r="I2015" s="285"/>
    </row>
    <row r="2016" spans="1:9" x14ac:dyDescent="0.2">
      <c r="A2016" s="275">
        <v>300</v>
      </c>
      <c r="B2016" s="276">
        <v>5360</v>
      </c>
      <c r="C2016" s="264"/>
      <c r="D2016" s="264" t="s">
        <v>2804</v>
      </c>
      <c r="E2016" s="264" t="s">
        <v>869</v>
      </c>
      <c r="F2016" s="263">
        <v>3050</v>
      </c>
      <c r="G2016" s="265" t="s">
        <v>471</v>
      </c>
      <c r="H2016" s="266" t="s">
        <v>869</v>
      </c>
      <c r="I2016" s="285"/>
    </row>
    <row r="2017" spans="1:9" x14ac:dyDescent="0.2">
      <c r="A2017" s="275">
        <v>300</v>
      </c>
      <c r="B2017" s="276">
        <v>5361</v>
      </c>
      <c r="C2017" s="264"/>
      <c r="D2017" s="264" t="s">
        <v>2805</v>
      </c>
      <c r="E2017" s="264" t="s">
        <v>2806</v>
      </c>
      <c r="F2017" s="263">
        <v>3020</v>
      </c>
      <c r="G2017" s="265" t="s">
        <v>468</v>
      </c>
      <c r="H2017" s="266" t="s">
        <v>875</v>
      </c>
      <c r="I2017" s="285"/>
    </row>
    <row r="2018" spans="1:9" x14ac:dyDescent="0.2">
      <c r="A2018" s="275">
        <v>300</v>
      </c>
      <c r="B2018" s="276">
        <v>5362</v>
      </c>
      <c r="C2018" s="264"/>
      <c r="D2018" s="264" t="s">
        <v>2807</v>
      </c>
      <c r="E2018" s="264" t="s">
        <v>2808</v>
      </c>
      <c r="F2018" s="263">
        <v>3020</v>
      </c>
      <c r="G2018" s="265" t="s">
        <v>468</v>
      </c>
      <c r="H2018" s="266" t="s">
        <v>875</v>
      </c>
      <c r="I2018" s="285"/>
    </row>
    <row r="2019" spans="1:9" x14ac:dyDescent="0.2">
      <c r="A2019" s="275">
        <v>300</v>
      </c>
      <c r="B2019" s="276">
        <v>5363</v>
      </c>
      <c r="C2019" s="264"/>
      <c r="D2019" s="264" t="s">
        <v>2809</v>
      </c>
      <c r="E2019" s="264" t="s">
        <v>1091</v>
      </c>
      <c r="F2019" s="263">
        <v>3180</v>
      </c>
      <c r="G2019" s="265" t="s">
        <v>479</v>
      </c>
      <c r="H2019" s="266" t="s">
        <v>877</v>
      </c>
      <c r="I2019" s="285"/>
    </row>
    <row r="2020" spans="1:9" x14ac:dyDescent="0.2">
      <c r="A2020" s="275">
        <v>300</v>
      </c>
      <c r="B2020" s="276">
        <v>5364</v>
      </c>
      <c r="C2020" s="264"/>
      <c r="D2020" s="264" t="s">
        <v>2810</v>
      </c>
      <c r="E2020" s="264" t="s">
        <v>2811</v>
      </c>
      <c r="F2020" s="263">
        <v>3020</v>
      </c>
      <c r="G2020" s="265" t="s">
        <v>468</v>
      </c>
      <c r="H2020" s="266" t="s">
        <v>875</v>
      </c>
      <c r="I2020" s="285"/>
    </row>
    <row r="2021" spans="1:9" x14ac:dyDescent="0.2">
      <c r="A2021" s="275">
        <v>300</v>
      </c>
      <c r="B2021" s="276">
        <v>5365</v>
      </c>
      <c r="C2021" s="264"/>
      <c r="D2021" s="264" t="s">
        <v>2812</v>
      </c>
      <c r="E2021" s="264" t="s">
        <v>1050</v>
      </c>
      <c r="F2021" s="263">
        <v>3020</v>
      </c>
      <c r="G2021" s="265" t="s">
        <v>468</v>
      </c>
      <c r="H2021" s="266" t="s">
        <v>875</v>
      </c>
      <c r="I2021" s="285"/>
    </row>
    <row r="2022" spans="1:9" x14ac:dyDescent="0.2">
      <c r="A2022" s="275">
        <v>300</v>
      </c>
      <c r="B2022" s="276">
        <v>5366</v>
      </c>
      <c r="C2022" s="264"/>
      <c r="D2022" s="264" t="s">
        <v>2813</v>
      </c>
      <c r="E2022" s="264" t="s">
        <v>2814</v>
      </c>
      <c r="F2022" s="263">
        <v>3120</v>
      </c>
      <c r="G2022" s="265" t="s">
        <v>475</v>
      </c>
      <c r="H2022" s="266" t="s">
        <v>861</v>
      </c>
      <c r="I2022" s="285"/>
    </row>
    <row r="2023" spans="1:9" x14ac:dyDescent="0.2">
      <c r="A2023" s="275">
        <v>300</v>
      </c>
      <c r="B2023" s="276">
        <v>5367</v>
      </c>
      <c r="C2023" s="264"/>
      <c r="D2023" s="264" t="s">
        <v>2815</v>
      </c>
      <c r="E2023" s="264" t="s">
        <v>2816</v>
      </c>
      <c r="F2023" s="263">
        <v>3020</v>
      </c>
      <c r="G2023" s="265" t="s">
        <v>468</v>
      </c>
      <c r="H2023" s="266" t="s">
        <v>875</v>
      </c>
      <c r="I2023" s="285"/>
    </row>
    <row r="2024" spans="1:9" x14ac:dyDescent="0.2">
      <c r="A2024" s="275">
        <v>300</v>
      </c>
      <c r="B2024" s="276">
        <v>5368</v>
      </c>
      <c r="C2024" s="264"/>
      <c r="D2024" s="264" t="s">
        <v>2817</v>
      </c>
      <c r="E2024" s="264" t="s">
        <v>1185</v>
      </c>
      <c r="F2024" s="263">
        <v>3020</v>
      </c>
      <c r="G2024" s="265" t="s">
        <v>468</v>
      </c>
      <c r="H2024" s="266" t="s">
        <v>875</v>
      </c>
      <c r="I2024" s="285"/>
    </row>
    <row r="2025" spans="1:9" x14ac:dyDescent="0.2">
      <c r="A2025" s="275">
        <v>300</v>
      </c>
      <c r="B2025" s="276">
        <v>5369</v>
      </c>
      <c r="C2025" s="264"/>
      <c r="D2025" s="264" t="s">
        <v>2818</v>
      </c>
      <c r="E2025" s="264" t="s">
        <v>875</v>
      </c>
      <c r="F2025" s="263">
        <v>3020</v>
      </c>
      <c r="G2025" s="265" t="s">
        <v>468</v>
      </c>
      <c r="H2025" s="266" t="s">
        <v>875</v>
      </c>
      <c r="I2025" s="285"/>
    </row>
    <row r="2026" spans="1:9" x14ac:dyDescent="0.2">
      <c r="A2026" s="275">
        <v>300</v>
      </c>
      <c r="B2026" s="276">
        <v>5370</v>
      </c>
      <c r="C2026" s="264"/>
      <c r="D2026" s="264" t="s">
        <v>2819</v>
      </c>
      <c r="E2026" s="264" t="s">
        <v>1566</v>
      </c>
      <c r="F2026" s="263">
        <v>3120</v>
      </c>
      <c r="G2026" s="265" t="s">
        <v>475</v>
      </c>
      <c r="H2026" s="266" t="s">
        <v>861</v>
      </c>
      <c r="I2026" s="285"/>
    </row>
    <row r="2027" spans="1:9" x14ac:dyDescent="0.2">
      <c r="A2027" s="275">
        <v>300</v>
      </c>
      <c r="B2027" s="276">
        <v>5371</v>
      </c>
      <c r="C2027" s="264"/>
      <c r="D2027" s="264" t="s">
        <v>2820</v>
      </c>
      <c r="E2027" s="264" t="s">
        <v>1509</v>
      </c>
      <c r="F2027" s="263">
        <v>3120</v>
      </c>
      <c r="G2027" s="265" t="s">
        <v>475</v>
      </c>
      <c r="H2027" s="266" t="s">
        <v>861</v>
      </c>
      <c r="I2027" s="285"/>
    </row>
    <row r="2028" spans="1:9" x14ac:dyDescent="0.2">
      <c r="A2028" s="275">
        <v>300</v>
      </c>
      <c r="B2028" s="276">
        <v>5372</v>
      </c>
      <c r="C2028" s="264"/>
      <c r="D2028" s="264" t="s">
        <v>2821</v>
      </c>
      <c r="E2028" s="264" t="s">
        <v>1424</v>
      </c>
      <c r="F2028" s="263">
        <v>3120</v>
      </c>
      <c r="G2028" s="254" t="s">
        <v>475</v>
      </c>
      <c r="H2028" s="175" t="s">
        <v>861</v>
      </c>
      <c r="I2028" s="28"/>
    </row>
    <row r="2029" spans="1:9" x14ac:dyDescent="0.2">
      <c r="A2029" s="275">
        <v>300</v>
      </c>
      <c r="B2029" s="276">
        <v>5373</v>
      </c>
      <c r="C2029" s="264"/>
      <c r="D2029" s="264" t="s">
        <v>2822</v>
      </c>
      <c r="E2029" s="264" t="s">
        <v>1185</v>
      </c>
      <c r="F2029" s="263">
        <v>3020</v>
      </c>
      <c r="G2029" s="254" t="s">
        <v>468</v>
      </c>
      <c r="H2029" s="175" t="s">
        <v>875</v>
      </c>
      <c r="I2029" s="28"/>
    </row>
    <row r="2030" spans="1:9" x14ac:dyDescent="0.2">
      <c r="A2030" s="275">
        <v>300</v>
      </c>
      <c r="B2030" s="276">
        <v>5374</v>
      </c>
      <c r="C2030" s="264"/>
      <c r="D2030" s="264" t="s">
        <v>2823</v>
      </c>
      <c r="E2030" s="264" t="s">
        <v>2824</v>
      </c>
      <c r="F2030" s="263">
        <v>3020</v>
      </c>
      <c r="G2030" s="254" t="s">
        <v>468</v>
      </c>
      <c r="H2030" s="175" t="s">
        <v>875</v>
      </c>
      <c r="I2030" s="28"/>
    </row>
    <row r="2031" spans="1:9" x14ac:dyDescent="0.2">
      <c r="A2031" s="275">
        <v>300</v>
      </c>
      <c r="B2031" s="276">
        <v>5375</v>
      </c>
      <c r="C2031" s="264"/>
      <c r="D2031" s="264" t="s">
        <v>2825</v>
      </c>
      <c r="E2031" s="264" t="s">
        <v>1137</v>
      </c>
      <c r="F2031" s="263">
        <v>3020</v>
      </c>
      <c r="G2031" s="254" t="s">
        <v>468</v>
      </c>
      <c r="H2031" s="175" t="s">
        <v>875</v>
      </c>
      <c r="I2031" s="28"/>
    </row>
    <row r="2032" spans="1:9" x14ac:dyDescent="0.2">
      <c r="A2032" s="275">
        <v>300</v>
      </c>
      <c r="B2032" s="276">
        <v>5376</v>
      </c>
      <c r="C2032" s="264"/>
      <c r="D2032" s="264" t="s">
        <v>2826</v>
      </c>
      <c r="E2032" s="264" t="s">
        <v>2827</v>
      </c>
      <c r="F2032" s="263">
        <v>3020</v>
      </c>
      <c r="G2032" s="254" t="s">
        <v>468</v>
      </c>
      <c r="H2032" s="175" t="s">
        <v>875</v>
      </c>
      <c r="I2032" s="28"/>
    </row>
    <row r="2033" spans="1:9" x14ac:dyDescent="0.2">
      <c r="A2033" s="275">
        <v>300</v>
      </c>
      <c r="B2033" s="276">
        <v>5377</v>
      </c>
      <c r="C2033" s="264"/>
      <c r="D2033" s="264" t="s">
        <v>2828</v>
      </c>
      <c r="E2033" s="264" t="s">
        <v>2829</v>
      </c>
      <c r="F2033" s="263">
        <v>3020</v>
      </c>
      <c r="G2033" s="254" t="s">
        <v>468</v>
      </c>
      <c r="H2033" s="175" t="s">
        <v>875</v>
      </c>
      <c r="I2033" s="28"/>
    </row>
    <row r="2034" spans="1:9" x14ac:dyDescent="0.2">
      <c r="A2034" s="275">
        <v>300</v>
      </c>
      <c r="B2034" s="276">
        <v>5378</v>
      </c>
      <c r="C2034" s="264"/>
      <c r="D2034" s="264" t="s">
        <v>2830</v>
      </c>
      <c r="E2034" s="264" t="s">
        <v>1101</v>
      </c>
      <c r="F2034" s="263">
        <v>3220</v>
      </c>
      <c r="G2034" s="254" t="s">
        <v>1376</v>
      </c>
      <c r="H2034" s="175" t="s">
        <v>1101</v>
      </c>
      <c r="I2034" s="28"/>
    </row>
    <row r="2035" spans="1:9" x14ac:dyDescent="0.2">
      <c r="A2035" s="275">
        <v>300</v>
      </c>
      <c r="B2035" s="276">
        <v>5379</v>
      </c>
      <c r="C2035" s="264"/>
      <c r="D2035" s="264" t="s">
        <v>2831</v>
      </c>
      <c r="E2035" s="264" t="s">
        <v>1101</v>
      </c>
      <c r="F2035" s="263">
        <v>3190</v>
      </c>
      <c r="G2035" s="254" t="s">
        <v>480</v>
      </c>
      <c r="H2035" s="175" t="s">
        <v>1101</v>
      </c>
      <c r="I2035" s="28"/>
    </row>
    <row r="2036" spans="1:9" x14ac:dyDescent="0.2">
      <c r="A2036" s="275">
        <v>300</v>
      </c>
      <c r="B2036" s="276">
        <v>5380</v>
      </c>
      <c r="C2036" s="264"/>
      <c r="D2036" s="264" t="s">
        <v>2832</v>
      </c>
      <c r="E2036" s="264" t="s">
        <v>902</v>
      </c>
      <c r="F2036" s="263">
        <v>3190</v>
      </c>
      <c r="G2036" s="254" t="s">
        <v>480</v>
      </c>
      <c r="H2036" s="175" t="s">
        <v>1101</v>
      </c>
      <c r="I2036" s="28"/>
    </row>
    <row r="2037" spans="1:9" x14ac:dyDescent="0.2">
      <c r="A2037" s="275">
        <v>300</v>
      </c>
      <c r="B2037" s="276">
        <v>5381</v>
      </c>
      <c r="C2037" s="264"/>
      <c r="D2037" s="264" t="s">
        <v>2833</v>
      </c>
      <c r="E2037" s="264" t="s">
        <v>2834</v>
      </c>
      <c r="F2037" s="263">
        <v>3190</v>
      </c>
      <c r="G2037" s="254" t="s">
        <v>480</v>
      </c>
      <c r="H2037" s="175" t="s">
        <v>1101</v>
      </c>
      <c r="I2037" s="28"/>
    </row>
    <row r="2038" spans="1:9" x14ac:dyDescent="0.2">
      <c r="A2038" s="275">
        <v>300</v>
      </c>
      <c r="B2038" s="276">
        <v>5382</v>
      </c>
      <c r="C2038" s="264"/>
      <c r="D2038" s="264" t="s">
        <v>2835</v>
      </c>
      <c r="E2038" s="264" t="s">
        <v>885</v>
      </c>
      <c r="F2038" s="263">
        <v>3150</v>
      </c>
      <c r="G2038" s="254" t="s">
        <v>478</v>
      </c>
      <c r="H2038" s="175" t="s">
        <v>1437</v>
      </c>
      <c r="I2038" s="28"/>
    </row>
    <row r="2039" spans="1:9" x14ac:dyDescent="0.2">
      <c r="A2039" s="275">
        <v>300</v>
      </c>
      <c r="B2039" s="276">
        <v>5383</v>
      </c>
      <c r="C2039" s="264"/>
      <c r="D2039" s="264" t="s">
        <v>2836</v>
      </c>
      <c r="E2039" s="264" t="s">
        <v>1434</v>
      </c>
      <c r="F2039" s="263">
        <v>3150</v>
      </c>
      <c r="G2039" s="254" t="s">
        <v>478</v>
      </c>
      <c r="H2039" s="175" t="s">
        <v>1437</v>
      </c>
      <c r="I2039" s="28"/>
    </row>
    <row r="2040" spans="1:9" x14ac:dyDescent="0.2">
      <c r="A2040" s="275">
        <v>300</v>
      </c>
      <c r="B2040" s="276">
        <v>5384</v>
      </c>
      <c r="C2040" s="264"/>
      <c r="D2040" s="264" t="s">
        <v>2837</v>
      </c>
      <c r="E2040" s="264" t="s">
        <v>1550</v>
      </c>
      <c r="F2040" s="263">
        <v>3130</v>
      </c>
      <c r="G2040" s="254" t="s">
        <v>476</v>
      </c>
      <c r="H2040" s="175" t="s">
        <v>858</v>
      </c>
      <c r="I2040" s="28"/>
    </row>
    <row r="2041" spans="1:9" x14ac:dyDescent="0.2">
      <c r="A2041" s="275">
        <v>300</v>
      </c>
      <c r="B2041" s="276">
        <v>5385</v>
      </c>
      <c r="C2041" s="264"/>
      <c r="D2041" s="264" t="s">
        <v>2838</v>
      </c>
      <c r="E2041" s="264" t="s">
        <v>2839</v>
      </c>
      <c r="F2041" s="263">
        <v>3140</v>
      </c>
      <c r="G2041" s="254" t="s">
        <v>477</v>
      </c>
      <c r="H2041" s="175" t="s">
        <v>858</v>
      </c>
      <c r="I2041" s="28"/>
    </row>
    <row r="2042" spans="1:9" x14ac:dyDescent="0.2">
      <c r="A2042" s="275">
        <v>300</v>
      </c>
      <c r="B2042" s="276">
        <v>5386</v>
      </c>
      <c r="C2042" s="264"/>
      <c r="D2042" s="264" t="s">
        <v>2840</v>
      </c>
      <c r="E2042" s="264" t="s">
        <v>1133</v>
      </c>
      <c r="F2042" s="263">
        <v>3150</v>
      </c>
      <c r="G2042" s="254" t="s">
        <v>478</v>
      </c>
      <c r="H2042" s="175" t="s">
        <v>1437</v>
      </c>
      <c r="I2042" s="28"/>
    </row>
    <row r="2043" spans="1:9" x14ac:dyDescent="0.2">
      <c r="A2043" s="275">
        <v>300</v>
      </c>
      <c r="B2043" s="276">
        <v>5387</v>
      </c>
      <c r="C2043" s="264"/>
      <c r="D2043" s="264" t="s">
        <v>2841</v>
      </c>
      <c r="E2043" s="264" t="s">
        <v>2356</v>
      </c>
      <c r="F2043" s="263">
        <v>3030</v>
      </c>
      <c r="G2043" s="254" t="s">
        <v>469</v>
      </c>
      <c r="H2043" s="175" t="s">
        <v>858</v>
      </c>
      <c r="I2043" s="28"/>
    </row>
    <row r="2044" spans="1:9" x14ac:dyDescent="0.2">
      <c r="A2044" s="275">
        <v>300</v>
      </c>
      <c r="B2044" s="276">
        <v>5388</v>
      </c>
      <c r="C2044" s="264"/>
      <c r="D2044" s="264" t="s">
        <v>2842</v>
      </c>
      <c r="E2044" s="264" t="s">
        <v>894</v>
      </c>
      <c r="F2044" s="263">
        <v>3100</v>
      </c>
      <c r="G2044" s="254" t="s">
        <v>1030</v>
      </c>
      <c r="H2044" s="175" t="s">
        <v>858</v>
      </c>
      <c r="I2044" s="28"/>
    </row>
    <row r="2045" spans="1:9" x14ac:dyDescent="0.2">
      <c r="A2045" s="275">
        <v>300</v>
      </c>
      <c r="B2045" s="276">
        <v>5389</v>
      </c>
      <c r="C2045" s="264"/>
      <c r="D2045" s="264" t="s">
        <v>2843</v>
      </c>
      <c r="E2045" s="264" t="s">
        <v>1101</v>
      </c>
      <c r="F2045" s="263">
        <v>3220</v>
      </c>
      <c r="G2045" s="254" t="s">
        <v>1376</v>
      </c>
      <c r="H2045" s="175" t="s">
        <v>1101</v>
      </c>
      <c r="I2045" s="28"/>
    </row>
    <row r="2046" spans="1:9" x14ac:dyDescent="0.2">
      <c r="A2046" s="275">
        <v>300</v>
      </c>
      <c r="B2046" s="276">
        <v>5390</v>
      </c>
      <c r="C2046" s="264"/>
      <c r="D2046" s="264" t="s">
        <v>2844</v>
      </c>
      <c r="E2046" s="264" t="s">
        <v>2845</v>
      </c>
      <c r="F2046" s="263">
        <v>3040</v>
      </c>
      <c r="G2046" s="254" t="s">
        <v>470</v>
      </c>
      <c r="H2046" s="175" t="s">
        <v>858</v>
      </c>
      <c r="I2046" s="28"/>
    </row>
    <row r="2047" spans="1:9" x14ac:dyDescent="0.2">
      <c r="A2047" s="275">
        <v>300</v>
      </c>
      <c r="B2047" s="276">
        <v>5391</v>
      </c>
      <c r="C2047" s="264"/>
      <c r="D2047" s="264" t="s">
        <v>2846</v>
      </c>
      <c r="E2047" s="264" t="s">
        <v>1435</v>
      </c>
      <c r="F2047" s="263">
        <v>3190</v>
      </c>
      <c r="G2047" s="254" t="s">
        <v>480</v>
      </c>
      <c r="H2047" s="175" t="s">
        <v>1101</v>
      </c>
      <c r="I2047" s="28"/>
    </row>
    <row r="2048" spans="1:9" x14ac:dyDescent="0.2">
      <c r="A2048" s="275">
        <v>300</v>
      </c>
      <c r="B2048" s="276">
        <v>5392</v>
      </c>
      <c r="C2048" s="264"/>
      <c r="D2048" s="264" t="s">
        <v>2847</v>
      </c>
      <c r="E2048" s="264" t="s">
        <v>2848</v>
      </c>
      <c r="F2048" s="263">
        <v>3020</v>
      </c>
      <c r="G2048" s="254" t="s">
        <v>468</v>
      </c>
      <c r="H2048" s="175" t="s">
        <v>875</v>
      </c>
      <c r="I2048" s="28"/>
    </row>
    <row r="2049" spans="1:9" x14ac:dyDescent="0.2">
      <c r="A2049" s="275">
        <v>300</v>
      </c>
      <c r="B2049" s="276">
        <v>5393</v>
      </c>
      <c r="C2049" s="264"/>
      <c r="D2049" s="264" t="s">
        <v>2849</v>
      </c>
      <c r="E2049" s="264" t="s">
        <v>968</v>
      </c>
      <c r="F2049" s="263">
        <v>3190</v>
      </c>
      <c r="G2049" s="254" t="s">
        <v>480</v>
      </c>
      <c r="H2049" s="175" t="s">
        <v>1101</v>
      </c>
      <c r="I2049" s="28"/>
    </row>
    <row r="2050" spans="1:9" x14ac:dyDescent="0.2">
      <c r="A2050" s="275">
        <v>300</v>
      </c>
      <c r="B2050" s="276">
        <v>5394</v>
      </c>
      <c r="C2050" s="264"/>
      <c r="D2050" s="264" t="s">
        <v>2850</v>
      </c>
      <c r="E2050" s="264" t="s">
        <v>1094</v>
      </c>
      <c r="F2050" s="263">
        <v>3220</v>
      </c>
      <c r="G2050" s="254" t="s">
        <v>1376</v>
      </c>
      <c r="H2050" s="175" t="s">
        <v>1101</v>
      </c>
      <c r="I2050" s="28"/>
    </row>
    <row r="2051" spans="1:9" x14ac:dyDescent="0.2">
      <c r="A2051" s="275">
        <v>300</v>
      </c>
      <c r="B2051" s="276">
        <v>5395</v>
      </c>
      <c r="C2051" s="264"/>
      <c r="D2051" s="264" t="s">
        <v>2851</v>
      </c>
      <c r="E2051" s="264" t="s">
        <v>1435</v>
      </c>
      <c r="F2051" s="263">
        <v>3220</v>
      </c>
      <c r="G2051" s="254" t="s">
        <v>1376</v>
      </c>
      <c r="H2051" s="175" t="s">
        <v>1101</v>
      </c>
      <c r="I2051" s="28"/>
    </row>
    <row r="2052" spans="1:9" x14ac:dyDescent="0.2">
      <c r="A2052" s="275">
        <v>300</v>
      </c>
      <c r="B2052" s="276">
        <v>5396</v>
      </c>
      <c r="C2052" s="264"/>
      <c r="D2052" s="264" t="s">
        <v>2852</v>
      </c>
      <c r="E2052" s="264" t="s">
        <v>1435</v>
      </c>
      <c r="F2052" s="263">
        <v>3220</v>
      </c>
      <c r="G2052" s="254" t="s">
        <v>1376</v>
      </c>
      <c r="H2052" s="175" t="s">
        <v>1101</v>
      </c>
      <c r="I2052" s="28"/>
    </row>
    <row r="2053" spans="1:9" x14ac:dyDescent="0.2">
      <c r="A2053" s="275">
        <v>300</v>
      </c>
      <c r="B2053" s="276">
        <v>5397</v>
      </c>
      <c r="C2053" s="264"/>
      <c r="D2053" s="264" t="s">
        <v>2853</v>
      </c>
      <c r="E2053" s="264" t="s">
        <v>1101</v>
      </c>
      <c r="F2053" s="263">
        <v>3190</v>
      </c>
      <c r="G2053" s="254" t="s">
        <v>480</v>
      </c>
      <c r="H2053" s="175" t="s">
        <v>1101</v>
      </c>
      <c r="I2053" s="28"/>
    </row>
    <row r="2054" spans="1:9" x14ac:dyDescent="0.2">
      <c r="A2054" s="275">
        <v>300</v>
      </c>
      <c r="B2054" s="276">
        <v>5398</v>
      </c>
      <c r="C2054" s="264"/>
      <c r="D2054" s="264" t="s">
        <v>2854</v>
      </c>
      <c r="E2054" s="264" t="s">
        <v>2855</v>
      </c>
      <c r="F2054" s="263">
        <v>3070</v>
      </c>
      <c r="G2054" s="254" t="s">
        <v>472</v>
      </c>
      <c r="H2054" s="175" t="s">
        <v>869</v>
      </c>
      <c r="I2054" s="28"/>
    </row>
    <row r="2055" spans="1:9" x14ac:dyDescent="0.2">
      <c r="A2055" s="275">
        <v>300</v>
      </c>
      <c r="B2055" s="276">
        <v>5399</v>
      </c>
      <c r="C2055" s="264"/>
      <c r="D2055" s="264" t="s">
        <v>2856</v>
      </c>
      <c r="E2055" s="264" t="s">
        <v>904</v>
      </c>
      <c r="F2055" s="263">
        <v>3070</v>
      </c>
      <c r="G2055" s="254" t="s">
        <v>472</v>
      </c>
      <c r="H2055" s="175" t="s">
        <v>869</v>
      </c>
      <c r="I2055" s="28"/>
    </row>
    <row r="2056" spans="1:9" x14ac:dyDescent="0.2">
      <c r="A2056" s="275">
        <v>300</v>
      </c>
      <c r="B2056" s="276">
        <v>5400</v>
      </c>
      <c r="C2056" s="264"/>
      <c r="D2056" s="264" t="s">
        <v>2857</v>
      </c>
      <c r="E2056" s="264" t="s">
        <v>1429</v>
      </c>
      <c r="F2056" s="263">
        <v>3070</v>
      </c>
      <c r="G2056" s="254" t="s">
        <v>472</v>
      </c>
      <c r="H2056" s="175" t="s">
        <v>869</v>
      </c>
      <c r="I2056" s="28"/>
    </row>
    <row r="2057" spans="1:9" x14ac:dyDescent="0.2">
      <c r="A2057" s="275">
        <v>300</v>
      </c>
      <c r="B2057" s="276">
        <v>5401</v>
      </c>
      <c r="C2057" s="264"/>
      <c r="D2057" s="264" t="s">
        <v>2858</v>
      </c>
      <c r="E2057" s="264" t="s">
        <v>879</v>
      </c>
      <c r="F2057" s="263">
        <v>3070</v>
      </c>
      <c r="G2057" s="254" t="s">
        <v>472</v>
      </c>
      <c r="H2057" s="175" t="s">
        <v>869</v>
      </c>
      <c r="I2057" s="28"/>
    </row>
    <row r="2058" spans="1:9" x14ac:dyDescent="0.2">
      <c r="A2058" s="275">
        <v>300</v>
      </c>
      <c r="B2058" s="276">
        <v>5402</v>
      </c>
      <c r="C2058" s="264"/>
      <c r="D2058" s="264" t="s">
        <v>2859</v>
      </c>
      <c r="E2058" s="264" t="s">
        <v>1429</v>
      </c>
      <c r="F2058" s="263">
        <v>3070</v>
      </c>
      <c r="G2058" s="254" t="s">
        <v>472</v>
      </c>
      <c r="H2058" s="175" t="s">
        <v>869</v>
      </c>
      <c r="I2058" s="28"/>
    </row>
    <row r="2059" spans="1:9" x14ac:dyDescent="0.2">
      <c r="A2059" s="275">
        <v>300</v>
      </c>
      <c r="B2059" s="276">
        <v>5403</v>
      </c>
      <c r="C2059" s="264"/>
      <c r="D2059" s="264" t="s">
        <v>2860</v>
      </c>
      <c r="E2059" s="264" t="s">
        <v>1101</v>
      </c>
      <c r="F2059" s="263">
        <v>3220</v>
      </c>
      <c r="G2059" s="254" t="s">
        <v>1376</v>
      </c>
      <c r="H2059" s="175" t="s">
        <v>1101</v>
      </c>
      <c r="I2059" s="28"/>
    </row>
    <row r="2060" spans="1:9" x14ac:dyDescent="0.2">
      <c r="A2060" s="275">
        <v>300</v>
      </c>
      <c r="B2060" s="276">
        <v>5404</v>
      </c>
      <c r="C2060" s="264"/>
      <c r="D2060" s="264" t="s">
        <v>2861</v>
      </c>
      <c r="E2060" s="264" t="s">
        <v>903</v>
      </c>
      <c r="F2060" s="263">
        <v>3190</v>
      </c>
      <c r="G2060" s="254" t="s">
        <v>480</v>
      </c>
      <c r="H2060" s="175" t="s">
        <v>1101</v>
      </c>
      <c r="I2060" s="28"/>
    </row>
    <row r="2061" spans="1:9" x14ac:dyDescent="0.2">
      <c r="A2061" s="275">
        <v>300</v>
      </c>
      <c r="B2061" s="276">
        <v>5405</v>
      </c>
      <c r="C2061" s="264"/>
      <c r="D2061" s="264" t="s">
        <v>2862</v>
      </c>
      <c r="E2061" s="264" t="s">
        <v>1426</v>
      </c>
      <c r="F2061" s="263">
        <v>3190</v>
      </c>
      <c r="G2061" s="254" t="s">
        <v>480</v>
      </c>
      <c r="H2061" s="175" t="s">
        <v>1101</v>
      </c>
      <c r="I2061" s="28"/>
    </row>
    <row r="2062" spans="1:9" x14ac:dyDescent="0.2">
      <c r="A2062" s="275">
        <v>300</v>
      </c>
      <c r="B2062" s="276">
        <v>5406</v>
      </c>
      <c r="C2062" s="264"/>
      <c r="D2062" s="264" t="s">
        <v>2863</v>
      </c>
      <c r="E2062" s="264" t="s">
        <v>902</v>
      </c>
      <c r="F2062" s="263">
        <v>3220</v>
      </c>
      <c r="G2062" s="254" t="s">
        <v>1376</v>
      </c>
      <c r="H2062" s="175" t="s">
        <v>1101</v>
      </c>
      <c r="I2062" s="28"/>
    </row>
    <row r="2063" spans="1:9" x14ac:dyDescent="0.2">
      <c r="A2063" s="275">
        <v>300</v>
      </c>
      <c r="B2063" s="276">
        <v>5407</v>
      </c>
      <c r="C2063" s="264"/>
      <c r="D2063" s="264" t="s">
        <v>2864</v>
      </c>
      <c r="E2063" s="264" t="s">
        <v>2834</v>
      </c>
      <c r="F2063" s="263">
        <v>3220</v>
      </c>
      <c r="G2063" s="254" t="s">
        <v>1376</v>
      </c>
      <c r="H2063" s="175" t="s">
        <v>1101</v>
      </c>
      <c r="I2063" s="28"/>
    </row>
    <row r="2064" spans="1:9" x14ac:dyDescent="0.2">
      <c r="A2064" s="275">
        <v>300</v>
      </c>
      <c r="B2064" s="276">
        <v>5408</v>
      </c>
      <c r="C2064" s="264"/>
      <c r="D2064" s="264" t="s">
        <v>2865</v>
      </c>
      <c r="E2064" s="264" t="s">
        <v>921</v>
      </c>
      <c r="F2064" s="263">
        <v>3070</v>
      </c>
      <c r="G2064" s="254" t="s">
        <v>472</v>
      </c>
      <c r="H2064" s="175" t="s">
        <v>869</v>
      </c>
      <c r="I2064" s="28"/>
    </row>
    <row r="2065" spans="1:9" x14ac:dyDescent="0.2">
      <c r="A2065" s="275">
        <v>300</v>
      </c>
      <c r="B2065" s="276">
        <v>5409</v>
      </c>
      <c r="C2065" s="264"/>
      <c r="D2065" s="264" t="s">
        <v>2866</v>
      </c>
      <c r="E2065" s="264" t="s">
        <v>871</v>
      </c>
      <c r="F2065" s="263">
        <v>3070</v>
      </c>
      <c r="G2065" s="254" t="s">
        <v>472</v>
      </c>
      <c r="H2065" s="175" t="s">
        <v>869</v>
      </c>
      <c r="I2065" s="28"/>
    </row>
    <row r="2066" spans="1:9" x14ac:dyDescent="0.2">
      <c r="A2066" s="275">
        <v>300</v>
      </c>
      <c r="B2066" s="276">
        <v>5410</v>
      </c>
      <c r="C2066" s="264"/>
      <c r="D2066" s="264" t="s">
        <v>2867</v>
      </c>
      <c r="E2066" s="264" t="s">
        <v>2465</v>
      </c>
      <c r="F2066" s="263">
        <v>3070</v>
      </c>
      <c r="G2066" s="254" t="s">
        <v>472</v>
      </c>
      <c r="H2066" s="175" t="s">
        <v>869</v>
      </c>
      <c r="I2066" s="28"/>
    </row>
    <row r="2067" spans="1:9" x14ac:dyDescent="0.2">
      <c r="A2067" s="275">
        <v>300</v>
      </c>
      <c r="B2067" s="276">
        <v>5411</v>
      </c>
      <c r="C2067" s="264"/>
      <c r="D2067" s="264" t="s">
        <v>2868</v>
      </c>
      <c r="E2067" s="264" t="s">
        <v>1463</v>
      </c>
      <c r="F2067" s="263">
        <v>3160</v>
      </c>
      <c r="G2067" s="254" t="s">
        <v>184</v>
      </c>
      <c r="H2067" s="175" t="s">
        <v>1104</v>
      </c>
      <c r="I2067" s="28"/>
    </row>
    <row r="2068" spans="1:9" x14ac:dyDescent="0.2">
      <c r="A2068" s="275">
        <v>300</v>
      </c>
      <c r="B2068" s="276">
        <v>5412</v>
      </c>
      <c r="C2068" s="264"/>
      <c r="D2068" s="264" t="s">
        <v>2869</v>
      </c>
      <c r="E2068" s="264" t="s">
        <v>927</v>
      </c>
      <c r="F2068" s="263">
        <v>3160</v>
      </c>
      <c r="G2068" s="254" t="s">
        <v>184</v>
      </c>
      <c r="H2068" s="175" t="s">
        <v>1104</v>
      </c>
      <c r="I2068" s="28"/>
    </row>
    <row r="2069" spans="1:9" x14ac:dyDescent="0.2">
      <c r="A2069" s="275">
        <v>300</v>
      </c>
      <c r="B2069" s="276">
        <v>5413</v>
      </c>
      <c r="C2069" s="264"/>
      <c r="D2069" s="264" t="s">
        <v>2870</v>
      </c>
      <c r="E2069" s="264" t="s">
        <v>1434</v>
      </c>
      <c r="F2069" s="263">
        <v>3160</v>
      </c>
      <c r="G2069" s="254" t="s">
        <v>184</v>
      </c>
      <c r="H2069" s="175" t="s">
        <v>1104</v>
      </c>
      <c r="I2069" s="28"/>
    </row>
    <row r="2070" spans="1:9" x14ac:dyDescent="0.2">
      <c r="A2070" s="275">
        <v>300</v>
      </c>
      <c r="B2070" s="276">
        <v>5414</v>
      </c>
      <c r="C2070" s="264"/>
      <c r="D2070" s="264" t="s">
        <v>2383</v>
      </c>
      <c r="E2070" s="264" t="s">
        <v>1490</v>
      </c>
      <c r="F2070" s="263">
        <v>3160</v>
      </c>
      <c r="G2070" s="254" t="s">
        <v>184</v>
      </c>
      <c r="H2070" s="175" t="s">
        <v>1104</v>
      </c>
      <c r="I2070" s="28"/>
    </row>
    <row r="2071" spans="1:9" x14ac:dyDescent="0.2">
      <c r="A2071" s="275">
        <v>300</v>
      </c>
      <c r="B2071" s="276">
        <v>5415</v>
      </c>
      <c r="C2071" s="264"/>
      <c r="D2071" s="264" t="s">
        <v>2871</v>
      </c>
      <c r="E2071" s="264" t="s">
        <v>1174</v>
      </c>
      <c r="F2071" s="263">
        <v>3160</v>
      </c>
      <c r="G2071" s="254" t="s">
        <v>184</v>
      </c>
      <c r="H2071" s="175" t="s">
        <v>1104</v>
      </c>
      <c r="I2071" s="28"/>
    </row>
    <row r="2072" spans="1:9" x14ac:dyDescent="0.2">
      <c r="A2072" s="275">
        <v>300</v>
      </c>
      <c r="B2072" s="276">
        <v>5416</v>
      </c>
      <c r="C2072" s="264"/>
      <c r="D2072" s="264" t="s">
        <v>2872</v>
      </c>
      <c r="E2072" s="264" t="s">
        <v>1569</v>
      </c>
      <c r="F2072" s="263">
        <v>3160</v>
      </c>
      <c r="G2072" s="254" t="s">
        <v>184</v>
      </c>
      <c r="H2072" s="175" t="s">
        <v>1104</v>
      </c>
      <c r="I2072" s="28"/>
    </row>
    <row r="2073" spans="1:9" x14ac:dyDescent="0.2">
      <c r="A2073" s="275">
        <v>300</v>
      </c>
      <c r="B2073" s="276">
        <v>5417</v>
      </c>
      <c r="C2073" s="264"/>
      <c r="D2073" s="264" t="s">
        <v>2873</v>
      </c>
      <c r="E2073" s="264" t="s">
        <v>912</v>
      </c>
      <c r="F2073" s="263">
        <v>3160</v>
      </c>
      <c r="G2073" s="254" t="s">
        <v>184</v>
      </c>
      <c r="H2073" s="175" t="s">
        <v>1104</v>
      </c>
      <c r="I2073" s="28"/>
    </row>
    <row r="2074" spans="1:9" x14ac:dyDescent="0.2">
      <c r="A2074" s="275">
        <v>300</v>
      </c>
      <c r="B2074" s="276">
        <v>5418</v>
      </c>
      <c r="C2074" s="264"/>
      <c r="D2074" s="264" t="s">
        <v>2874</v>
      </c>
      <c r="E2074" s="264" t="s">
        <v>885</v>
      </c>
      <c r="F2074" s="263">
        <v>3160</v>
      </c>
      <c r="G2074" s="254" t="s">
        <v>184</v>
      </c>
      <c r="H2074" s="175" t="s">
        <v>1104</v>
      </c>
      <c r="I2074" s="28"/>
    </row>
    <row r="2075" spans="1:9" x14ac:dyDescent="0.2">
      <c r="A2075" s="275">
        <v>300</v>
      </c>
      <c r="B2075" s="276">
        <v>5419</v>
      </c>
      <c r="C2075" s="264"/>
      <c r="D2075" s="264" t="s">
        <v>2875</v>
      </c>
      <c r="E2075" s="264" t="s">
        <v>911</v>
      </c>
      <c r="F2075" s="263">
        <v>3160</v>
      </c>
      <c r="G2075" s="254" t="s">
        <v>184</v>
      </c>
      <c r="H2075" s="175" t="s">
        <v>1104</v>
      </c>
      <c r="I2075" s="28"/>
    </row>
    <row r="2076" spans="1:9" x14ac:dyDescent="0.2">
      <c r="A2076" s="275">
        <v>300</v>
      </c>
      <c r="B2076" s="276">
        <v>5420</v>
      </c>
      <c r="C2076" s="264"/>
      <c r="D2076" s="264" t="s">
        <v>2876</v>
      </c>
      <c r="E2076" s="264" t="s">
        <v>885</v>
      </c>
      <c r="F2076" s="263">
        <v>3160</v>
      </c>
      <c r="G2076" s="254" t="s">
        <v>184</v>
      </c>
      <c r="H2076" s="175" t="s">
        <v>1104</v>
      </c>
      <c r="I2076" s="28"/>
    </row>
    <row r="2077" spans="1:9" x14ac:dyDescent="0.2">
      <c r="A2077" s="275">
        <v>300</v>
      </c>
      <c r="B2077" s="276">
        <v>5421</v>
      </c>
      <c r="C2077" s="264"/>
      <c r="D2077" s="264" t="s">
        <v>2877</v>
      </c>
      <c r="E2077" s="264" t="s">
        <v>1177</v>
      </c>
      <c r="F2077" s="263">
        <v>3020</v>
      </c>
      <c r="G2077" s="254" t="s">
        <v>468</v>
      </c>
      <c r="H2077" s="175" t="s">
        <v>875</v>
      </c>
      <c r="I2077" s="28"/>
    </row>
    <row r="2078" spans="1:9" x14ac:dyDescent="0.2">
      <c r="A2078" s="275">
        <v>300</v>
      </c>
      <c r="B2078" s="276">
        <v>5422</v>
      </c>
      <c r="C2078" s="264"/>
      <c r="D2078" s="264" t="s">
        <v>2878</v>
      </c>
      <c r="E2078" s="264" t="s">
        <v>1185</v>
      </c>
      <c r="F2078" s="263">
        <v>3020</v>
      </c>
      <c r="G2078" s="254" t="s">
        <v>468</v>
      </c>
      <c r="H2078" s="175" t="s">
        <v>875</v>
      </c>
      <c r="I2078" s="28"/>
    </row>
    <row r="2079" spans="1:9" x14ac:dyDescent="0.2">
      <c r="A2079" s="275">
        <v>300</v>
      </c>
      <c r="B2079" s="276">
        <v>5423</v>
      </c>
      <c r="C2079" s="264"/>
      <c r="D2079" s="264" t="s">
        <v>2879</v>
      </c>
      <c r="E2079" s="264" t="s">
        <v>1177</v>
      </c>
      <c r="F2079" s="263">
        <v>3020</v>
      </c>
      <c r="G2079" s="254" t="s">
        <v>468</v>
      </c>
      <c r="H2079" s="175" t="s">
        <v>875</v>
      </c>
      <c r="I2079" s="28"/>
    </row>
    <row r="2080" spans="1:9" x14ac:dyDescent="0.2">
      <c r="A2080" s="275">
        <v>300</v>
      </c>
      <c r="B2080" s="276">
        <v>5424</v>
      </c>
      <c r="C2080" s="264"/>
      <c r="D2080" s="264" t="s">
        <v>2880</v>
      </c>
      <c r="E2080" s="264" t="s">
        <v>1530</v>
      </c>
      <c r="F2080" s="263">
        <v>3020</v>
      </c>
      <c r="G2080" s="254" t="s">
        <v>468</v>
      </c>
      <c r="H2080" s="175" t="s">
        <v>875</v>
      </c>
      <c r="I2080" s="28"/>
    </row>
    <row r="2081" spans="1:9" x14ac:dyDescent="0.2">
      <c r="A2081" s="275">
        <v>300</v>
      </c>
      <c r="B2081" s="276">
        <v>5425</v>
      </c>
      <c r="C2081" s="264"/>
      <c r="D2081" s="264" t="s">
        <v>2881</v>
      </c>
      <c r="E2081" s="264" t="s">
        <v>875</v>
      </c>
      <c r="F2081" s="263">
        <v>3020</v>
      </c>
      <c r="G2081" s="254" t="s">
        <v>468</v>
      </c>
      <c r="H2081" s="175" t="s">
        <v>875</v>
      </c>
      <c r="I2081" s="28"/>
    </row>
    <row r="2082" spans="1:9" x14ac:dyDescent="0.2">
      <c r="A2082" s="275">
        <v>300</v>
      </c>
      <c r="B2082" s="276">
        <v>5426</v>
      </c>
      <c r="C2082" s="264"/>
      <c r="D2082" s="264" t="s">
        <v>2882</v>
      </c>
      <c r="E2082" s="264" t="s">
        <v>1745</v>
      </c>
      <c r="F2082" s="263">
        <v>3210</v>
      </c>
      <c r="G2082" s="254" t="s">
        <v>482</v>
      </c>
      <c r="H2082" s="175" t="s">
        <v>858</v>
      </c>
      <c r="I2082" s="28"/>
    </row>
    <row r="2083" spans="1:9" x14ac:dyDescent="0.2">
      <c r="A2083" s="275">
        <v>300</v>
      </c>
      <c r="B2083" s="276">
        <v>5427</v>
      </c>
      <c r="C2083" s="264"/>
      <c r="D2083" s="264" t="s">
        <v>2883</v>
      </c>
      <c r="E2083" s="264" t="s">
        <v>1456</v>
      </c>
      <c r="F2083" s="263">
        <v>3210</v>
      </c>
      <c r="G2083" s="254" t="s">
        <v>482</v>
      </c>
      <c r="H2083" s="175" t="s">
        <v>858</v>
      </c>
      <c r="I2083" s="28"/>
    </row>
    <row r="2084" spans="1:9" x14ac:dyDescent="0.2">
      <c r="A2084" s="275">
        <v>300</v>
      </c>
      <c r="B2084" s="276">
        <v>5428</v>
      </c>
      <c r="C2084" s="264"/>
      <c r="D2084" s="264" t="s">
        <v>2884</v>
      </c>
      <c r="E2084" s="264" t="s">
        <v>1456</v>
      </c>
      <c r="F2084" s="263">
        <v>3210</v>
      </c>
      <c r="G2084" s="254" t="s">
        <v>482</v>
      </c>
      <c r="H2084" s="175" t="s">
        <v>858</v>
      </c>
      <c r="I2084" s="28"/>
    </row>
    <row r="2085" spans="1:9" x14ac:dyDescent="0.2">
      <c r="A2085" s="275">
        <v>300</v>
      </c>
      <c r="B2085" s="276">
        <v>5429</v>
      </c>
      <c r="C2085" s="264"/>
      <c r="D2085" s="264" t="s">
        <v>2885</v>
      </c>
      <c r="E2085" s="264" t="s">
        <v>2886</v>
      </c>
      <c r="F2085" s="263">
        <v>3100</v>
      </c>
      <c r="G2085" s="254" t="s">
        <v>1030</v>
      </c>
      <c r="H2085" s="175" t="s">
        <v>858</v>
      </c>
      <c r="I2085" s="28"/>
    </row>
    <row r="2086" spans="1:9" x14ac:dyDescent="0.2">
      <c r="A2086" s="275">
        <v>300</v>
      </c>
      <c r="B2086" s="276">
        <v>5430</v>
      </c>
      <c r="C2086" s="264"/>
      <c r="D2086" s="264" t="s">
        <v>2887</v>
      </c>
      <c r="E2086" s="264" t="s">
        <v>884</v>
      </c>
      <c r="F2086" s="263">
        <v>3090</v>
      </c>
      <c r="G2086" s="254" t="s">
        <v>474</v>
      </c>
      <c r="H2086" s="175" t="s">
        <v>1437</v>
      </c>
      <c r="I2086" s="28"/>
    </row>
    <row r="2087" spans="1:9" x14ac:dyDescent="0.2">
      <c r="A2087" s="275">
        <v>300</v>
      </c>
      <c r="B2087" s="276">
        <v>5431</v>
      </c>
      <c r="C2087" s="264"/>
      <c r="D2087" s="264" t="s">
        <v>2888</v>
      </c>
      <c r="E2087" s="264" t="s">
        <v>861</v>
      </c>
      <c r="F2087" s="263">
        <v>3150</v>
      </c>
      <c r="G2087" s="254" t="s">
        <v>478</v>
      </c>
      <c r="H2087" s="175" t="s">
        <v>1437</v>
      </c>
      <c r="I2087" s="28"/>
    </row>
    <row r="2088" spans="1:9" x14ac:dyDescent="0.2">
      <c r="A2088" s="275">
        <v>300</v>
      </c>
      <c r="B2088" s="276">
        <v>5432</v>
      </c>
      <c r="C2088" s="264"/>
      <c r="D2088" s="264" t="s">
        <v>2889</v>
      </c>
      <c r="E2088" s="264" t="s">
        <v>894</v>
      </c>
      <c r="F2088" s="263">
        <v>3100</v>
      </c>
      <c r="G2088" s="254" t="s">
        <v>1030</v>
      </c>
      <c r="H2088" s="175" t="s">
        <v>858</v>
      </c>
      <c r="I2088" s="28"/>
    </row>
    <row r="2089" spans="1:9" x14ac:dyDescent="0.2">
      <c r="A2089" s="275">
        <v>300</v>
      </c>
      <c r="B2089" s="276">
        <v>5433</v>
      </c>
      <c r="C2089" s="264"/>
      <c r="D2089" s="264" t="s">
        <v>2890</v>
      </c>
      <c r="E2089" s="264" t="s">
        <v>894</v>
      </c>
      <c r="F2089" s="263">
        <v>3100</v>
      </c>
      <c r="G2089" s="254" t="s">
        <v>1030</v>
      </c>
      <c r="H2089" s="175" t="s">
        <v>858</v>
      </c>
      <c r="I2089" s="28"/>
    </row>
    <row r="2090" spans="1:9" x14ac:dyDescent="0.2">
      <c r="A2090" s="275">
        <v>300</v>
      </c>
      <c r="B2090" s="276">
        <v>5434</v>
      </c>
      <c r="C2090" s="264"/>
      <c r="D2090" s="264" t="s">
        <v>2891</v>
      </c>
      <c r="E2090" s="264" t="s">
        <v>1133</v>
      </c>
      <c r="F2090" s="263">
        <v>3100</v>
      </c>
      <c r="G2090" s="254" t="s">
        <v>1030</v>
      </c>
      <c r="H2090" s="175" t="s">
        <v>858</v>
      </c>
      <c r="I2090" s="28"/>
    </row>
    <row r="2091" spans="1:9" x14ac:dyDescent="0.2">
      <c r="A2091" s="275">
        <v>300</v>
      </c>
      <c r="B2091" s="276">
        <v>5435</v>
      </c>
      <c r="C2091" s="264"/>
      <c r="D2091" s="264" t="s">
        <v>2892</v>
      </c>
      <c r="E2091" s="264" t="s">
        <v>1435</v>
      </c>
      <c r="F2091" s="263">
        <v>3210</v>
      </c>
      <c r="G2091" s="254" t="s">
        <v>482</v>
      </c>
      <c r="H2091" s="175" t="s">
        <v>858</v>
      </c>
      <c r="I2091" s="28"/>
    </row>
    <row r="2092" spans="1:9" x14ac:dyDescent="0.2">
      <c r="A2092" s="275">
        <v>300</v>
      </c>
      <c r="B2092" s="276">
        <v>5436</v>
      </c>
      <c r="C2092" s="264"/>
      <c r="D2092" s="264" t="s">
        <v>2893</v>
      </c>
      <c r="E2092" s="264" t="s">
        <v>885</v>
      </c>
      <c r="F2092" s="263">
        <v>3140</v>
      </c>
      <c r="G2092" s="254" t="s">
        <v>477</v>
      </c>
      <c r="H2092" s="175" t="s">
        <v>858</v>
      </c>
      <c r="I2092" s="28"/>
    </row>
    <row r="2093" spans="1:9" x14ac:dyDescent="0.2">
      <c r="A2093" s="275">
        <v>300</v>
      </c>
      <c r="B2093" s="276">
        <v>5437</v>
      </c>
      <c r="C2093" s="264"/>
      <c r="D2093" s="264" t="s">
        <v>2894</v>
      </c>
      <c r="E2093" s="264" t="s">
        <v>1111</v>
      </c>
      <c r="F2093" s="263">
        <v>3100</v>
      </c>
      <c r="G2093" s="254" t="s">
        <v>1030</v>
      </c>
      <c r="H2093" s="175" t="s">
        <v>858</v>
      </c>
      <c r="I2093" s="28"/>
    </row>
    <row r="2094" spans="1:9" x14ac:dyDescent="0.2">
      <c r="A2094" s="275">
        <v>300</v>
      </c>
      <c r="B2094" s="276">
        <v>5438</v>
      </c>
      <c r="C2094" s="264"/>
      <c r="D2094" s="264" t="s">
        <v>2895</v>
      </c>
      <c r="E2094" s="264" t="s">
        <v>2896</v>
      </c>
      <c r="F2094" s="263">
        <v>3040</v>
      </c>
      <c r="G2094" s="254" t="s">
        <v>470</v>
      </c>
      <c r="H2094" s="175" t="s">
        <v>858</v>
      </c>
      <c r="I2094" s="28"/>
    </row>
    <row r="2095" spans="1:9" x14ac:dyDescent="0.2">
      <c r="A2095" s="275">
        <v>300</v>
      </c>
      <c r="B2095" s="276">
        <v>5439</v>
      </c>
      <c r="C2095" s="264"/>
      <c r="D2095" s="264" t="s">
        <v>2897</v>
      </c>
      <c r="E2095" s="264" t="s">
        <v>1055</v>
      </c>
      <c r="F2095" s="263">
        <v>3030</v>
      </c>
      <c r="G2095" s="254" t="s">
        <v>469</v>
      </c>
      <c r="H2095" s="175" t="s">
        <v>858</v>
      </c>
      <c r="I2095" s="28"/>
    </row>
    <row r="2096" spans="1:9" x14ac:dyDescent="0.2">
      <c r="A2096" s="275">
        <v>300</v>
      </c>
      <c r="B2096" s="276">
        <v>5440</v>
      </c>
      <c r="C2096" s="264"/>
      <c r="D2096" s="264" t="s">
        <v>2898</v>
      </c>
      <c r="E2096" s="264" t="s">
        <v>1490</v>
      </c>
      <c r="F2096" s="263">
        <v>3210</v>
      </c>
      <c r="G2096" s="254" t="s">
        <v>482</v>
      </c>
      <c r="H2096" s="175" t="s">
        <v>858</v>
      </c>
      <c r="I2096" s="28"/>
    </row>
    <row r="2097" spans="1:9" x14ac:dyDescent="0.2">
      <c r="A2097" s="275">
        <v>300</v>
      </c>
      <c r="B2097" s="276">
        <v>5441</v>
      </c>
      <c r="C2097" s="264"/>
      <c r="D2097" s="264" t="s">
        <v>2899</v>
      </c>
      <c r="E2097" s="264" t="s">
        <v>1490</v>
      </c>
      <c r="F2097" s="263">
        <v>3150</v>
      </c>
      <c r="G2097" s="254" t="s">
        <v>478</v>
      </c>
      <c r="H2097" s="175" t="s">
        <v>1437</v>
      </c>
      <c r="I2097" s="28"/>
    </row>
    <row r="2098" spans="1:9" x14ac:dyDescent="0.2">
      <c r="A2098" s="275">
        <v>300</v>
      </c>
      <c r="B2098" s="276">
        <v>5442</v>
      </c>
      <c r="C2098" s="264"/>
      <c r="D2098" s="264" t="s">
        <v>2900</v>
      </c>
      <c r="E2098" s="264" t="s">
        <v>1456</v>
      </c>
      <c r="F2098" s="263">
        <v>3210</v>
      </c>
      <c r="G2098" s="254" t="s">
        <v>482</v>
      </c>
      <c r="H2098" s="175" t="s">
        <v>858</v>
      </c>
      <c r="I2098" s="28"/>
    </row>
    <row r="2099" spans="1:9" x14ac:dyDescent="0.2">
      <c r="A2099" s="275">
        <v>300</v>
      </c>
      <c r="B2099" s="276">
        <v>5443</v>
      </c>
      <c r="C2099" s="264"/>
      <c r="D2099" s="264" t="s">
        <v>2901</v>
      </c>
      <c r="E2099" s="264" t="s">
        <v>1435</v>
      </c>
      <c r="F2099" s="263">
        <v>3210</v>
      </c>
      <c r="G2099" s="254" t="s">
        <v>482</v>
      </c>
      <c r="H2099" s="175" t="s">
        <v>858</v>
      </c>
      <c r="I2099" s="28"/>
    </row>
    <row r="2100" spans="1:9" x14ac:dyDescent="0.2">
      <c r="A2100" s="275">
        <v>300</v>
      </c>
      <c r="B2100" s="276">
        <v>5444</v>
      </c>
      <c r="C2100" s="264"/>
      <c r="D2100" s="264" t="s">
        <v>2902</v>
      </c>
      <c r="E2100" s="264" t="s">
        <v>1490</v>
      </c>
      <c r="F2100" s="263">
        <v>3150</v>
      </c>
      <c r="G2100" s="254" t="s">
        <v>478</v>
      </c>
      <c r="H2100" s="175" t="s">
        <v>1437</v>
      </c>
      <c r="I2100" s="28"/>
    </row>
    <row r="2101" spans="1:9" x14ac:dyDescent="0.2">
      <c r="A2101" s="275">
        <v>300</v>
      </c>
      <c r="B2101" s="276">
        <v>5445</v>
      </c>
      <c r="C2101" s="264"/>
      <c r="D2101" s="264" t="s">
        <v>2903</v>
      </c>
      <c r="E2101" s="264" t="s">
        <v>2904</v>
      </c>
      <c r="F2101" s="263">
        <v>3210</v>
      </c>
      <c r="G2101" s="254" t="s">
        <v>482</v>
      </c>
      <c r="H2101" s="175" t="s">
        <v>858</v>
      </c>
      <c r="I2101" s="28"/>
    </row>
    <row r="2102" spans="1:9" x14ac:dyDescent="0.2">
      <c r="A2102" s="275">
        <v>300</v>
      </c>
      <c r="B2102" s="276">
        <v>5446</v>
      </c>
      <c r="C2102" s="264"/>
      <c r="D2102" s="264" t="s">
        <v>2905</v>
      </c>
      <c r="E2102" s="264" t="s">
        <v>1435</v>
      </c>
      <c r="F2102" s="263">
        <v>3210</v>
      </c>
      <c r="G2102" s="254" t="s">
        <v>482</v>
      </c>
      <c r="H2102" s="175" t="s">
        <v>858</v>
      </c>
      <c r="I2102" s="28"/>
    </row>
    <row r="2103" spans="1:9" x14ac:dyDescent="0.2">
      <c r="A2103" s="275">
        <v>300</v>
      </c>
      <c r="B2103" s="276">
        <v>5447</v>
      </c>
      <c r="C2103" s="264"/>
      <c r="D2103" s="264" t="s">
        <v>2906</v>
      </c>
      <c r="E2103" s="264" t="s">
        <v>941</v>
      </c>
      <c r="F2103" s="263">
        <v>3210</v>
      </c>
      <c r="G2103" s="254" t="s">
        <v>482</v>
      </c>
      <c r="H2103" s="175" t="s">
        <v>858</v>
      </c>
      <c r="I2103" s="28"/>
    </row>
    <row r="2104" spans="1:9" x14ac:dyDescent="0.2">
      <c r="A2104" s="275">
        <v>300</v>
      </c>
      <c r="B2104" s="276">
        <v>5448</v>
      </c>
      <c r="C2104" s="264"/>
      <c r="D2104" s="264" t="s">
        <v>2907</v>
      </c>
      <c r="E2104" s="264" t="s">
        <v>1134</v>
      </c>
      <c r="F2104" s="263">
        <v>3060</v>
      </c>
      <c r="G2104" s="254" t="s">
        <v>182</v>
      </c>
      <c r="H2104" s="175" t="s">
        <v>1437</v>
      </c>
      <c r="I2104" s="28"/>
    </row>
    <row r="2105" spans="1:9" x14ac:dyDescent="0.2">
      <c r="A2105" s="275">
        <v>300</v>
      </c>
      <c r="B2105" s="276">
        <v>5449</v>
      </c>
      <c r="C2105" s="264"/>
      <c r="D2105" s="264" t="s">
        <v>2908</v>
      </c>
      <c r="E2105" s="264" t="s">
        <v>1111</v>
      </c>
      <c r="F2105" s="263">
        <v>3040</v>
      </c>
      <c r="G2105" s="254" t="s">
        <v>470</v>
      </c>
      <c r="H2105" s="175" t="s">
        <v>858</v>
      </c>
      <c r="I2105" s="28"/>
    </row>
    <row r="2106" spans="1:9" x14ac:dyDescent="0.2">
      <c r="A2106" s="275">
        <v>300</v>
      </c>
      <c r="B2106" s="276">
        <v>5450</v>
      </c>
      <c r="C2106" s="264"/>
      <c r="D2106" s="264" t="s">
        <v>2909</v>
      </c>
      <c r="E2106" s="264" t="s">
        <v>2726</v>
      </c>
      <c r="F2106" s="263">
        <v>3210</v>
      </c>
      <c r="G2106" s="254" t="s">
        <v>482</v>
      </c>
      <c r="H2106" s="175" t="s">
        <v>858</v>
      </c>
      <c r="I2106" s="28"/>
    </row>
    <row r="2107" spans="1:9" x14ac:dyDescent="0.2">
      <c r="A2107" s="275">
        <v>300</v>
      </c>
      <c r="B2107" s="276">
        <v>5451</v>
      </c>
      <c r="C2107" s="264"/>
      <c r="D2107" s="264" t="s">
        <v>2910</v>
      </c>
      <c r="E2107" s="264" t="s">
        <v>1133</v>
      </c>
      <c r="F2107" s="263">
        <v>3110</v>
      </c>
      <c r="G2107" s="254" t="s">
        <v>982</v>
      </c>
      <c r="H2107" s="175" t="s">
        <v>1437</v>
      </c>
      <c r="I2107" s="28"/>
    </row>
    <row r="2108" spans="1:9" x14ac:dyDescent="0.2">
      <c r="A2108" s="275">
        <v>300</v>
      </c>
      <c r="B2108" s="276">
        <v>5452</v>
      </c>
      <c r="C2108" s="264"/>
      <c r="D2108" s="264" t="s">
        <v>2911</v>
      </c>
      <c r="E2108" s="264" t="s">
        <v>894</v>
      </c>
      <c r="F2108" s="263">
        <v>3100</v>
      </c>
      <c r="G2108" s="254" t="s">
        <v>1030</v>
      </c>
      <c r="H2108" s="175" t="s">
        <v>858</v>
      </c>
      <c r="I2108" s="28"/>
    </row>
    <row r="2109" spans="1:9" x14ac:dyDescent="0.2">
      <c r="A2109" s="275">
        <v>300</v>
      </c>
      <c r="B2109" s="276">
        <v>5453</v>
      </c>
      <c r="C2109" s="264"/>
      <c r="D2109" s="264" t="s">
        <v>2912</v>
      </c>
      <c r="E2109" s="264" t="s">
        <v>2385</v>
      </c>
      <c r="F2109" s="263">
        <v>3100</v>
      </c>
      <c r="G2109" s="254" t="s">
        <v>1030</v>
      </c>
      <c r="H2109" s="175" t="s">
        <v>858</v>
      </c>
      <c r="I2109" s="28"/>
    </row>
    <row r="2110" spans="1:9" x14ac:dyDescent="0.2">
      <c r="A2110" s="275">
        <v>300</v>
      </c>
      <c r="B2110" s="276">
        <v>5454</v>
      </c>
      <c r="C2110" s="264"/>
      <c r="D2110" s="264" t="s">
        <v>2913</v>
      </c>
      <c r="E2110" s="264" t="s">
        <v>885</v>
      </c>
      <c r="F2110" s="263">
        <v>3150</v>
      </c>
      <c r="G2110" s="254" t="s">
        <v>478</v>
      </c>
      <c r="H2110" s="175" t="s">
        <v>1437</v>
      </c>
      <c r="I2110" s="28"/>
    </row>
    <row r="2111" spans="1:9" x14ac:dyDescent="0.2">
      <c r="A2111" s="275">
        <v>300</v>
      </c>
      <c r="B2111" s="276">
        <v>5455</v>
      </c>
      <c r="C2111" s="264"/>
      <c r="D2111" s="264" t="s">
        <v>2914</v>
      </c>
      <c r="E2111" s="264" t="s">
        <v>1111</v>
      </c>
      <c r="F2111" s="263">
        <v>3100</v>
      </c>
      <c r="G2111" s="254" t="s">
        <v>1030</v>
      </c>
      <c r="H2111" s="175" t="s">
        <v>858</v>
      </c>
      <c r="I2111" s="28"/>
    </row>
    <row r="2112" spans="1:9" x14ac:dyDescent="0.2">
      <c r="A2112" s="275">
        <v>300</v>
      </c>
      <c r="B2112" s="276">
        <v>5456</v>
      </c>
      <c r="C2112" s="264"/>
      <c r="D2112" s="264" t="s">
        <v>2915</v>
      </c>
      <c r="E2112" s="264" t="s">
        <v>1175</v>
      </c>
      <c r="F2112" s="263">
        <v>3100</v>
      </c>
      <c r="G2112" s="254" t="s">
        <v>1030</v>
      </c>
      <c r="H2112" s="175" t="s">
        <v>858</v>
      </c>
      <c r="I2112" s="28"/>
    </row>
    <row r="2113" spans="1:9" x14ac:dyDescent="0.2">
      <c r="A2113" s="275">
        <v>300</v>
      </c>
      <c r="B2113" s="276">
        <v>5457</v>
      </c>
      <c r="C2113" s="264"/>
      <c r="D2113" s="264" t="s">
        <v>2916</v>
      </c>
      <c r="E2113" s="264" t="s">
        <v>1434</v>
      </c>
      <c r="F2113" s="263">
        <v>3150</v>
      </c>
      <c r="G2113" s="254" t="s">
        <v>478</v>
      </c>
      <c r="H2113" s="175" t="s">
        <v>1437</v>
      </c>
      <c r="I2113" s="28"/>
    </row>
    <row r="2114" spans="1:9" x14ac:dyDescent="0.2">
      <c r="A2114" s="275">
        <v>300</v>
      </c>
      <c r="B2114" s="276">
        <v>5458</v>
      </c>
      <c r="C2114" s="264"/>
      <c r="D2114" s="264" t="s">
        <v>2917</v>
      </c>
      <c r="E2114" s="264" t="s">
        <v>1566</v>
      </c>
      <c r="F2114" s="263">
        <v>3130</v>
      </c>
      <c r="G2114" s="254" t="s">
        <v>476</v>
      </c>
      <c r="H2114" s="175" t="s">
        <v>858</v>
      </c>
      <c r="I2114" s="28"/>
    </row>
    <row r="2115" spans="1:9" x14ac:dyDescent="0.2">
      <c r="A2115" s="275">
        <v>300</v>
      </c>
      <c r="B2115" s="276">
        <v>5459</v>
      </c>
      <c r="C2115" s="264"/>
      <c r="D2115" s="264" t="s">
        <v>2918</v>
      </c>
      <c r="E2115" s="264" t="s">
        <v>1101</v>
      </c>
      <c r="F2115" s="263">
        <v>3210</v>
      </c>
      <c r="G2115" s="254" t="s">
        <v>482</v>
      </c>
      <c r="H2115" s="175" t="s">
        <v>858</v>
      </c>
      <c r="I2115" s="28"/>
    </row>
    <row r="2116" spans="1:9" x14ac:dyDescent="0.2">
      <c r="A2116" s="275">
        <v>300</v>
      </c>
      <c r="B2116" s="276">
        <v>5460</v>
      </c>
      <c r="C2116" s="264"/>
      <c r="D2116" s="264" t="s">
        <v>2919</v>
      </c>
      <c r="E2116" s="264" t="s">
        <v>1095</v>
      </c>
      <c r="F2116" s="263">
        <v>3210</v>
      </c>
      <c r="G2116" s="254" t="s">
        <v>482</v>
      </c>
      <c r="H2116" s="175" t="s">
        <v>858</v>
      </c>
      <c r="I2116" s="28"/>
    </row>
    <row r="2117" spans="1:9" x14ac:dyDescent="0.2">
      <c r="A2117" s="275">
        <v>300</v>
      </c>
      <c r="B2117" s="276">
        <v>5461</v>
      </c>
      <c r="C2117" s="264"/>
      <c r="D2117" s="264" t="s">
        <v>2920</v>
      </c>
      <c r="E2117" s="264" t="s">
        <v>1103</v>
      </c>
      <c r="F2117" s="263">
        <v>3210</v>
      </c>
      <c r="G2117" s="254" t="s">
        <v>482</v>
      </c>
      <c r="H2117" s="175" t="s">
        <v>858</v>
      </c>
      <c r="I2117" s="28"/>
    </row>
    <row r="2118" spans="1:9" x14ac:dyDescent="0.2">
      <c r="A2118" s="275">
        <v>300</v>
      </c>
      <c r="B2118" s="276">
        <v>5462</v>
      </c>
      <c r="C2118" s="264"/>
      <c r="D2118" s="264" t="s">
        <v>2921</v>
      </c>
      <c r="E2118" s="264" t="s">
        <v>861</v>
      </c>
      <c r="F2118" s="263">
        <v>3150</v>
      </c>
      <c r="G2118" s="254" t="s">
        <v>478</v>
      </c>
      <c r="H2118" s="175" t="s">
        <v>1437</v>
      </c>
      <c r="I2118" s="28"/>
    </row>
    <row r="2119" spans="1:9" x14ac:dyDescent="0.2">
      <c r="A2119" s="275">
        <v>300</v>
      </c>
      <c r="B2119" s="276">
        <v>5463</v>
      </c>
      <c r="C2119" s="264"/>
      <c r="D2119" s="264" t="s">
        <v>2922</v>
      </c>
      <c r="E2119" s="264" t="s">
        <v>2777</v>
      </c>
      <c r="F2119" s="263">
        <v>3210</v>
      </c>
      <c r="G2119" s="254" t="s">
        <v>482</v>
      </c>
      <c r="H2119" s="175" t="s">
        <v>858</v>
      </c>
      <c r="I2119" s="28"/>
    </row>
    <row r="2120" spans="1:9" x14ac:dyDescent="0.2">
      <c r="A2120" s="275">
        <v>300</v>
      </c>
      <c r="B2120" s="276">
        <v>5464</v>
      </c>
      <c r="C2120" s="264"/>
      <c r="D2120" s="264" t="s">
        <v>2923</v>
      </c>
      <c r="E2120" s="264" t="s">
        <v>911</v>
      </c>
      <c r="F2120" s="263">
        <v>3130</v>
      </c>
      <c r="G2120" s="254" t="s">
        <v>476</v>
      </c>
      <c r="H2120" s="175" t="s">
        <v>858</v>
      </c>
      <c r="I2120" s="28"/>
    </row>
    <row r="2121" spans="1:9" x14ac:dyDescent="0.2">
      <c r="A2121" s="275">
        <v>300</v>
      </c>
      <c r="B2121" s="276">
        <v>5465</v>
      </c>
      <c r="C2121" s="264"/>
      <c r="D2121" s="264" t="s">
        <v>2924</v>
      </c>
      <c r="E2121" s="264" t="s">
        <v>1429</v>
      </c>
      <c r="F2121" s="263">
        <v>3090</v>
      </c>
      <c r="G2121" s="254" t="s">
        <v>474</v>
      </c>
      <c r="H2121" s="175" t="s">
        <v>1437</v>
      </c>
      <c r="I2121" s="28"/>
    </row>
    <row r="2122" spans="1:9" x14ac:dyDescent="0.2">
      <c r="A2122" s="275">
        <v>300</v>
      </c>
      <c r="B2122" s="276">
        <v>5466</v>
      </c>
      <c r="C2122" s="264"/>
      <c r="D2122" s="264" t="s">
        <v>2925</v>
      </c>
      <c r="E2122" s="264" t="s">
        <v>1435</v>
      </c>
      <c r="F2122" s="263">
        <v>3210</v>
      </c>
      <c r="G2122" s="254" t="s">
        <v>482</v>
      </c>
      <c r="H2122" s="175" t="s">
        <v>858</v>
      </c>
      <c r="I2122" s="28"/>
    </row>
    <row r="2123" spans="1:9" x14ac:dyDescent="0.2">
      <c r="A2123" s="275">
        <v>300</v>
      </c>
      <c r="B2123" s="276">
        <v>5467</v>
      </c>
      <c r="C2123" s="264"/>
      <c r="D2123" s="264" t="s">
        <v>2926</v>
      </c>
      <c r="E2123" s="264" t="s">
        <v>1431</v>
      </c>
      <c r="F2123" s="263">
        <v>3210</v>
      </c>
      <c r="G2123" s="254" t="s">
        <v>482</v>
      </c>
      <c r="H2123" s="175" t="s">
        <v>858</v>
      </c>
      <c r="I2123" s="28"/>
    </row>
    <row r="2124" spans="1:9" x14ac:dyDescent="0.2">
      <c r="A2124" s="275">
        <v>300</v>
      </c>
      <c r="B2124" s="276">
        <v>5468</v>
      </c>
      <c r="C2124" s="264"/>
      <c r="D2124" s="264" t="s">
        <v>2927</v>
      </c>
      <c r="E2124" s="264" t="s">
        <v>1111</v>
      </c>
      <c r="F2124" s="263">
        <v>3040</v>
      </c>
      <c r="G2124" s="254" t="s">
        <v>470</v>
      </c>
      <c r="H2124" s="175" t="s">
        <v>858</v>
      </c>
      <c r="I2124" s="28"/>
    </row>
    <row r="2125" spans="1:9" x14ac:dyDescent="0.2">
      <c r="A2125" s="275">
        <v>300</v>
      </c>
      <c r="B2125" s="276">
        <v>5469</v>
      </c>
      <c r="C2125" s="264"/>
      <c r="D2125" s="264" t="s">
        <v>2928</v>
      </c>
      <c r="E2125" s="264" t="s">
        <v>907</v>
      </c>
      <c r="F2125" s="263">
        <v>3210</v>
      </c>
      <c r="G2125" s="254" t="s">
        <v>482</v>
      </c>
      <c r="H2125" s="175" t="s">
        <v>858</v>
      </c>
      <c r="I2125" s="28"/>
    </row>
    <row r="2126" spans="1:9" x14ac:dyDescent="0.2">
      <c r="A2126" s="275">
        <v>300</v>
      </c>
      <c r="B2126" s="276">
        <v>5470</v>
      </c>
      <c r="C2126" s="264"/>
      <c r="D2126" s="264" t="s">
        <v>2929</v>
      </c>
      <c r="E2126" s="264" t="s">
        <v>1569</v>
      </c>
      <c r="F2126" s="263">
        <v>3150</v>
      </c>
      <c r="G2126" s="254" t="s">
        <v>478</v>
      </c>
      <c r="H2126" s="175" t="s">
        <v>1437</v>
      </c>
      <c r="I2126" s="28"/>
    </row>
    <row r="2127" spans="1:9" x14ac:dyDescent="0.2">
      <c r="A2127" s="275">
        <v>300</v>
      </c>
      <c r="B2127" s="276">
        <v>5471</v>
      </c>
      <c r="C2127" s="264"/>
      <c r="D2127" s="264" t="s">
        <v>2930</v>
      </c>
      <c r="E2127" s="264" t="s">
        <v>2931</v>
      </c>
      <c r="F2127" s="263">
        <v>3220</v>
      </c>
      <c r="G2127" s="254" t="s">
        <v>1376</v>
      </c>
      <c r="H2127" s="175" t="s">
        <v>1101</v>
      </c>
      <c r="I2127" s="28"/>
    </row>
    <row r="2128" spans="1:9" x14ac:dyDescent="0.2">
      <c r="A2128" s="275">
        <v>300</v>
      </c>
      <c r="B2128" s="276">
        <v>5472</v>
      </c>
      <c r="C2128" s="264"/>
      <c r="D2128" s="264" t="s">
        <v>2932</v>
      </c>
      <c r="E2128" s="264" t="s">
        <v>2931</v>
      </c>
      <c r="F2128" s="263">
        <v>3190</v>
      </c>
      <c r="G2128" s="254" t="s">
        <v>480</v>
      </c>
      <c r="H2128" s="175" t="s">
        <v>1101</v>
      </c>
      <c r="I2128" s="28"/>
    </row>
    <row r="2129" spans="1:9" x14ac:dyDescent="0.2">
      <c r="A2129" s="275">
        <v>300</v>
      </c>
      <c r="B2129" s="276">
        <v>5473</v>
      </c>
      <c r="C2129" s="264"/>
      <c r="D2129" s="264" t="s">
        <v>2933</v>
      </c>
      <c r="E2129" s="264" t="s">
        <v>867</v>
      </c>
      <c r="F2129" s="263">
        <v>3030</v>
      </c>
      <c r="G2129" s="254" t="s">
        <v>469</v>
      </c>
      <c r="H2129" s="175" t="s">
        <v>858</v>
      </c>
      <c r="I2129" s="28"/>
    </row>
    <row r="2130" spans="1:9" x14ac:dyDescent="0.2">
      <c r="A2130" s="275">
        <v>300</v>
      </c>
      <c r="B2130" s="276">
        <v>5474</v>
      </c>
      <c r="C2130" s="264"/>
      <c r="D2130" s="264" t="s">
        <v>2934</v>
      </c>
      <c r="E2130" s="264" t="s">
        <v>1437</v>
      </c>
      <c r="F2130" s="263">
        <v>3090</v>
      </c>
      <c r="G2130" s="254" t="s">
        <v>474</v>
      </c>
      <c r="H2130" s="175" t="s">
        <v>1437</v>
      </c>
      <c r="I2130" s="28"/>
    </row>
    <row r="2131" spans="1:9" x14ac:dyDescent="0.2">
      <c r="A2131" s="275">
        <v>300</v>
      </c>
      <c r="B2131" s="276">
        <v>5475</v>
      </c>
      <c r="C2131" s="264"/>
      <c r="D2131" s="264" t="s">
        <v>2935</v>
      </c>
      <c r="E2131" s="264" t="s">
        <v>1433</v>
      </c>
      <c r="F2131" s="263">
        <v>3090</v>
      </c>
      <c r="G2131" s="254" t="s">
        <v>474</v>
      </c>
      <c r="H2131" s="175" t="s">
        <v>1437</v>
      </c>
      <c r="I2131" s="28"/>
    </row>
    <row r="2132" spans="1:9" x14ac:dyDescent="0.2">
      <c r="A2132" s="275">
        <v>300</v>
      </c>
      <c r="B2132" s="276">
        <v>5476</v>
      </c>
      <c r="C2132" s="254" t="s">
        <v>2936</v>
      </c>
      <c r="D2132" s="264" t="s">
        <v>1955</v>
      </c>
      <c r="E2132" s="264" t="s">
        <v>1956</v>
      </c>
      <c r="F2132" s="263"/>
      <c r="G2132" s="254" t="s">
        <v>92</v>
      </c>
      <c r="H2132" s="175" t="s">
        <v>1957</v>
      </c>
      <c r="I2132" s="28"/>
    </row>
    <row r="2133" spans="1:9" x14ac:dyDescent="0.2">
      <c r="A2133" s="275">
        <v>300</v>
      </c>
      <c r="B2133" s="276">
        <v>5477</v>
      </c>
      <c r="C2133" s="254" t="s">
        <v>2936</v>
      </c>
      <c r="D2133" s="264" t="s">
        <v>1955</v>
      </c>
      <c r="E2133" s="264" t="s">
        <v>1956</v>
      </c>
      <c r="F2133" s="263"/>
      <c r="G2133" s="254" t="s">
        <v>92</v>
      </c>
      <c r="H2133" s="175" t="s">
        <v>1957</v>
      </c>
      <c r="I2133" s="28"/>
    </row>
    <row r="2134" spans="1:9" x14ac:dyDescent="0.2">
      <c r="A2134" s="275">
        <v>300</v>
      </c>
      <c r="B2134" s="276">
        <v>5478</v>
      </c>
      <c r="C2134" s="254" t="s">
        <v>2936</v>
      </c>
      <c r="D2134" s="264" t="s">
        <v>1955</v>
      </c>
      <c r="E2134" s="264" t="s">
        <v>1956</v>
      </c>
      <c r="F2134" s="263"/>
      <c r="G2134" s="254" t="s">
        <v>92</v>
      </c>
      <c r="H2134" s="175" t="s">
        <v>1957</v>
      </c>
      <c r="I2134" s="28"/>
    </row>
    <row r="2135" spans="1:9" x14ac:dyDescent="0.2">
      <c r="A2135" s="275">
        <v>300</v>
      </c>
      <c r="B2135" s="276">
        <v>5479</v>
      </c>
      <c r="C2135" s="254" t="s">
        <v>2936</v>
      </c>
      <c r="D2135" s="264" t="s">
        <v>1955</v>
      </c>
      <c r="E2135" s="264" t="s">
        <v>1956</v>
      </c>
      <c r="F2135" s="263"/>
      <c r="G2135" s="254" t="s">
        <v>92</v>
      </c>
      <c r="H2135" s="175" t="s">
        <v>1957</v>
      </c>
      <c r="I2135" s="28"/>
    </row>
    <row r="2136" spans="1:9" x14ac:dyDescent="0.2">
      <c r="A2136" s="275">
        <v>300</v>
      </c>
      <c r="B2136" s="276">
        <v>5480</v>
      </c>
      <c r="C2136" s="254" t="s">
        <v>2936</v>
      </c>
      <c r="D2136" s="264" t="s">
        <v>1955</v>
      </c>
      <c r="E2136" s="264" t="s">
        <v>1956</v>
      </c>
      <c r="F2136" s="263"/>
      <c r="G2136" s="254" t="s">
        <v>92</v>
      </c>
      <c r="H2136" s="175" t="s">
        <v>1957</v>
      </c>
      <c r="I2136" s="28"/>
    </row>
    <row r="2137" spans="1:9" x14ac:dyDescent="0.2">
      <c r="A2137" s="275">
        <v>300</v>
      </c>
      <c r="B2137" s="276">
        <v>5481</v>
      </c>
      <c r="C2137" s="254" t="s">
        <v>2936</v>
      </c>
      <c r="D2137" s="264" t="s">
        <v>1955</v>
      </c>
      <c r="E2137" s="264" t="s">
        <v>1956</v>
      </c>
      <c r="F2137" s="263"/>
      <c r="G2137" s="254" t="s">
        <v>92</v>
      </c>
      <c r="H2137" s="175" t="s">
        <v>1957</v>
      </c>
      <c r="I2137" s="28"/>
    </row>
    <row r="2138" spans="1:9" x14ac:dyDescent="0.2">
      <c r="A2138" s="275">
        <v>300</v>
      </c>
      <c r="B2138" s="276">
        <v>5482</v>
      </c>
      <c r="C2138" s="254" t="s">
        <v>2936</v>
      </c>
      <c r="D2138" s="264" t="s">
        <v>1955</v>
      </c>
      <c r="E2138" s="264" t="s">
        <v>1956</v>
      </c>
      <c r="F2138" s="263"/>
      <c r="G2138" s="254" t="s">
        <v>92</v>
      </c>
      <c r="H2138" s="175" t="s">
        <v>1957</v>
      </c>
      <c r="I2138" s="28"/>
    </row>
    <row r="2139" spans="1:9" x14ac:dyDescent="0.2">
      <c r="A2139" s="275">
        <v>300</v>
      </c>
      <c r="B2139" s="276">
        <v>5483</v>
      </c>
      <c r="C2139" s="254" t="s">
        <v>2936</v>
      </c>
      <c r="D2139" s="264" t="s">
        <v>1955</v>
      </c>
      <c r="E2139" s="264" t="s">
        <v>1956</v>
      </c>
      <c r="F2139" s="263"/>
      <c r="G2139" s="254" t="s">
        <v>92</v>
      </c>
      <c r="H2139" s="175" t="s">
        <v>1957</v>
      </c>
      <c r="I2139" s="28"/>
    </row>
    <row r="2140" spans="1:9" x14ac:dyDescent="0.2">
      <c r="A2140" s="275">
        <v>300</v>
      </c>
      <c r="B2140" s="276">
        <v>5484</v>
      </c>
      <c r="C2140" s="254" t="s">
        <v>2936</v>
      </c>
      <c r="D2140" s="264" t="s">
        <v>1955</v>
      </c>
      <c r="E2140" s="264" t="s">
        <v>1956</v>
      </c>
      <c r="F2140" s="263"/>
      <c r="G2140" s="254" t="s">
        <v>92</v>
      </c>
      <c r="H2140" s="175" t="s">
        <v>1957</v>
      </c>
      <c r="I2140" s="28"/>
    </row>
    <row r="2141" spans="1:9" x14ac:dyDescent="0.2">
      <c r="A2141" s="275">
        <v>300</v>
      </c>
      <c r="B2141" s="276">
        <v>5485</v>
      </c>
      <c r="C2141" s="254" t="s">
        <v>2936</v>
      </c>
      <c r="D2141" s="264" t="s">
        <v>1955</v>
      </c>
      <c r="E2141" s="264" t="s">
        <v>1956</v>
      </c>
      <c r="F2141" s="263"/>
      <c r="G2141" s="254" t="s">
        <v>92</v>
      </c>
      <c r="H2141" s="175" t="s">
        <v>1957</v>
      </c>
      <c r="I2141" s="28"/>
    </row>
    <row r="2142" spans="1:9" x14ac:dyDescent="0.2">
      <c r="A2142" s="275">
        <v>300</v>
      </c>
      <c r="B2142" s="276">
        <v>5486</v>
      </c>
      <c r="C2142" s="254" t="s">
        <v>2936</v>
      </c>
      <c r="D2142" s="264" t="s">
        <v>1955</v>
      </c>
      <c r="E2142" s="264" t="s">
        <v>1956</v>
      </c>
      <c r="F2142" s="263"/>
      <c r="G2142" s="254" t="s">
        <v>92</v>
      </c>
      <c r="H2142" s="175" t="s">
        <v>1957</v>
      </c>
      <c r="I2142" s="28"/>
    </row>
    <row r="2143" spans="1:9" x14ac:dyDescent="0.2">
      <c r="A2143" s="275">
        <v>300</v>
      </c>
      <c r="B2143" s="276">
        <v>5487</v>
      </c>
      <c r="C2143" s="254" t="s">
        <v>2936</v>
      </c>
      <c r="D2143" s="264" t="s">
        <v>1955</v>
      </c>
      <c r="E2143" s="264" t="s">
        <v>1956</v>
      </c>
      <c r="F2143" s="263"/>
      <c r="G2143" s="254" t="s">
        <v>92</v>
      </c>
      <c r="H2143" s="175" t="s">
        <v>1957</v>
      </c>
      <c r="I2143" s="28"/>
    </row>
    <row r="2144" spans="1:9" x14ac:dyDescent="0.2">
      <c r="A2144" s="275">
        <v>300</v>
      </c>
      <c r="B2144" s="276">
        <v>5488</v>
      </c>
      <c r="C2144" s="254" t="s">
        <v>2936</v>
      </c>
      <c r="D2144" s="264" t="s">
        <v>1955</v>
      </c>
      <c r="E2144" s="264" t="s">
        <v>1956</v>
      </c>
      <c r="F2144" s="263"/>
      <c r="G2144" s="254" t="s">
        <v>92</v>
      </c>
      <c r="H2144" s="175" t="s">
        <v>1957</v>
      </c>
      <c r="I2144" s="28"/>
    </row>
    <row r="2145" spans="1:9" x14ac:dyDescent="0.2">
      <c r="A2145" s="275">
        <v>300</v>
      </c>
      <c r="B2145" s="276">
        <v>5489</v>
      </c>
      <c r="C2145" s="254" t="s">
        <v>2936</v>
      </c>
      <c r="D2145" s="264" t="s">
        <v>1955</v>
      </c>
      <c r="E2145" s="264" t="s">
        <v>1956</v>
      </c>
      <c r="F2145" s="263"/>
      <c r="G2145" s="254" t="s">
        <v>92</v>
      </c>
      <c r="H2145" s="175" t="s">
        <v>1957</v>
      </c>
      <c r="I2145" s="28"/>
    </row>
    <row r="2146" spans="1:9" x14ac:dyDescent="0.2">
      <c r="A2146" s="275">
        <v>300</v>
      </c>
      <c r="B2146" s="276">
        <v>5490</v>
      </c>
      <c r="C2146" s="254" t="s">
        <v>2936</v>
      </c>
      <c r="D2146" s="264" t="s">
        <v>1955</v>
      </c>
      <c r="E2146" s="264" t="s">
        <v>1956</v>
      </c>
      <c r="F2146" s="263"/>
      <c r="G2146" s="254" t="s">
        <v>92</v>
      </c>
      <c r="H2146" s="175" t="s">
        <v>1957</v>
      </c>
      <c r="I2146" s="28"/>
    </row>
    <row r="2147" spans="1:9" x14ac:dyDescent="0.2">
      <c r="A2147" s="275">
        <v>300</v>
      </c>
      <c r="B2147" s="276">
        <v>5491</v>
      </c>
      <c r="C2147" s="254" t="s">
        <v>2936</v>
      </c>
      <c r="D2147" s="264" t="s">
        <v>1955</v>
      </c>
      <c r="E2147" s="264" t="s">
        <v>1956</v>
      </c>
      <c r="F2147" s="263"/>
      <c r="G2147" s="254" t="s">
        <v>92</v>
      </c>
      <c r="H2147" s="175" t="s">
        <v>1957</v>
      </c>
      <c r="I2147" s="28"/>
    </row>
    <row r="2148" spans="1:9" x14ac:dyDescent="0.2">
      <c r="A2148" s="275">
        <v>300</v>
      </c>
      <c r="B2148" s="276">
        <v>5492</v>
      </c>
      <c r="C2148" s="254" t="s">
        <v>2936</v>
      </c>
      <c r="D2148" s="264" t="s">
        <v>1955</v>
      </c>
      <c r="E2148" s="264" t="s">
        <v>1956</v>
      </c>
      <c r="F2148" s="263"/>
      <c r="G2148" s="254" t="s">
        <v>92</v>
      </c>
      <c r="H2148" s="175" t="s">
        <v>1957</v>
      </c>
      <c r="I2148" s="28"/>
    </row>
    <row r="2149" spans="1:9" x14ac:dyDescent="0.2">
      <c r="A2149" s="275">
        <v>300</v>
      </c>
      <c r="B2149" s="276">
        <v>5493</v>
      </c>
      <c r="C2149" s="254" t="s">
        <v>2936</v>
      </c>
      <c r="D2149" s="264" t="s">
        <v>1955</v>
      </c>
      <c r="E2149" s="264" t="s">
        <v>1956</v>
      </c>
      <c r="F2149" s="263"/>
      <c r="G2149" s="254" t="s">
        <v>92</v>
      </c>
      <c r="H2149" s="175" t="s">
        <v>1957</v>
      </c>
      <c r="I2149" s="28"/>
    </row>
    <row r="2150" spans="1:9" x14ac:dyDescent="0.2">
      <c r="A2150" s="275">
        <v>300</v>
      </c>
      <c r="B2150" s="276">
        <v>5494</v>
      </c>
      <c r="C2150" s="254" t="s">
        <v>2936</v>
      </c>
      <c r="D2150" s="264" t="s">
        <v>1955</v>
      </c>
      <c r="E2150" s="264" t="s">
        <v>1956</v>
      </c>
      <c r="F2150" s="263"/>
      <c r="G2150" s="254" t="s">
        <v>92</v>
      </c>
      <c r="H2150" s="175" t="s">
        <v>1957</v>
      </c>
      <c r="I2150" s="28"/>
    </row>
    <row r="2151" spans="1:9" x14ac:dyDescent="0.2">
      <c r="A2151" s="275">
        <v>300</v>
      </c>
      <c r="B2151" s="276">
        <v>5495</v>
      </c>
      <c r="C2151" s="254" t="s">
        <v>2936</v>
      </c>
      <c r="D2151" s="264" t="s">
        <v>1955</v>
      </c>
      <c r="E2151" s="264" t="s">
        <v>1956</v>
      </c>
      <c r="F2151" s="263"/>
      <c r="G2151" s="254" t="s">
        <v>92</v>
      </c>
      <c r="H2151" s="175" t="s">
        <v>1957</v>
      </c>
      <c r="I2151" s="28"/>
    </row>
    <row r="2152" spans="1:9" x14ac:dyDescent="0.2">
      <c r="A2152" s="275">
        <v>300</v>
      </c>
      <c r="B2152" s="276">
        <v>5496</v>
      </c>
      <c r="C2152" s="254" t="s">
        <v>2936</v>
      </c>
      <c r="D2152" s="264" t="s">
        <v>1955</v>
      </c>
      <c r="E2152" s="264" t="s">
        <v>1956</v>
      </c>
      <c r="F2152" s="263"/>
      <c r="G2152" s="254" t="s">
        <v>92</v>
      </c>
      <c r="H2152" s="175" t="s">
        <v>1957</v>
      </c>
      <c r="I2152" s="28"/>
    </row>
    <row r="2153" spans="1:9" x14ac:dyDescent="0.2">
      <c r="A2153" s="275">
        <v>300</v>
      </c>
      <c r="B2153" s="276">
        <v>5497</v>
      </c>
      <c r="C2153" s="254" t="s">
        <v>2936</v>
      </c>
      <c r="D2153" s="264" t="s">
        <v>1955</v>
      </c>
      <c r="E2153" s="264" t="s">
        <v>1956</v>
      </c>
      <c r="F2153" s="263"/>
      <c r="G2153" s="254" t="s">
        <v>92</v>
      </c>
      <c r="H2153" s="175" t="s">
        <v>1957</v>
      </c>
      <c r="I2153" s="28"/>
    </row>
    <row r="2154" spans="1:9" x14ac:dyDescent="0.2">
      <c r="A2154" s="275">
        <v>300</v>
      </c>
      <c r="B2154" s="276">
        <v>5498</v>
      </c>
      <c r="C2154" s="254" t="s">
        <v>2936</v>
      </c>
      <c r="D2154" s="264" t="s">
        <v>1955</v>
      </c>
      <c r="E2154" s="264" t="s">
        <v>1956</v>
      </c>
      <c r="F2154" s="263"/>
      <c r="G2154" s="254" t="s">
        <v>92</v>
      </c>
      <c r="H2154" s="175" t="s">
        <v>1957</v>
      </c>
      <c r="I2154" s="28"/>
    </row>
    <row r="2155" spans="1:9" x14ac:dyDescent="0.2">
      <c r="A2155" s="275">
        <v>300</v>
      </c>
      <c r="B2155" s="276">
        <v>5499</v>
      </c>
      <c r="C2155" s="254" t="s">
        <v>2936</v>
      </c>
      <c r="D2155" s="264" t="s">
        <v>1955</v>
      </c>
      <c r="E2155" s="264" t="s">
        <v>1956</v>
      </c>
      <c r="F2155" s="263"/>
      <c r="G2155" s="254" t="s">
        <v>92</v>
      </c>
      <c r="H2155" s="175" t="s">
        <v>1957</v>
      </c>
      <c r="I2155" s="28"/>
    </row>
    <row r="2156" spans="1:9" x14ac:dyDescent="0.2">
      <c r="A2156" s="275">
        <v>300</v>
      </c>
      <c r="B2156" s="276">
        <v>5500</v>
      </c>
      <c r="C2156" s="254" t="s">
        <v>2936</v>
      </c>
      <c r="D2156" s="264" t="s">
        <v>1955</v>
      </c>
      <c r="E2156" s="264" t="s">
        <v>1956</v>
      </c>
      <c r="F2156" s="263"/>
      <c r="G2156" s="254" t="s">
        <v>92</v>
      </c>
      <c r="H2156" s="175" t="s">
        <v>1957</v>
      </c>
      <c r="I2156" s="28"/>
    </row>
    <row r="2157" spans="1:9" x14ac:dyDescent="0.2">
      <c r="A2157" s="275">
        <v>300</v>
      </c>
      <c r="B2157" s="276">
        <v>5501</v>
      </c>
      <c r="C2157" s="254" t="s">
        <v>2936</v>
      </c>
      <c r="D2157" s="264" t="s">
        <v>1955</v>
      </c>
      <c r="E2157" s="264" t="s">
        <v>1956</v>
      </c>
      <c r="F2157" s="263"/>
      <c r="G2157" s="254" t="s">
        <v>92</v>
      </c>
      <c r="H2157" s="175" t="s">
        <v>1957</v>
      </c>
      <c r="I2157" s="28"/>
    </row>
    <row r="2158" spans="1:9" x14ac:dyDescent="0.2">
      <c r="A2158" s="275">
        <v>300</v>
      </c>
      <c r="B2158" s="276">
        <v>5502</v>
      </c>
      <c r="C2158" s="254" t="s">
        <v>2936</v>
      </c>
      <c r="D2158" s="264" t="s">
        <v>1955</v>
      </c>
      <c r="E2158" s="264" t="s">
        <v>1956</v>
      </c>
      <c r="F2158" s="263"/>
      <c r="G2158" s="254" t="s">
        <v>92</v>
      </c>
      <c r="H2158" s="175" t="s">
        <v>1957</v>
      </c>
      <c r="I2158" s="28"/>
    </row>
    <row r="2159" spans="1:9" x14ac:dyDescent="0.2">
      <c r="A2159" s="275">
        <v>300</v>
      </c>
      <c r="B2159" s="276">
        <v>5503</v>
      </c>
      <c r="C2159" s="254" t="s">
        <v>2936</v>
      </c>
      <c r="D2159" s="264" t="s">
        <v>1955</v>
      </c>
      <c r="E2159" s="264" t="s">
        <v>1956</v>
      </c>
      <c r="F2159" s="263"/>
      <c r="G2159" s="254" t="s">
        <v>92</v>
      </c>
      <c r="H2159" s="175" t="s">
        <v>1957</v>
      </c>
      <c r="I2159" s="28"/>
    </row>
    <row r="2160" spans="1:9" x14ac:dyDescent="0.2">
      <c r="A2160" s="275">
        <v>300</v>
      </c>
      <c r="B2160" s="276">
        <v>5504</v>
      </c>
      <c r="C2160" s="254" t="s">
        <v>2936</v>
      </c>
      <c r="D2160" s="264" t="s">
        <v>1955</v>
      </c>
      <c r="E2160" s="264" t="s">
        <v>1956</v>
      </c>
      <c r="F2160" s="263"/>
      <c r="G2160" s="254" t="s">
        <v>92</v>
      </c>
      <c r="H2160" s="175" t="s">
        <v>1957</v>
      </c>
      <c r="I2160" s="28"/>
    </row>
    <row r="2161" spans="1:9" x14ac:dyDescent="0.2">
      <c r="A2161" s="275">
        <v>300</v>
      </c>
      <c r="B2161" s="276">
        <v>5505</v>
      </c>
      <c r="C2161" s="254" t="s">
        <v>2936</v>
      </c>
      <c r="D2161" s="264" t="s">
        <v>1955</v>
      </c>
      <c r="E2161" s="264" t="s">
        <v>1956</v>
      </c>
      <c r="F2161" s="263"/>
      <c r="G2161" s="254" t="s">
        <v>92</v>
      </c>
      <c r="H2161" s="175" t="s">
        <v>1957</v>
      </c>
      <c r="I2161" s="28"/>
    </row>
    <row r="2162" spans="1:9" x14ac:dyDescent="0.2">
      <c r="A2162" s="275">
        <v>300</v>
      </c>
      <c r="B2162" s="276">
        <v>5506</v>
      </c>
      <c r="C2162" s="254" t="s">
        <v>2936</v>
      </c>
      <c r="D2162" s="264" t="s">
        <v>1955</v>
      </c>
      <c r="E2162" s="264" t="s">
        <v>1956</v>
      </c>
      <c r="F2162" s="263"/>
      <c r="G2162" s="254" t="s">
        <v>92</v>
      </c>
      <c r="H2162" s="175" t="s">
        <v>1957</v>
      </c>
      <c r="I2162" s="28"/>
    </row>
    <row r="2163" spans="1:9" x14ac:dyDescent="0.2">
      <c r="A2163" s="275">
        <v>300</v>
      </c>
      <c r="B2163" s="276">
        <v>5507</v>
      </c>
      <c r="C2163" s="254" t="s">
        <v>2936</v>
      </c>
      <c r="D2163" s="264" t="s">
        <v>1955</v>
      </c>
      <c r="E2163" s="264" t="s">
        <v>1956</v>
      </c>
      <c r="F2163" s="263"/>
      <c r="G2163" s="254" t="s">
        <v>92</v>
      </c>
      <c r="H2163" s="175" t="s">
        <v>1957</v>
      </c>
      <c r="I2163" s="28"/>
    </row>
    <row r="2164" spans="1:9" x14ac:dyDescent="0.2">
      <c r="A2164" s="275">
        <v>300</v>
      </c>
      <c r="B2164" s="276">
        <v>5508</v>
      </c>
      <c r="C2164" s="254" t="s">
        <v>2936</v>
      </c>
      <c r="D2164" s="264" t="s">
        <v>1955</v>
      </c>
      <c r="E2164" s="264" t="s">
        <v>1956</v>
      </c>
      <c r="F2164" s="263"/>
      <c r="G2164" s="254" t="s">
        <v>92</v>
      </c>
      <c r="H2164" s="175" t="s">
        <v>1957</v>
      </c>
      <c r="I2164" s="28"/>
    </row>
    <row r="2165" spans="1:9" x14ac:dyDescent="0.2">
      <c r="A2165" s="275">
        <v>300</v>
      </c>
      <c r="B2165" s="276">
        <v>5509</v>
      </c>
      <c r="C2165" s="254" t="s">
        <v>2936</v>
      </c>
      <c r="D2165" s="264" t="s">
        <v>1955</v>
      </c>
      <c r="E2165" s="264" t="s">
        <v>1956</v>
      </c>
      <c r="F2165" s="263"/>
      <c r="G2165" s="254" t="s">
        <v>92</v>
      </c>
      <c r="H2165" s="175" t="s">
        <v>1957</v>
      </c>
      <c r="I2165" s="28"/>
    </row>
    <row r="2166" spans="1:9" x14ac:dyDescent="0.2">
      <c r="A2166" s="275">
        <v>300</v>
      </c>
      <c r="B2166" s="276">
        <v>5510</v>
      </c>
      <c r="C2166" s="254" t="s">
        <v>2936</v>
      </c>
      <c r="D2166" s="264" t="s">
        <v>1955</v>
      </c>
      <c r="E2166" s="264" t="s">
        <v>1956</v>
      </c>
      <c r="F2166" s="263"/>
      <c r="G2166" s="254" t="s">
        <v>92</v>
      </c>
      <c r="H2166" s="175" t="s">
        <v>1957</v>
      </c>
      <c r="I2166" s="28"/>
    </row>
    <row r="2167" spans="1:9" x14ac:dyDescent="0.2">
      <c r="A2167" s="275">
        <v>300</v>
      </c>
      <c r="B2167" s="276">
        <v>5511</v>
      </c>
      <c r="C2167" s="254" t="s">
        <v>2936</v>
      </c>
      <c r="D2167" s="264" t="s">
        <v>1955</v>
      </c>
      <c r="E2167" s="264" t="s">
        <v>1956</v>
      </c>
      <c r="F2167" s="263"/>
      <c r="G2167" s="254" t="s">
        <v>92</v>
      </c>
      <c r="H2167" s="175" t="s">
        <v>1957</v>
      </c>
      <c r="I2167" s="28"/>
    </row>
    <row r="2168" spans="1:9" x14ac:dyDescent="0.2">
      <c r="A2168" s="275">
        <v>300</v>
      </c>
      <c r="B2168" s="276">
        <v>5512</v>
      </c>
      <c r="C2168" s="254" t="s">
        <v>2936</v>
      </c>
      <c r="D2168" s="264" t="s">
        <v>1955</v>
      </c>
      <c r="E2168" s="264" t="s">
        <v>1956</v>
      </c>
      <c r="F2168" s="263"/>
      <c r="G2168" s="254" t="s">
        <v>92</v>
      </c>
      <c r="H2168" s="175" t="s">
        <v>1957</v>
      </c>
      <c r="I2168" s="28"/>
    </row>
    <row r="2169" spans="1:9" x14ac:dyDescent="0.2">
      <c r="A2169" s="275">
        <v>300</v>
      </c>
      <c r="B2169" s="276">
        <v>5513</v>
      </c>
      <c r="C2169" s="254" t="s">
        <v>2936</v>
      </c>
      <c r="D2169" s="264" t="s">
        <v>1955</v>
      </c>
      <c r="E2169" s="264" t="s">
        <v>1956</v>
      </c>
      <c r="F2169" s="263"/>
      <c r="G2169" s="254" t="s">
        <v>92</v>
      </c>
      <c r="H2169" s="175" t="s">
        <v>1957</v>
      </c>
      <c r="I2169" s="28"/>
    </row>
    <row r="2170" spans="1:9" x14ac:dyDescent="0.2">
      <c r="A2170" s="275">
        <v>300</v>
      </c>
      <c r="B2170" s="276">
        <v>5514</v>
      </c>
      <c r="C2170" s="254" t="s">
        <v>2936</v>
      </c>
      <c r="D2170" s="264" t="s">
        <v>1955</v>
      </c>
      <c r="E2170" s="264" t="s">
        <v>1956</v>
      </c>
      <c r="F2170" s="263"/>
      <c r="G2170" s="254" t="s">
        <v>92</v>
      </c>
      <c r="H2170" s="175" t="s">
        <v>1957</v>
      </c>
      <c r="I2170" s="28"/>
    </row>
    <row r="2171" spans="1:9" x14ac:dyDescent="0.2">
      <c r="A2171" s="275">
        <v>300</v>
      </c>
      <c r="B2171" s="276">
        <v>5515</v>
      </c>
      <c r="C2171" s="254" t="s">
        <v>2936</v>
      </c>
      <c r="D2171" s="264" t="s">
        <v>1955</v>
      </c>
      <c r="E2171" s="264" t="s">
        <v>1956</v>
      </c>
      <c r="F2171" s="263"/>
      <c r="G2171" s="254" t="s">
        <v>92</v>
      </c>
      <c r="H2171" s="175" t="s">
        <v>1957</v>
      </c>
      <c r="I2171" s="28"/>
    </row>
    <row r="2172" spans="1:9" x14ac:dyDescent="0.2">
      <c r="A2172" s="275">
        <v>300</v>
      </c>
      <c r="B2172" s="276">
        <v>5516</v>
      </c>
      <c r="C2172" s="254" t="s">
        <v>2936</v>
      </c>
      <c r="D2172" s="264" t="s">
        <v>1955</v>
      </c>
      <c r="E2172" s="264" t="s">
        <v>1956</v>
      </c>
      <c r="F2172" s="263"/>
      <c r="G2172" s="254" t="s">
        <v>92</v>
      </c>
      <c r="H2172" s="175" t="s">
        <v>1957</v>
      </c>
      <c r="I2172" s="28"/>
    </row>
    <row r="2173" spans="1:9" x14ac:dyDescent="0.2">
      <c r="A2173" s="275">
        <v>300</v>
      </c>
      <c r="B2173" s="276">
        <v>5517</v>
      </c>
      <c r="C2173" s="254" t="s">
        <v>2936</v>
      </c>
      <c r="D2173" s="264" t="s">
        <v>1955</v>
      </c>
      <c r="E2173" s="264" t="s">
        <v>1956</v>
      </c>
      <c r="F2173" s="263"/>
      <c r="G2173" s="254" t="s">
        <v>92</v>
      </c>
      <c r="H2173" s="175" t="s">
        <v>1957</v>
      </c>
      <c r="I2173" s="28"/>
    </row>
    <row r="2174" spans="1:9" x14ac:dyDescent="0.2">
      <c r="A2174" s="275">
        <v>300</v>
      </c>
      <c r="B2174" s="276">
        <v>5518</v>
      </c>
      <c r="C2174" s="254" t="s">
        <v>2936</v>
      </c>
      <c r="D2174" s="264" t="s">
        <v>1955</v>
      </c>
      <c r="E2174" s="264" t="s">
        <v>1956</v>
      </c>
      <c r="F2174" s="263"/>
      <c r="G2174" s="254" t="s">
        <v>92</v>
      </c>
      <c r="H2174" s="175" t="s">
        <v>1957</v>
      </c>
      <c r="I2174" s="28"/>
    </row>
    <row r="2175" spans="1:9" x14ac:dyDescent="0.2">
      <c r="A2175" s="275">
        <v>300</v>
      </c>
      <c r="B2175" s="276">
        <v>5519</v>
      </c>
      <c r="C2175" s="254" t="s">
        <v>2936</v>
      </c>
      <c r="D2175" s="264" t="s">
        <v>1955</v>
      </c>
      <c r="E2175" s="264" t="s">
        <v>1956</v>
      </c>
      <c r="F2175" s="263"/>
      <c r="G2175" s="254" t="s">
        <v>92</v>
      </c>
      <c r="H2175" s="175" t="s">
        <v>1957</v>
      </c>
      <c r="I2175" s="28"/>
    </row>
    <row r="2176" spans="1:9" x14ac:dyDescent="0.2">
      <c r="A2176" s="275">
        <v>300</v>
      </c>
      <c r="B2176" s="276">
        <v>5520</v>
      </c>
      <c r="C2176" s="254" t="s">
        <v>2936</v>
      </c>
      <c r="D2176" s="264" t="s">
        <v>1955</v>
      </c>
      <c r="E2176" s="264" t="s">
        <v>1956</v>
      </c>
      <c r="F2176" s="263"/>
      <c r="G2176" s="254" t="s">
        <v>92</v>
      </c>
      <c r="H2176" s="175" t="s">
        <v>1957</v>
      </c>
      <c r="I2176" s="28"/>
    </row>
    <row r="2177" spans="1:9" x14ac:dyDescent="0.2">
      <c r="A2177" s="275">
        <v>300</v>
      </c>
      <c r="B2177" s="276">
        <v>5521</v>
      </c>
      <c r="C2177" s="254" t="s">
        <v>2936</v>
      </c>
      <c r="D2177" s="264" t="s">
        <v>1955</v>
      </c>
      <c r="E2177" s="264" t="s">
        <v>1956</v>
      </c>
      <c r="F2177" s="263"/>
      <c r="G2177" s="254" t="s">
        <v>92</v>
      </c>
      <c r="H2177" s="175" t="s">
        <v>1957</v>
      </c>
      <c r="I2177" s="28"/>
    </row>
    <row r="2178" spans="1:9" x14ac:dyDescent="0.2">
      <c r="A2178" s="275">
        <v>300</v>
      </c>
      <c r="B2178" s="276">
        <v>5522</v>
      </c>
      <c r="C2178" s="254" t="s">
        <v>2936</v>
      </c>
      <c r="D2178" s="264" t="s">
        <v>1955</v>
      </c>
      <c r="E2178" s="264" t="s">
        <v>1956</v>
      </c>
      <c r="F2178" s="263"/>
      <c r="G2178" s="254" t="s">
        <v>92</v>
      </c>
      <c r="H2178" s="175" t="s">
        <v>1957</v>
      </c>
      <c r="I2178" s="28"/>
    </row>
    <row r="2179" spans="1:9" x14ac:dyDescent="0.2">
      <c r="A2179" s="275">
        <v>300</v>
      </c>
      <c r="B2179" s="276">
        <v>5523</v>
      </c>
      <c r="C2179" s="254" t="s">
        <v>2936</v>
      </c>
      <c r="D2179" s="264" t="s">
        <v>1955</v>
      </c>
      <c r="E2179" s="264" t="s">
        <v>1956</v>
      </c>
      <c r="F2179" s="263"/>
      <c r="G2179" s="254" t="s">
        <v>92</v>
      </c>
      <c r="H2179" s="175" t="s">
        <v>1957</v>
      </c>
      <c r="I2179" s="28"/>
    </row>
    <row r="2180" spans="1:9" x14ac:dyDescent="0.2">
      <c r="A2180" s="275">
        <v>300</v>
      </c>
      <c r="B2180" s="276">
        <v>5524</v>
      </c>
      <c r="C2180" s="254" t="s">
        <v>2936</v>
      </c>
      <c r="D2180" s="264" t="s">
        <v>1955</v>
      </c>
      <c r="E2180" s="264" t="s">
        <v>1956</v>
      </c>
      <c r="F2180" s="263"/>
      <c r="G2180" s="254" t="s">
        <v>92</v>
      </c>
      <c r="H2180" s="175" t="s">
        <v>1957</v>
      </c>
      <c r="I2180" s="28"/>
    </row>
    <row r="2181" spans="1:9" x14ac:dyDescent="0.2">
      <c r="A2181" s="275">
        <v>300</v>
      </c>
      <c r="B2181" s="276">
        <v>5525</v>
      </c>
      <c r="C2181" s="254" t="s">
        <v>2936</v>
      </c>
      <c r="D2181" s="264" t="s">
        <v>1955</v>
      </c>
      <c r="E2181" s="264" t="s">
        <v>1956</v>
      </c>
      <c r="F2181" s="263"/>
      <c r="G2181" s="254" t="s">
        <v>92</v>
      </c>
      <c r="H2181" s="175" t="s">
        <v>1957</v>
      </c>
      <c r="I2181" s="28"/>
    </row>
    <row r="2182" spans="1:9" x14ac:dyDescent="0.2">
      <c r="A2182" s="275">
        <v>300</v>
      </c>
      <c r="B2182" s="276">
        <v>5526</v>
      </c>
      <c r="C2182" s="254" t="s">
        <v>2936</v>
      </c>
      <c r="D2182" s="264" t="s">
        <v>1955</v>
      </c>
      <c r="E2182" s="264" t="s">
        <v>1956</v>
      </c>
      <c r="F2182" s="263"/>
      <c r="G2182" s="254" t="s">
        <v>92</v>
      </c>
      <c r="H2182" s="175" t="s">
        <v>1957</v>
      </c>
      <c r="I2182" s="28"/>
    </row>
    <row r="2183" spans="1:9" x14ac:dyDescent="0.2">
      <c r="A2183" s="275">
        <v>300</v>
      </c>
      <c r="B2183" s="276">
        <v>5527</v>
      </c>
      <c r="C2183" s="254" t="s">
        <v>2936</v>
      </c>
      <c r="D2183" s="264" t="s">
        <v>1955</v>
      </c>
      <c r="E2183" s="264" t="s">
        <v>1956</v>
      </c>
      <c r="F2183" s="263"/>
      <c r="G2183" s="254" t="s">
        <v>92</v>
      </c>
      <c r="H2183" s="175" t="s">
        <v>1957</v>
      </c>
      <c r="I2183" s="28"/>
    </row>
    <row r="2184" spans="1:9" x14ac:dyDescent="0.2">
      <c r="A2184" s="275">
        <v>300</v>
      </c>
      <c r="B2184" s="276">
        <v>5528</v>
      </c>
      <c r="C2184" s="254" t="s">
        <v>2936</v>
      </c>
      <c r="D2184" s="264" t="s">
        <v>1955</v>
      </c>
      <c r="E2184" s="264" t="s">
        <v>1956</v>
      </c>
      <c r="F2184" s="263"/>
      <c r="G2184" s="254" t="s">
        <v>92</v>
      </c>
      <c r="H2184" s="175" t="s">
        <v>1957</v>
      </c>
      <c r="I2184" s="28"/>
    </row>
    <row r="2185" spans="1:9" x14ac:dyDescent="0.2">
      <c r="A2185" s="275">
        <v>300</v>
      </c>
      <c r="B2185" s="276">
        <v>5529</v>
      </c>
      <c r="C2185" s="254" t="s">
        <v>2936</v>
      </c>
      <c r="D2185" s="264" t="s">
        <v>1955</v>
      </c>
      <c r="E2185" s="264" t="s">
        <v>1956</v>
      </c>
      <c r="F2185" s="263"/>
      <c r="G2185" s="254" t="s">
        <v>92</v>
      </c>
      <c r="H2185" s="175" t="s">
        <v>1957</v>
      </c>
      <c r="I2185" s="28"/>
    </row>
    <row r="2186" spans="1:9" x14ac:dyDescent="0.2">
      <c r="A2186" s="275">
        <v>300</v>
      </c>
      <c r="B2186" s="276">
        <v>5530</v>
      </c>
      <c r="C2186" s="254" t="s">
        <v>2936</v>
      </c>
      <c r="D2186" s="264" t="s">
        <v>1955</v>
      </c>
      <c r="E2186" s="264" t="s">
        <v>1956</v>
      </c>
      <c r="F2186" s="263"/>
      <c r="G2186" s="254" t="s">
        <v>92</v>
      </c>
      <c r="H2186" s="175" t="s">
        <v>1957</v>
      </c>
      <c r="I2186" s="28"/>
    </row>
    <row r="2187" spans="1:9" x14ac:dyDescent="0.2">
      <c r="A2187" s="275">
        <v>300</v>
      </c>
      <c r="B2187" s="276">
        <v>5531</v>
      </c>
      <c r="C2187" s="254" t="s">
        <v>2936</v>
      </c>
      <c r="D2187" s="264" t="s">
        <v>1955</v>
      </c>
      <c r="E2187" s="264" t="s">
        <v>1956</v>
      </c>
      <c r="F2187" s="263"/>
      <c r="G2187" s="254" t="s">
        <v>92</v>
      </c>
      <c r="H2187" s="175" t="s">
        <v>1957</v>
      </c>
      <c r="I2187" s="28"/>
    </row>
    <row r="2188" spans="1:9" x14ac:dyDescent="0.2">
      <c r="A2188" s="275">
        <v>300</v>
      </c>
      <c r="B2188" s="276">
        <v>5532</v>
      </c>
      <c r="C2188" s="254" t="s">
        <v>2936</v>
      </c>
      <c r="D2188" s="264" t="s">
        <v>1955</v>
      </c>
      <c r="E2188" s="264" t="s">
        <v>1956</v>
      </c>
      <c r="F2188" s="263"/>
      <c r="G2188" s="254" t="s">
        <v>92</v>
      </c>
      <c r="H2188" s="175" t="s">
        <v>1957</v>
      </c>
      <c r="I2188" s="28"/>
    </row>
    <row r="2189" spans="1:9" x14ac:dyDescent="0.2">
      <c r="A2189" s="275">
        <v>300</v>
      </c>
      <c r="B2189" s="276">
        <v>5533</v>
      </c>
      <c r="C2189" s="254" t="s">
        <v>2936</v>
      </c>
      <c r="D2189" s="264" t="s">
        <v>1955</v>
      </c>
      <c r="E2189" s="264" t="s">
        <v>1956</v>
      </c>
      <c r="F2189" s="263"/>
      <c r="G2189" s="254" t="s">
        <v>92</v>
      </c>
      <c r="H2189" s="175" t="s">
        <v>1957</v>
      </c>
      <c r="I2189" s="28"/>
    </row>
    <row r="2190" spans="1:9" x14ac:dyDescent="0.2">
      <c r="A2190" s="275">
        <v>300</v>
      </c>
      <c r="B2190" s="276">
        <v>5534</v>
      </c>
      <c r="C2190" s="254" t="s">
        <v>2936</v>
      </c>
      <c r="D2190" s="264" t="s">
        <v>1955</v>
      </c>
      <c r="E2190" s="264" t="s">
        <v>1956</v>
      </c>
      <c r="F2190" s="263"/>
      <c r="G2190" s="254" t="s">
        <v>92</v>
      </c>
      <c r="H2190" s="175" t="s">
        <v>1957</v>
      </c>
      <c r="I2190" s="28"/>
    </row>
    <row r="2191" spans="1:9" x14ac:dyDescent="0.2">
      <c r="A2191" s="275">
        <v>300</v>
      </c>
      <c r="B2191" s="276">
        <v>5535</v>
      </c>
      <c r="C2191" s="254" t="s">
        <v>2936</v>
      </c>
      <c r="D2191" s="264" t="s">
        <v>1955</v>
      </c>
      <c r="E2191" s="264" t="s">
        <v>1956</v>
      </c>
      <c r="F2191" s="263"/>
      <c r="G2191" s="254" t="s">
        <v>92</v>
      </c>
      <c r="H2191" s="175" t="s">
        <v>1957</v>
      </c>
      <c r="I2191" s="28"/>
    </row>
    <row r="2192" spans="1:9" x14ac:dyDescent="0.2">
      <c r="A2192" s="275">
        <v>300</v>
      </c>
      <c r="B2192" s="276">
        <v>5536</v>
      </c>
      <c r="C2192" s="254" t="s">
        <v>2936</v>
      </c>
      <c r="D2192" s="264" t="s">
        <v>1955</v>
      </c>
      <c r="E2192" s="264" t="s">
        <v>1956</v>
      </c>
      <c r="F2192" s="263"/>
      <c r="G2192" s="254" t="s">
        <v>92</v>
      </c>
      <c r="H2192" s="175" t="s">
        <v>1957</v>
      </c>
      <c r="I2192" s="28"/>
    </row>
    <row r="2193" spans="1:9" x14ac:dyDescent="0.2">
      <c r="A2193" s="275">
        <v>300</v>
      </c>
      <c r="B2193" s="276">
        <v>5537</v>
      </c>
      <c r="C2193" s="254" t="s">
        <v>2936</v>
      </c>
      <c r="D2193" s="264" t="s">
        <v>1955</v>
      </c>
      <c r="E2193" s="264" t="s">
        <v>1956</v>
      </c>
      <c r="F2193" s="263"/>
      <c r="G2193" s="254" t="s">
        <v>92</v>
      </c>
      <c r="H2193" s="175" t="s">
        <v>1957</v>
      </c>
      <c r="I2193" s="28"/>
    </row>
    <row r="2194" spans="1:9" x14ac:dyDescent="0.2">
      <c r="A2194" s="275">
        <v>300</v>
      </c>
      <c r="B2194" s="276">
        <v>5538</v>
      </c>
      <c r="C2194" s="254" t="s">
        <v>2936</v>
      </c>
      <c r="D2194" s="264" t="s">
        <v>1955</v>
      </c>
      <c r="E2194" s="264" t="s">
        <v>1956</v>
      </c>
      <c r="F2194" s="263"/>
      <c r="G2194" s="254" t="s">
        <v>92</v>
      </c>
      <c r="H2194" s="175" t="s">
        <v>1957</v>
      </c>
      <c r="I2194" s="28"/>
    </row>
    <row r="2195" spans="1:9" x14ac:dyDescent="0.2">
      <c r="A2195" s="275">
        <v>300</v>
      </c>
      <c r="B2195" s="276">
        <v>5539</v>
      </c>
      <c r="C2195" s="254" t="s">
        <v>2936</v>
      </c>
      <c r="D2195" s="264" t="s">
        <v>1955</v>
      </c>
      <c r="E2195" s="264" t="s">
        <v>1956</v>
      </c>
      <c r="F2195" s="263"/>
      <c r="G2195" s="254" t="s">
        <v>92</v>
      </c>
      <c r="H2195" s="175" t="s">
        <v>1957</v>
      </c>
      <c r="I2195" s="28"/>
    </row>
    <row r="2196" spans="1:9" x14ac:dyDescent="0.2">
      <c r="A2196" s="275">
        <v>300</v>
      </c>
      <c r="B2196" s="276">
        <v>5540</v>
      </c>
      <c r="C2196" s="254" t="s">
        <v>2936</v>
      </c>
      <c r="D2196" s="264" t="s">
        <v>1955</v>
      </c>
      <c r="E2196" s="264" t="s">
        <v>1956</v>
      </c>
      <c r="F2196" s="263"/>
      <c r="G2196" s="254" t="s">
        <v>92</v>
      </c>
      <c r="H2196" s="175" t="s">
        <v>1957</v>
      </c>
      <c r="I2196" s="28"/>
    </row>
    <row r="2197" spans="1:9" x14ac:dyDescent="0.2">
      <c r="A2197" s="275">
        <v>300</v>
      </c>
      <c r="B2197" s="276">
        <v>5541</v>
      </c>
      <c r="C2197" s="254" t="s">
        <v>2936</v>
      </c>
      <c r="D2197" s="264" t="s">
        <v>1955</v>
      </c>
      <c r="E2197" s="264" t="s">
        <v>1956</v>
      </c>
      <c r="F2197" s="263"/>
      <c r="G2197" s="254" t="s">
        <v>92</v>
      </c>
      <c r="H2197" s="175" t="s">
        <v>1957</v>
      </c>
      <c r="I2197" s="28"/>
    </row>
    <row r="2198" spans="1:9" x14ac:dyDescent="0.2">
      <c r="A2198" s="275">
        <v>300</v>
      </c>
      <c r="B2198" s="276">
        <v>5542</v>
      </c>
      <c r="C2198" s="254" t="s">
        <v>2936</v>
      </c>
      <c r="D2198" s="264" t="s">
        <v>1955</v>
      </c>
      <c r="E2198" s="264" t="s">
        <v>1956</v>
      </c>
      <c r="F2198" s="263"/>
      <c r="G2198" s="254" t="s">
        <v>92</v>
      </c>
      <c r="H2198" s="175" t="s">
        <v>1957</v>
      </c>
      <c r="I2198" s="28"/>
    </row>
    <row r="2199" spans="1:9" x14ac:dyDescent="0.2">
      <c r="A2199" s="275">
        <v>300</v>
      </c>
      <c r="B2199" s="276">
        <v>5543</v>
      </c>
      <c r="C2199" s="254" t="s">
        <v>2936</v>
      </c>
      <c r="D2199" s="264" t="s">
        <v>1955</v>
      </c>
      <c r="E2199" s="264" t="s">
        <v>1956</v>
      </c>
      <c r="F2199" s="263"/>
      <c r="G2199" s="254" t="s">
        <v>92</v>
      </c>
      <c r="H2199" s="175" t="s">
        <v>1957</v>
      </c>
      <c r="I2199" s="28"/>
    </row>
    <row r="2200" spans="1:9" x14ac:dyDescent="0.2">
      <c r="A2200" s="275">
        <v>300</v>
      </c>
      <c r="B2200" s="276">
        <v>5544</v>
      </c>
      <c r="C2200" s="254" t="s">
        <v>2936</v>
      </c>
      <c r="D2200" s="264" t="s">
        <v>1955</v>
      </c>
      <c r="E2200" s="264" t="s">
        <v>1956</v>
      </c>
      <c r="F2200" s="263"/>
      <c r="G2200" s="254" t="s">
        <v>92</v>
      </c>
      <c r="H2200" s="175" t="s">
        <v>1957</v>
      </c>
      <c r="I2200" s="28"/>
    </row>
    <row r="2201" spans="1:9" x14ac:dyDescent="0.2">
      <c r="A2201" s="275">
        <v>300</v>
      </c>
      <c r="B2201" s="276">
        <v>5545</v>
      </c>
      <c r="C2201" s="254" t="s">
        <v>2936</v>
      </c>
      <c r="D2201" s="264" t="s">
        <v>1955</v>
      </c>
      <c r="E2201" s="264" t="s">
        <v>1956</v>
      </c>
      <c r="F2201" s="263"/>
      <c r="G2201" s="254" t="s">
        <v>92</v>
      </c>
      <c r="H2201" s="175" t="s">
        <v>1957</v>
      </c>
      <c r="I2201" s="28"/>
    </row>
    <row r="2202" spans="1:9" x14ac:dyDescent="0.2">
      <c r="A2202" s="275">
        <v>300</v>
      </c>
      <c r="B2202" s="276">
        <v>5546</v>
      </c>
      <c r="C2202" s="254" t="s">
        <v>2936</v>
      </c>
      <c r="D2202" s="264" t="s">
        <v>1955</v>
      </c>
      <c r="E2202" s="264" t="s">
        <v>1956</v>
      </c>
      <c r="F2202" s="263"/>
      <c r="G2202" s="254" t="s">
        <v>92</v>
      </c>
      <c r="H2202" s="175" t="s">
        <v>1957</v>
      </c>
      <c r="I2202" s="28"/>
    </row>
    <row r="2203" spans="1:9" x14ac:dyDescent="0.2">
      <c r="A2203" s="275">
        <v>300</v>
      </c>
      <c r="B2203" s="276">
        <v>5547</v>
      </c>
      <c r="C2203" s="254" t="s">
        <v>2936</v>
      </c>
      <c r="D2203" s="264" t="s">
        <v>1955</v>
      </c>
      <c r="E2203" s="264" t="s">
        <v>1956</v>
      </c>
      <c r="F2203" s="263"/>
      <c r="G2203" s="254" t="s">
        <v>92</v>
      </c>
      <c r="H2203" s="175" t="s">
        <v>1957</v>
      </c>
      <c r="I2203" s="28"/>
    </row>
    <row r="2204" spans="1:9" x14ac:dyDescent="0.2">
      <c r="A2204" s="275">
        <v>300</v>
      </c>
      <c r="B2204" s="276">
        <v>5548</v>
      </c>
      <c r="C2204" s="254" t="s">
        <v>2936</v>
      </c>
      <c r="D2204" s="264" t="s">
        <v>1955</v>
      </c>
      <c r="E2204" s="264" t="s">
        <v>1956</v>
      </c>
      <c r="F2204" s="263"/>
      <c r="G2204" s="254" t="s">
        <v>92</v>
      </c>
      <c r="H2204" s="175" t="s">
        <v>1957</v>
      </c>
      <c r="I2204" s="28"/>
    </row>
    <row r="2205" spans="1:9" x14ac:dyDescent="0.2">
      <c r="A2205" s="275">
        <v>300</v>
      </c>
      <c r="B2205" s="276">
        <v>5549</v>
      </c>
      <c r="C2205" s="254" t="s">
        <v>2936</v>
      </c>
      <c r="D2205" s="264" t="s">
        <v>1955</v>
      </c>
      <c r="E2205" s="264" t="s">
        <v>1956</v>
      </c>
      <c r="F2205" s="263"/>
      <c r="G2205" s="254" t="s">
        <v>92</v>
      </c>
      <c r="H2205" s="175" t="s">
        <v>1957</v>
      </c>
      <c r="I2205" s="28"/>
    </row>
    <row r="2206" spans="1:9" x14ac:dyDescent="0.2">
      <c r="A2206" s="275">
        <v>300</v>
      </c>
      <c r="B2206" s="276">
        <v>5550</v>
      </c>
      <c r="C2206" s="254" t="s">
        <v>2936</v>
      </c>
      <c r="D2206" s="264" t="s">
        <v>1955</v>
      </c>
      <c r="E2206" s="264" t="s">
        <v>1956</v>
      </c>
      <c r="F2206" s="263"/>
      <c r="G2206" s="254" t="s">
        <v>92</v>
      </c>
      <c r="H2206" s="175" t="s">
        <v>1957</v>
      </c>
      <c r="I2206" s="28"/>
    </row>
    <row r="2207" spans="1:9" x14ac:dyDescent="0.2">
      <c r="A2207" s="275">
        <v>300</v>
      </c>
      <c r="B2207" s="276">
        <v>5551</v>
      </c>
      <c r="C2207" s="254" t="s">
        <v>2936</v>
      </c>
      <c r="D2207" s="264" t="s">
        <v>1955</v>
      </c>
      <c r="E2207" s="264" t="s">
        <v>1956</v>
      </c>
      <c r="F2207" s="263"/>
      <c r="G2207" s="254" t="s">
        <v>92</v>
      </c>
      <c r="H2207" s="175" t="s">
        <v>1957</v>
      </c>
      <c r="I2207" s="28"/>
    </row>
    <row r="2208" spans="1:9" x14ac:dyDescent="0.2">
      <c r="A2208" s="275">
        <v>300</v>
      </c>
      <c r="B2208" s="276">
        <v>5552</v>
      </c>
      <c r="C2208" s="254" t="s">
        <v>2936</v>
      </c>
      <c r="D2208" s="264" t="s">
        <v>1955</v>
      </c>
      <c r="E2208" s="264" t="s">
        <v>1956</v>
      </c>
      <c r="F2208" s="263"/>
      <c r="G2208" s="254" t="s">
        <v>92</v>
      </c>
      <c r="H2208" s="175" t="s">
        <v>1957</v>
      </c>
      <c r="I2208" s="28"/>
    </row>
    <row r="2209" spans="1:9" x14ac:dyDescent="0.2">
      <c r="A2209" s="275">
        <v>300</v>
      </c>
      <c r="B2209" s="276">
        <v>5553</v>
      </c>
      <c r="C2209" s="254" t="s">
        <v>2936</v>
      </c>
      <c r="D2209" s="264" t="s">
        <v>1955</v>
      </c>
      <c r="E2209" s="264" t="s">
        <v>1956</v>
      </c>
      <c r="F2209" s="263"/>
      <c r="G2209" s="254" t="s">
        <v>92</v>
      </c>
      <c r="H2209" s="175" t="s">
        <v>1957</v>
      </c>
      <c r="I2209" s="28"/>
    </row>
    <row r="2210" spans="1:9" x14ac:dyDescent="0.2">
      <c r="A2210" s="275">
        <v>300</v>
      </c>
      <c r="B2210" s="276">
        <v>5554</v>
      </c>
      <c r="C2210" s="254" t="s">
        <v>2936</v>
      </c>
      <c r="D2210" s="264" t="s">
        <v>1955</v>
      </c>
      <c r="E2210" s="264" t="s">
        <v>1956</v>
      </c>
      <c r="F2210" s="263"/>
      <c r="G2210" s="254" t="s">
        <v>92</v>
      </c>
      <c r="H2210" s="175" t="s">
        <v>1957</v>
      </c>
      <c r="I2210" s="28"/>
    </row>
    <row r="2211" spans="1:9" x14ac:dyDescent="0.2">
      <c r="A2211" s="275">
        <v>300</v>
      </c>
      <c r="B2211" s="276">
        <v>5555</v>
      </c>
      <c r="C2211" s="254" t="s">
        <v>2936</v>
      </c>
      <c r="D2211" s="264" t="s">
        <v>1955</v>
      </c>
      <c r="E2211" s="264" t="s">
        <v>1956</v>
      </c>
      <c r="F2211" s="263"/>
      <c r="G2211" s="254" t="s">
        <v>92</v>
      </c>
      <c r="H2211" s="175" t="s">
        <v>1957</v>
      </c>
      <c r="I2211" s="28"/>
    </row>
    <row r="2212" spans="1:9" x14ac:dyDescent="0.2">
      <c r="A2212" s="275">
        <v>300</v>
      </c>
      <c r="B2212" s="276">
        <v>5556</v>
      </c>
      <c r="C2212" s="254" t="s">
        <v>2936</v>
      </c>
      <c r="D2212" s="264" t="s">
        <v>1955</v>
      </c>
      <c r="E2212" s="264" t="s">
        <v>1956</v>
      </c>
      <c r="F2212" s="263"/>
      <c r="G2212" s="254" t="s">
        <v>92</v>
      </c>
      <c r="H2212" s="175" t="s">
        <v>1957</v>
      </c>
      <c r="I2212" s="28"/>
    </row>
    <row r="2213" spans="1:9" x14ac:dyDescent="0.2">
      <c r="A2213" s="275">
        <v>300</v>
      </c>
      <c r="B2213" s="276">
        <v>5557</v>
      </c>
      <c r="C2213" s="254" t="s">
        <v>2936</v>
      </c>
      <c r="D2213" s="264" t="s">
        <v>1955</v>
      </c>
      <c r="E2213" s="264" t="s">
        <v>1956</v>
      </c>
      <c r="F2213" s="263"/>
      <c r="G2213" s="254" t="s">
        <v>92</v>
      </c>
      <c r="H2213" s="175" t="s">
        <v>1957</v>
      </c>
      <c r="I2213" s="28"/>
    </row>
    <row r="2214" spans="1:9" x14ac:dyDescent="0.2">
      <c r="A2214" s="275">
        <v>300</v>
      </c>
      <c r="B2214" s="276">
        <v>5558</v>
      </c>
      <c r="C2214" s="254" t="s">
        <v>2936</v>
      </c>
      <c r="D2214" s="264" t="s">
        <v>1955</v>
      </c>
      <c r="E2214" s="264" t="s">
        <v>1956</v>
      </c>
      <c r="F2214" s="263"/>
      <c r="G2214" s="254" t="s">
        <v>92</v>
      </c>
      <c r="H2214" s="175" t="s">
        <v>1957</v>
      </c>
      <c r="I2214" s="28"/>
    </row>
    <row r="2215" spans="1:9" x14ac:dyDescent="0.2">
      <c r="A2215" s="275">
        <v>300</v>
      </c>
      <c r="B2215" s="276">
        <v>5559</v>
      </c>
      <c r="C2215" s="254" t="s">
        <v>2936</v>
      </c>
      <c r="D2215" s="264" t="s">
        <v>1955</v>
      </c>
      <c r="E2215" s="264" t="s">
        <v>1956</v>
      </c>
      <c r="F2215" s="263"/>
      <c r="G2215" s="254" t="s">
        <v>92</v>
      </c>
      <c r="H2215" s="175" t="s">
        <v>1957</v>
      </c>
      <c r="I2215" s="28"/>
    </row>
    <row r="2216" spans="1:9" x14ac:dyDescent="0.2">
      <c r="A2216" s="275">
        <v>300</v>
      </c>
      <c r="B2216" s="276">
        <v>5560</v>
      </c>
      <c r="C2216" s="254" t="s">
        <v>2936</v>
      </c>
      <c r="D2216" s="264" t="s">
        <v>1955</v>
      </c>
      <c r="E2216" s="264" t="s">
        <v>1956</v>
      </c>
      <c r="F2216" s="263"/>
      <c r="G2216" s="254" t="s">
        <v>92</v>
      </c>
      <c r="H2216" s="175" t="s">
        <v>1957</v>
      </c>
      <c r="I2216" s="28"/>
    </row>
    <row r="2217" spans="1:9" x14ac:dyDescent="0.2">
      <c r="A2217" s="275">
        <v>300</v>
      </c>
      <c r="B2217" s="276">
        <v>5561</v>
      </c>
      <c r="C2217" s="254" t="s">
        <v>2936</v>
      </c>
      <c r="D2217" s="264" t="s">
        <v>1955</v>
      </c>
      <c r="E2217" s="264" t="s">
        <v>1956</v>
      </c>
      <c r="F2217" s="263"/>
      <c r="G2217" s="254" t="s">
        <v>92</v>
      </c>
      <c r="H2217" s="175" t="s">
        <v>1957</v>
      </c>
      <c r="I2217" s="28"/>
    </row>
    <row r="2218" spans="1:9" x14ac:dyDescent="0.2">
      <c r="A2218" s="275">
        <v>300</v>
      </c>
      <c r="B2218" s="276">
        <v>5562</v>
      </c>
      <c r="C2218" s="254" t="s">
        <v>2936</v>
      </c>
      <c r="D2218" s="264" t="s">
        <v>1955</v>
      </c>
      <c r="E2218" s="264" t="s">
        <v>1956</v>
      </c>
      <c r="F2218" s="263"/>
      <c r="G2218" s="254" t="s">
        <v>92</v>
      </c>
      <c r="H2218" s="175" t="s">
        <v>1957</v>
      </c>
      <c r="I2218" s="28"/>
    </row>
    <row r="2219" spans="1:9" x14ac:dyDescent="0.2">
      <c r="A2219" s="275">
        <v>300</v>
      </c>
      <c r="B2219" s="276">
        <v>5563</v>
      </c>
      <c r="C2219" s="254" t="s">
        <v>2936</v>
      </c>
      <c r="D2219" s="264" t="s">
        <v>1955</v>
      </c>
      <c r="E2219" s="264" t="s">
        <v>1956</v>
      </c>
      <c r="F2219" s="263"/>
      <c r="G2219" s="254" t="s">
        <v>92</v>
      </c>
      <c r="H2219" s="175" t="s">
        <v>1957</v>
      </c>
      <c r="I2219" s="28"/>
    </row>
    <row r="2220" spans="1:9" x14ac:dyDescent="0.2">
      <c r="A2220" s="275">
        <v>300</v>
      </c>
      <c r="B2220" s="276">
        <v>5564</v>
      </c>
      <c r="C2220" s="254" t="s">
        <v>2936</v>
      </c>
      <c r="D2220" s="264" t="s">
        <v>1955</v>
      </c>
      <c r="E2220" s="264" t="s">
        <v>1956</v>
      </c>
      <c r="F2220" s="263"/>
      <c r="G2220" s="254" t="s">
        <v>92</v>
      </c>
      <c r="H2220" s="175" t="s">
        <v>1957</v>
      </c>
      <c r="I2220" s="28"/>
    </row>
    <row r="2221" spans="1:9" x14ac:dyDescent="0.2">
      <c r="A2221" s="275">
        <v>300</v>
      </c>
      <c r="B2221" s="276">
        <v>5565</v>
      </c>
      <c r="C2221" s="254" t="s">
        <v>2936</v>
      </c>
      <c r="D2221" s="264" t="s">
        <v>1955</v>
      </c>
      <c r="E2221" s="264" t="s">
        <v>1956</v>
      </c>
      <c r="F2221" s="263"/>
      <c r="G2221" s="254" t="s">
        <v>92</v>
      </c>
      <c r="H2221" s="175" t="s">
        <v>1957</v>
      </c>
      <c r="I2221" s="28"/>
    </row>
    <row r="2222" spans="1:9" x14ac:dyDescent="0.2">
      <c r="A2222" s="275">
        <v>300</v>
      </c>
      <c r="B2222" s="276">
        <v>5566</v>
      </c>
      <c r="C2222" s="254" t="s">
        <v>2936</v>
      </c>
      <c r="D2222" s="264" t="s">
        <v>1955</v>
      </c>
      <c r="E2222" s="264" t="s">
        <v>1956</v>
      </c>
      <c r="F2222" s="263"/>
      <c r="G2222" s="254" t="s">
        <v>92</v>
      </c>
      <c r="H2222" s="175" t="s">
        <v>1957</v>
      </c>
      <c r="I2222" s="28"/>
    </row>
    <row r="2223" spans="1:9" x14ac:dyDescent="0.2">
      <c r="A2223" s="275">
        <v>300</v>
      </c>
      <c r="B2223" s="276">
        <v>5567</v>
      </c>
      <c r="C2223" s="254" t="s">
        <v>2936</v>
      </c>
      <c r="D2223" s="264" t="s">
        <v>1955</v>
      </c>
      <c r="E2223" s="264" t="s">
        <v>1956</v>
      </c>
      <c r="F2223" s="263"/>
      <c r="G2223" s="254" t="s">
        <v>92</v>
      </c>
      <c r="H2223" s="175" t="s">
        <v>1957</v>
      </c>
      <c r="I2223" s="28"/>
    </row>
    <row r="2224" spans="1:9" x14ac:dyDescent="0.2">
      <c r="A2224" s="275">
        <v>300</v>
      </c>
      <c r="B2224" s="276">
        <v>5568</v>
      </c>
      <c r="C2224" s="254" t="s">
        <v>2936</v>
      </c>
      <c r="D2224" s="264" t="s">
        <v>1955</v>
      </c>
      <c r="E2224" s="264" t="s">
        <v>1956</v>
      </c>
      <c r="F2224" s="263"/>
      <c r="G2224" s="254" t="s">
        <v>92</v>
      </c>
      <c r="H2224" s="175" t="s">
        <v>1957</v>
      </c>
      <c r="I2224" s="28"/>
    </row>
    <row r="2225" spans="1:9" x14ac:dyDescent="0.2">
      <c r="A2225" s="275">
        <v>300</v>
      </c>
      <c r="B2225" s="276">
        <v>5569</v>
      </c>
      <c r="C2225" s="254" t="s">
        <v>2936</v>
      </c>
      <c r="D2225" s="264" t="s">
        <v>1955</v>
      </c>
      <c r="E2225" s="264" t="s">
        <v>1956</v>
      </c>
      <c r="F2225" s="263"/>
      <c r="G2225" s="254" t="s">
        <v>92</v>
      </c>
      <c r="H2225" s="175" t="s">
        <v>1957</v>
      </c>
      <c r="I2225" s="28"/>
    </row>
    <row r="2226" spans="1:9" x14ac:dyDescent="0.2">
      <c r="A2226" s="275">
        <v>300</v>
      </c>
      <c r="B2226" s="276">
        <v>5570</v>
      </c>
      <c r="C2226" s="254" t="s">
        <v>2936</v>
      </c>
      <c r="D2226" s="264" t="s">
        <v>1955</v>
      </c>
      <c r="E2226" s="264" t="s">
        <v>1956</v>
      </c>
      <c r="F2226" s="263"/>
      <c r="G2226" s="254" t="s">
        <v>92</v>
      </c>
      <c r="H2226" s="175" t="s">
        <v>1957</v>
      </c>
      <c r="I2226" s="28"/>
    </row>
    <row r="2227" spans="1:9" x14ac:dyDescent="0.2">
      <c r="A2227" s="275">
        <v>300</v>
      </c>
      <c r="B2227" s="276">
        <v>5571</v>
      </c>
      <c r="C2227" s="254" t="s">
        <v>2936</v>
      </c>
      <c r="D2227" s="264" t="s">
        <v>1955</v>
      </c>
      <c r="E2227" s="264" t="s">
        <v>1956</v>
      </c>
      <c r="F2227" s="263"/>
      <c r="G2227" s="254" t="s">
        <v>92</v>
      </c>
      <c r="H2227" s="175" t="s">
        <v>1957</v>
      </c>
      <c r="I2227" s="28"/>
    </row>
    <row r="2228" spans="1:9" x14ac:dyDescent="0.2">
      <c r="A2228" s="275">
        <v>300</v>
      </c>
      <c r="B2228" s="276">
        <v>5572</v>
      </c>
      <c r="C2228" s="254" t="s">
        <v>2936</v>
      </c>
      <c r="D2228" s="264" t="s">
        <v>1955</v>
      </c>
      <c r="E2228" s="264" t="s">
        <v>1956</v>
      </c>
      <c r="F2228" s="263"/>
      <c r="G2228" s="254" t="s">
        <v>92</v>
      </c>
      <c r="H2228" s="175" t="s">
        <v>1957</v>
      </c>
      <c r="I2228" s="28"/>
    </row>
    <row r="2229" spans="1:9" x14ac:dyDescent="0.2">
      <c r="A2229" s="275">
        <v>300</v>
      </c>
      <c r="B2229" s="276">
        <v>5573</v>
      </c>
      <c r="C2229" s="254" t="s">
        <v>2936</v>
      </c>
      <c r="D2229" s="264" t="s">
        <v>1955</v>
      </c>
      <c r="E2229" s="264" t="s">
        <v>1956</v>
      </c>
      <c r="F2229" s="263"/>
      <c r="G2229" s="254" t="s">
        <v>92</v>
      </c>
      <c r="H2229" s="175" t="s">
        <v>1957</v>
      </c>
      <c r="I2229" s="28"/>
    </row>
    <row r="2230" spans="1:9" x14ac:dyDescent="0.2">
      <c r="A2230" s="275">
        <v>300</v>
      </c>
      <c r="B2230" s="276">
        <v>5574</v>
      </c>
      <c r="C2230" s="254" t="s">
        <v>2936</v>
      </c>
      <c r="D2230" s="264" t="s">
        <v>1955</v>
      </c>
      <c r="E2230" s="264" t="s">
        <v>1956</v>
      </c>
      <c r="F2230" s="263"/>
      <c r="G2230" s="254" t="s">
        <v>92</v>
      </c>
      <c r="H2230" s="175" t="s">
        <v>1957</v>
      </c>
      <c r="I2230" s="28"/>
    </row>
    <row r="2231" spans="1:9" x14ac:dyDescent="0.2">
      <c r="A2231" s="275">
        <v>300</v>
      </c>
      <c r="B2231" s="276">
        <v>5575</v>
      </c>
      <c r="C2231" s="254" t="s">
        <v>2936</v>
      </c>
      <c r="D2231" s="264" t="s">
        <v>1955</v>
      </c>
      <c r="E2231" s="264" t="s">
        <v>1956</v>
      </c>
      <c r="F2231" s="263"/>
      <c r="G2231" s="254" t="s">
        <v>92</v>
      </c>
      <c r="H2231" s="175" t="s">
        <v>1957</v>
      </c>
      <c r="I2231" s="28"/>
    </row>
    <row r="2232" spans="1:9" x14ac:dyDescent="0.2">
      <c r="A2232" s="275">
        <v>300</v>
      </c>
      <c r="B2232" s="276">
        <v>5576</v>
      </c>
      <c r="C2232" s="254" t="s">
        <v>2936</v>
      </c>
      <c r="D2232" s="264" t="s">
        <v>1955</v>
      </c>
      <c r="E2232" s="264" t="s">
        <v>1956</v>
      </c>
      <c r="F2232" s="263"/>
      <c r="G2232" s="254" t="s">
        <v>92</v>
      </c>
      <c r="H2232" s="175" t="s">
        <v>1957</v>
      </c>
      <c r="I2232" s="28"/>
    </row>
    <row r="2233" spans="1:9" x14ac:dyDescent="0.2">
      <c r="A2233" s="275">
        <v>300</v>
      </c>
      <c r="B2233" s="276">
        <v>5577</v>
      </c>
      <c r="C2233" s="254" t="s">
        <v>2936</v>
      </c>
      <c r="D2233" s="264" t="s">
        <v>1955</v>
      </c>
      <c r="E2233" s="264" t="s">
        <v>1956</v>
      </c>
      <c r="F2233" s="263"/>
      <c r="G2233" s="254" t="s">
        <v>92</v>
      </c>
      <c r="H2233" s="175" t="s">
        <v>1957</v>
      </c>
      <c r="I2233" s="28"/>
    </row>
    <row r="2234" spans="1:9" x14ac:dyDescent="0.2">
      <c r="A2234" s="275">
        <v>300</v>
      </c>
      <c r="B2234" s="276">
        <v>5578</v>
      </c>
      <c r="C2234" s="254" t="s">
        <v>2936</v>
      </c>
      <c r="D2234" s="264" t="s">
        <v>1955</v>
      </c>
      <c r="E2234" s="264" t="s">
        <v>1956</v>
      </c>
      <c r="F2234" s="263"/>
      <c r="G2234" s="254" t="s">
        <v>92</v>
      </c>
      <c r="H2234" s="175" t="s">
        <v>1957</v>
      </c>
      <c r="I2234" s="28"/>
    </row>
    <row r="2235" spans="1:9" x14ac:dyDescent="0.2">
      <c r="A2235" s="275">
        <v>300</v>
      </c>
      <c r="B2235" s="276">
        <v>5579</v>
      </c>
      <c r="C2235" s="254" t="s">
        <v>2936</v>
      </c>
      <c r="D2235" s="264" t="s">
        <v>1955</v>
      </c>
      <c r="E2235" s="264" t="s">
        <v>1956</v>
      </c>
      <c r="F2235" s="263"/>
      <c r="G2235" s="254" t="s">
        <v>92</v>
      </c>
      <c r="H2235" s="175" t="s">
        <v>1957</v>
      </c>
      <c r="I2235" s="28"/>
    </row>
    <row r="2236" spans="1:9" x14ac:dyDescent="0.2">
      <c r="A2236" s="275">
        <v>300</v>
      </c>
      <c r="B2236" s="276">
        <v>5580</v>
      </c>
      <c r="C2236" s="254" t="s">
        <v>2936</v>
      </c>
      <c r="D2236" s="264" t="s">
        <v>1955</v>
      </c>
      <c r="E2236" s="264" t="s">
        <v>1956</v>
      </c>
      <c r="F2236" s="263"/>
      <c r="G2236" s="254" t="s">
        <v>92</v>
      </c>
      <c r="H2236" s="175" t="s">
        <v>1957</v>
      </c>
      <c r="I2236" s="28"/>
    </row>
    <row r="2237" spans="1:9" x14ac:dyDescent="0.2">
      <c r="A2237" s="275">
        <v>300</v>
      </c>
      <c r="B2237" s="276">
        <v>5581</v>
      </c>
      <c r="C2237" s="254" t="s">
        <v>2936</v>
      </c>
      <c r="D2237" s="264" t="s">
        <v>1955</v>
      </c>
      <c r="E2237" s="264" t="s">
        <v>1956</v>
      </c>
      <c r="F2237" s="263"/>
      <c r="G2237" s="254" t="s">
        <v>92</v>
      </c>
      <c r="H2237" s="175" t="s">
        <v>1957</v>
      </c>
      <c r="I2237" s="28"/>
    </row>
    <row r="2238" spans="1:9" x14ac:dyDescent="0.2">
      <c r="A2238" s="275">
        <v>300</v>
      </c>
      <c r="B2238" s="276">
        <v>5582</v>
      </c>
      <c r="C2238" s="254" t="s">
        <v>2936</v>
      </c>
      <c r="D2238" s="264" t="s">
        <v>1955</v>
      </c>
      <c r="E2238" s="264" t="s">
        <v>1956</v>
      </c>
      <c r="F2238" s="263"/>
      <c r="G2238" s="254" t="s">
        <v>92</v>
      </c>
      <c r="H2238" s="175" t="s">
        <v>1957</v>
      </c>
      <c r="I2238" s="28"/>
    </row>
    <row r="2239" spans="1:9" x14ac:dyDescent="0.2">
      <c r="A2239" s="275">
        <v>300</v>
      </c>
      <c r="B2239" s="276">
        <v>5583</v>
      </c>
      <c r="C2239" s="254" t="s">
        <v>2936</v>
      </c>
      <c r="D2239" s="264" t="s">
        <v>1955</v>
      </c>
      <c r="E2239" s="264" t="s">
        <v>1956</v>
      </c>
      <c r="F2239" s="263"/>
      <c r="G2239" s="254" t="s">
        <v>92</v>
      </c>
      <c r="H2239" s="175" t="s">
        <v>1957</v>
      </c>
      <c r="I2239" s="28"/>
    </row>
    <row r="2240" spans="1:9" x14ac:dyDescent="0.2">
      <c r="A2240" s="275">
        <v>300</v>
      </c>
      <c r="B2240" s="276">
        <v>5584</v>
      </c>
      <c r="C2240" s="254" t="s">
        <v>2936</v>
      </c>
      <c r="D2240" s="264" t="s">
        <v>1955</v>
      </c>
      <c r="E2240" s="264" t="s">
        <v>1956</v>
      </c>
      <c r="F2240" s="263"/>
      <c r="G2240" s="254" t="s">
        <v>92</v>
      </c>
      <c r="H2240" s="175" t="s">
        <v>1957</v>
      </c>
      <c r="I2240" s="28"/>
    </row>
    <row r="2241" spans="1:9" x14ac:dyDescent="0.2">
      <c r="A2241" s="275">
        <v>300</v>
      </c>
      <c r="B2241" s="276">
        <v>5585</v>
      </c>
      <c r="C2241" s="254" t="s">
        <v>2936</v>
      </c>
      <c r="D2241" s="264" t="s">
        <v>1955</v>
      </c>
      <c r="E2241" s="264" t="s">
        <v>1956</v>
      </c>
      <c r="F2241" s="263"/>
      <c r="G2241" s="254" t="s">
        <v>92</v>
      </c>
      <c r="H2241" s="175" t="s">
        <v>1957</v>
      </c>
      <c r="I2241" s="28"/>
    </row>
    <row r="2242" spans="1:9" x14ac:dyDescent="0.2">
      <c r="A2242" s="275">
        <v>300</v>
      </c>
      <c r="B2242" s="276">
        <v>5586</v>
      </c>
      <c r="C2242" s="254" t="s">
        <v>2936</v>
      </c>
      <c r="D2242" s="264" t="s">
        <v>1955</v>
      </c>
      <c r="E2242" s="264" t="s">
        <v>1956</v>
      </c>
      <c r="F2242" s="263"/>
      <c r="G2242" s="254" t="s">
        <v>92</v>
      </c>
      <c r="H2242" s="175" t="s">
        <v>1957</v>
      </c>
      <c r="I2242" s="28"/>
    </row>
    <row r="2243" spans="1:9" x14ac:dyDescent="0.2">
      <c r="A2243" s="275">
        <v>300</v>
      </c>
      <c r="B2243" s="276">
        <v>5587</v>
      </c>
      <c r="C2243" s="254" t="s">
        <v>2936</v>
      </c>
      <c r="D2243" s="264" t="s">
        <v>1955</v>
      </c>
      <c r="E2243" s="264" t="s">
        <v>1956</v>
      </c>
      <c r="F2243" s="263"/>
      <c r="G2243" s="254" t="s">
        <v>92</v>
      </c>
      <c r="H2243" s="175" t="s">
        <v>1957</v>
      </c>
      <c r="I2243" s="28"/>
    </row>
    <row r="2244" spans="1:9" x14ac:dyDescent="0.2">
      <c r="A2244" s="275">
        <v>300</v>
      </c>
      <c r="B2244" s="276">
        <v>5588</v>
      </c>
      <c r="C2244" s="254" t="s">
        <v>2936</v>
      </c>
      <c r="D2244" s="264" t="s">
        <v>1955</v>
      </c>
      <c r="E2244" s="264" t="s">
        <v>1956</v>
      </c>
      <c r="F2244" s="263"/>
      <c r="G2244" s="254" t="s">
        <v>92</v>
      </c>
      <c r="H2244" s="175" t="s">
        <v>1957</v>
      </c>
      <c r="I2244" s="28"/>
    </row>
    <row r="2245" spans="1:9" x14ac:dyDescent="0.2">
      <c r="A2245" s="275">
        <v>300</v>
      </c>
      <c r="B2245" s="276">
        <v>5589</v>
      </c>
      <c r="C2245" s="254" t="s">
        <v>2936</v>
      </c>
      <c r="D2245" s="264" t="s">
        <v>1955</v>
      </c>
      <c r="E2245" s="264" t="s">
        <v>1956</v>
      </c>
      <c r="F2245" s="263"/>
      <c r="G2245" s="254" t="s">
        <v>92</v>
      </c>
      <c r="H2245" s="175" t="s">
        <v>1957</v>
      </c>
      <c r="I2245" s="28"/>
    </row>
    <row r="2246" spans="1:9" x14ac:dyDescent="0.2">
      <c r="A2246" s="275">
        <v>300</v>
      </c>
      <c r="B2246" s="276">
        <v>5590</v>
      </c>
      <c r="C2246" s="254" t="s">
        <v>2936</v>
      </c>
      <c r="D2246" s="264" t="s">
        <v>1955</v>
      </c>
      <c r="E2246" s="264" t="s">
        <v>1956</v>
      </c>
      <c r="F2246" s="263"/>
      <c r="G2246" s="254" t="s">
        <v>92</v>
      </c>
      <c r="H2246" s="175" t="s">
        <v>1957</v>
      </c>
      <c r="I2246" s="28"/>
    </row>
    <row r="2247" spans="1:9" x14ac:dyDescent="0.2">
      <c r="A2247" s="275">
        <v>300</v>
      </c>
      <c r="B2247" s="276">
        <v>5591</v>
      </c>
      <c r="C2247" s="254" t="s">
        <v>2936</v>
      </c>
      <c r="D2247" s="264" t="s">
        <v>1955</v>
      </c>
      <c r="E2247" s="264" t="s">
        <v>1956</v>
      </c>
      <c r="F2247" s="263"/>
      <c r="G2247" s="254" t="s">
        <v>92</v>
      </c>
      <c r="H2247" s="175" t="s">
        <v>1957</v>
      </c>
      <c r="I2247" s="28"/>
    </row>
    <row r="2248" spans="1:9" x14ac:dyDescent="0.2">
      <c r="A2248" s="275">
        <v>300</v>
      </c>
      <c r="B2248" s="276">
        <v>5592</v>
      </c>
      <c r="C2248" s="254" t="s">
        <v>2936</v>
      </c>
      <c r="D2248" s="264" t="s">
        <v>1955</v>
      </c>
      <c r="E2248" s="264" t="s">
        <v>1956</v>
      </c>
      <c r="F2248" s="263"/>
      <c r="G2248" s="254" t="s">
        <v>92</v>
      </c>
      <c r="H2248" s="175" t="s">
        <v>1957</v>
      </c>
      <c r="I2248" s="28"/>
    </row>
    <row r="2249" spans="1:9" x14ac:dyDescent="0.2">
      <c r="A2249" s="275">
        <v>300</v>
      </c>
      <c r="B2249" s="276">
        <v>5593</v>
      </c>
      <c r="C2249" s="254" t="s">
        <v>2936</v>
      </c>
      <c r="D2249" s="264" t="s">
        <v>1955</v>
      </c>
      <c r="E2249" s="264" t="s">
        <v>1956</v>
      </c>
      <c r="F2249" s="263"/>
      <c r="G2249" s="254" t="s">
        <v>92</v>
      </c>
      <c r="H2249" s="175" t="s">
        <v>1957</v>
      </c>
      <c r="I2249" s="28"/>
    </row>
    <row r="2250" spans="1:9" x14ac:dyDescent="0.2">
      <c r="A2250" s="275">
        <v>300</v>
      </c>
      <c r="B2250" s="276">
        <v>5594</v>
      </c>
      <c r="C2250" s="254" t="s">
        <v>2936</v>
      </c>
      <c r="D2250" s="264" t="s">
        <v>1955</v>
      </c>
      <c r="E2250" s="264" t="s">
        <v>1956</v>
      </c>
      <c r="F2250" s="263"/>
      <c r="G2250" s="254" t="s">
        <v>92</v>
      </c>
      <c r="H2250" s="175" t="s">
        <v>1957</v>
      </c>
      <c r="I2250" s="28"/>
    </row>
    <row r="2251" spans="1:9" x14ac:dyDescent="0.2">
      <c r="A2251" s="275">
        <v>300</v>
      </c>
      <c r="B2251" s="276">
        <v>5595</v>
      </c>
      <c r="C2251" s="254" t="s">
        <v>2936</v>
      </c>
      <c r="D2251" s="264" t="s">
        <v>1955</v>
      </c>
      <c r="E2251" s="264" t="s">
        <v>1956</v>
      </c>
      <c r="F2251" s="263"/>
      <c r="G2251" s="254" t="s">
        <v>92</v>
      </c>
      <c r="H2251" s="175" t="s">
        <v>1957</v>
      </c>
      <c r="I2251" s="28"/>
    </row>
    <row r="2252" spans="1:9" x14ac:dyDescent="0.2">
      <c r="A2252" s="275">
        <v>300</v>
      </c>
      <c r="B2252" s="276">
        <v>5596</v>
      </c>
      <c r="C2252" s="254" t="s">
        <v>2936</v>
      </c>
      <c r="D2252" s="264" t="s">
        <v>1955</v>
      </c>
      <c r="E2252" s="264" t="s">
        <v>1956</v>
      </c>
      <c r="F2252" s="263"/>
      <c r="G2252" s="254" t="s">
        <v>92</v>
      </c>
      <c r="H2252" s="175" t="s">
        <v>1957</v>
      </c>
      <c r="I2252" s="28"/>
    </row>
    <row r="2253" spans="1:9" x14ac:dyDescent="0.2">
      <c r="A2253" s="275">
        <v>300</v>
      </c>
      <c r="B2253" s="276">
        <v>5597</v>
      </c>
      <c r="C2253" s="254" t="s">
        <v>2936</v>
      </c>
      <c r="D2253" s="264" t="s">
        <v>1955</v>
      </c>
      <c r="E2253" s="264" t="s">
        <v>1956</v>
      </c>
      <c r="F2253" s="263"/>
      <c r="G2253" s="254" t="s">
        <v>92</v>
      </c>
      <c r="H2253" s="175" t="s">
        <v>1957</v>
      </c>
      <c r="I2253" s="28"/>
    </row>
    <row r="2254" spans="1:9" x14ac:dyDescent="0.2">
      <c r="A2254" s="275">
        <v>300</v>
      </c>
      <c r="B2254" s="276">
        <v>5598</v>
      </c>
      <c r="C2254" s="254" t="s">
        <v>2936</v>
      </c>
      <c r="D2254" s="264" t="s">
        <v>1955</v>
      </c>
      <c r="E2254" s="264" t="s">
        <v>1956</v>
      </c>
      <c r="F2254" s="263"/>
      <c r="G2254" s="254" t="s">
        <v>92</v>
      </c>
      <c r="H2254" s="175" t="s">
        <v>1957</v>
      </c>
      <c r="I2254" s="28"/>
    </row>
    <row r="2255" spans="1:9" x14ac:dyDescent="0.2">
      <c r="A2255" s="275">
        <v>300</v>
      </c>
      <c r="B2255" s="276">
        <v>5599</v>
      </c>
      <c r="C2255" s="254" t="s">
        <v>2936</v>
      </c>
      <c r="D2255" s="264" t="s">
        <v>1955</v>
      </c>
      <c r="E2255" s="264" t="s">
        <v>1956</v>
      </c>
      <c r="F2255" s="263"/>
      <c r="G2255" s="254" t="s">
        <v>92</v>
      </c>
      <c r="H2255" s="175" t="s">
        <v>1957</v>
      </c>
      <c r="I2255" s="28"/>
    </row>
    <row r="2256" spans="1:9" x14ac:dyDescent="0.2">
      <c r="A2256" s="275">
        <v>300</v>
      </c>
      <c r="B2256" s="276">
        <v>5600</v>
      </c>
      <c r="C2256" s="254" t="s">
        <v>2936</v>
      </c>
      <c r="D2256" s="264" t="s">
        <v>1955</v>
      </c>
      <c r="E2256" s="264" t="s">
        <v>1956</v>
      </c>
      <c r="F2256" s="263"/>
      <c r="G2256" s="254" t="s">
        <v>92</v>
      </c>
      <c r="H2256" s="175" t="s">
        <v>1957</v>
      </c>
      <c r="I2256" s="28"/>
    </row>
    <row r="2257" spans="1:9" x14ac:dyDescent="0.2">
      <c r="A2257" s="275">
        <v>300</v>
      </c>
      <c r="B2257" s="276">
        <v>9999</v>
      </c>
      <c r="C2257" s="254" t="s">
        <v>2936</v>
      </c>
      <c r="D2257" s="264" t="s">
        <v>1955</v>
      </c>
      <c r="E2257" s="264" t="s">
        <v>1956</v>
      </c>
      <c r="F2257" s="263"/>
      <c r="G2257" s="254" t="s">
        <v>92</v>
      </c>
      <c r="H2257" s="175" t="s">
        <v>1957</v>
      </c>
      <c r="I2257" s="28"/>
    </row>
    <row r="2258" spans="1:9" x14ac:dyDescent="0.2">
      <c r="A2258" s="275"/>
      <c r="B2258" s="276"/>
      <c r="C2258" s="264"/>
      <c r="D2258" s="264"/>
      <c r="E2258" s="264"/>
      <c r="F2258" s="264"/>
      <c r="G2258" s="254"/>
      <c r="H2258" s="175"/>
      <c r="I2258" s="28"/>
    </row>
    <row r="2259" spans="1:9" x14ac:dyDescent="0.2">
      <c r="A2259" s="275"/>
      <c r="B2259" s="276"/>
      <c r="C2259" s="264"/>
      <c r="D2259" s="264"/>
      <c r="E2259" s="264"/>
      <c r="F2259" s="264"/>
      <c r="G2259" s="254"/>
      <c r="H2259" s="175"/>
      <c r="I2259" s="28"/>
    </row>
    <row r="2260" spans="1:9" x14ac:dyDescent="0.2">
      <c r="A2260" s="275"/>
      <c r="B2260" s="276"/>
      <c r="C2260" s="264"/>
      <c r="D2260" s="264"/>
      <c r="E2260" s="264"/>
      <c r="F2260" s="264"/>
      <c r="G2260" s="254"/>
      <c r="H2260" s="175"/>
      <c r="I2260" s="28"/>
    </row>
    <row r="2261" spans="1:9" x14ac:dyDescent="0.2">
      <c r="A2261" s="275"/>
      <c r="B2261" s="276"/>
      <c r="C2261" s="264"/>
      <c r="D2261" s="264"/>
      <c r="E2261" s="264"/>
      <c r="F2261" s="264"/>
      <c r="G2261" s="254"/>
      <c r="H2261" s="175"/>
      <c r="I2261" s="28"/>
    </row>
    <row r="2262" spans="1:9" x14ac:dyDescent="0.2">
      <c r="A2262" s="275"/>
      <c r="B2262" s="276"/>
      <c r="C2262" s="264"/>
      <c r="D2262" s="264"/>
      <c r="E2262" s="264"/>
      <c r="F2262" s="264"/>
      <c r="G2262" s="254"/>
      <c r="H2262" s="175"/>
      <c r="I2262" s="28"/>
    </row>
    <row r="2263" spans="1:9" x14ac:dyDescent="0.2">
      <c r="A2263" s="275"/>
      <c r="B2263" s="276"/>
      <c r="C2263" s="264"/>
      <c r="D2263" s="264"/>
      <c r="E2263" s="264"/>
      <c r="F2263" s="264"/>
      <c r="G2263" s="254"/>
      <c r="H2263" s="175"/>
      <c r="I2263" s="28"/>
    </row>
    <row r="2264" spans="1:9" x14ac:dyDescent="0.2">
      <c r="A2264" s="275"/>
      <c r="B2264" s="276"/>
      <c r="C2264" s="264"/>
      <c r="D2264" s="264"/>
      <c r="E2264" s="264"/>
      <c r="F2264" s="264"/>
      <c r="G2264" s="254"/>
      <c r="H2264" s="175"/>
      <c r="I2264" s="28"/>
    </row>
    <row r="2265" spans="1:9" x14ac:dyDescent="0.2">
      <c r="A2265" s="275"/>
      <c r="B2265" s="276"/>
      <c r="C2265" s="264"/>
      <c r="D2265" s="264"/>
      <c r="E2265" s="264"/>
      <c r="F2265" s="264"/>
      <c r="G2265" s="254"/>
      <c r="H2265" s="175"/>
      <c r="I2265" s="28"/>
    </row>
    <row r="2266" spans="1:9" x14ac:dyDescent="0.2">
      <c r="A2266" s="275"/>
      <c r="B2266" s="276"/>
      <c r="C2266" s="264"/>
      <c r="D2266" s="264"/>
      <c r="E2266" s="264"/>
      <c r="F2266" s="264"/>
      <c r="G2266" s="254"/>
      <c r="H2266" s="175"/>
      <c r="I2266" s="28"/>
    </row>
    <row r="2267" spans="1:9" x14ac:dyDescent="0.2">
      <c r="A2267" s="275"/>
      <c r="B2267" s="276"/>
      <c r="C2267" s="264"/>
      <c r="D2267" s="264"/>
      <c r="E2267" s="264"/>
      <c r="F2267" s="264"/>
      <c r="G2267" s="254"/>
      <c r="H2267" s="175"/>
      <c r="I2267" s="28"/>
    </row>
    <row r="2268" spans="1:9" x14ac:dyDescent="0.2">
      <c r="A2268" s="275"/>
      <c r="B2268" s="276"/>
      <c r="C2268" s="264"/>
      <c r="D2268" s="264"/>
      <c r="E2268" s="264"/>
      <c r="F2268" s="264"/>
      <c r="G2268" s="254"/>
      <c r="H2268" s="175"/>
      <c r="I2268" s="28"/>
    </row>
    <row r="2269" spans="1:9" x14ac:dyDescent="0.2">
      <c r="A2269" s="275"/>
      <c r="B2269" s="276"/>
      <c r="C2269" s="264"/>
      <c r="D2269" s="264"/>
      <c r="E2269" s="264"/>
      <c r="F2269" s="264"/>
      <c r="G2269" s="254"/>
      <c r="H2269" s="175"/>
      <c r="I2269" s="28"/>
    </row>
    <row r="2270" spans="1:9" x14ac:dyDescent="0.2">
      <c r="A2270" s="275"/>
      <c r="B2270" s="276"/>
      <c r="C2270" s="264"/>
      <c r="D2270" s="264"/>
      <c r="E2270" s="264"/>
      <c r="F2270" s="264"/>
      <c r="G2270" s="254"/>
      <c r="H2270" s="175"/>
      <c r="I2270" s="28"/>
    </row>
    <row r="2271" spans="1:9" x14ac:dyDescent="0.2">
      <c r="A2271" s="275"/>
      <c r="B2271" s="276"/>
      <c r="C2271" s="264"/>
      <c r="D2271" s="264"/>
      <c r="E2271" s="264"/>
      <c r="F2271" s="264"/>
      <c r="G2271" s="254"/>
      <c r="H2271" s="175"/>
      <c r="I2271" s="28"/>
    </row>
    <row r="2272" spans="1:9" x14ac:dyDescent="0.2">
      <c r="A2272" s="275"/>
      <c r="B2272" s="276"/>
      <c r="C2272" s="264"/>
      <c r="D2272" s="264"/>
      <c r="E2272" s="264"/>
      <c r="F2272" s="264"/>
      <c r="G2272" s="254"/>
      <c r="H2272" s="175"/>
      <c r="I2272" s="28"/>
    </row>
    <row r="2273" spans="1:9" x14ac:dyDescent="0.2">
      <c r="A2273" s="275"/>
      <c r="B2273" s="276"/>
      <c r="C2273" s="264"/>
      <c r="D2273" s="264"/>
      <c r="E2273" s="264"/>
      <c r="F2273" s="264"/>
      <c r="G2273" s="254"/>
      <c r="H2273" s="175"/>
      <c r="I2273" s="28"/>
    </row>
    <row r="2274" spans="1:9" x14ac:dyDescent="0.2">
      <c r="A2274" s="275"/>
      <c r="B2274" s="276"/>
      <c r="C2274" s="264"/>
      <c r="D2274" s="264"/>
      <c r="E2274" s="264"/>
      <c r="F2274" s="264"/>
      <c r="G2274" s="254"/>
      <c r="H2274" s="175"/>
      <c r="I2274" s="28"/>
    </row>
    <row r="2275" spans="1:9" x14ac:dyDescent="0.2">
      <c r="A2275" s="275"/>
      <c r="B2275" s="276"/>
      <c r="C2275" s="264"/>
      <c r="D2275" s="264"/>
      <c r="E2275" s="264"/>
      <c r="F2275" s="264"/>
      <c r="G2275" s="254"/>
      <c r="H2275" s="175"/>
      <c r="I2275" s="28"/>
    </row>
    <row r="2276" spans="1:9" x14ac:dyDescent="0.2">
      <c r="A2276" s="275"/>
      <c r="B2276" s="276"/>
      <c r="C2276" s="264"/>
      <c r="D2276" s="264"/>
      <c r="E2276" s="264"/>
      <c r="F2276" s="264"/>
      <c r="G2276" s="254"/>
      <c r="H2276" s="175"/>
      <c r="I2276" s="28"/>
    </row>
    <row r="2277" spans="1:9" x14ac:dyDescent="0.2">
      <c r="A2277" s="275"/>
      <c r="B2277" s="276"/>
      <c r="C2277" s="264"/>
      <c r="D2277" s="264"/>
      <c r="E2277" s="264"/>
      <c r="F2277" s="264"/>
      <c r="G2277" s="254"/>
      <c r="H2277" s="175"/>
      <c r="I2277" s="28"/>
    </row>
    <row r="2278" spans="1:9" x14ac:dyDescent="0.2">
      <c r="A2278" s="275"/>
      <c r="B2278" s="276"/>
      <c r="C2278" s="264"/>
      <c r="D2278" s="264"/>
      <c r="E2278" s="264"/>
      <c r="F2278" s="264"/>
      <c r="G2278" s="254"/>
      <c r="H2278" s="175"/>
      <c r="I2278" s="28"/>
    </row>
    <row r="2279" spans="1:9" x14ac:dyDescent="0.2">
      <c r="A2279" s="275"/>
      <c r="B2279" s="276"/>
      <c r="C2279" s="264"/>
      <c r="D2279" s="264"/>
      <c r="E2279" s="264"/>
      <c r="F2279" s="264"/>
      <c r="G2279" s="254"/>
      <c r="H2279" s="175"/>
      <c r="I2279" s="28"/>
    </row>
    <row r="2280" spans="1:9" x14ac:dyDescent="0.2">
      <c r="A2280" s="275"/>
      <c r="B2280" s="276"/>
      <c r="C2280" s="264"/>
      <c r="D2280" s="264"/>
      <c r="E2280" s="264"/>
      <c r="F2280" s="264"/>
      <c r="G2280" s="254"/>
      <c r="H2280" s="175"/>
      <c r="I2280" s="28"/>
    </row>
    <row r="2281" spans="1:9" x14ac:dyDescent="0.2">
      <c r="A2281" s="275"/>
      <c r="B2281" s="276"/>
      <c r="C2281" s="264"/>
      <c r="D2281" s="264"/>
      <c r="E2281" s="264"/>
      <c r="F2281" s="264"/>
      <c r="G2281" s="254"/>
      <c r="H2281" s="175"/>
      <c r="I2281" s="28"/>
    </row>
    <row r="2282" spans="1:9" x14ac:dyDescent="0.2">
      <c r="A2282" s="275"/>
      <c r="B2282" s="276"/>
      <c r="C2282" s="264"/>
      <c r="D2282" s="264"/>
      <c r="E2282" s="264"/>
      <c r="F2282" s="264"/>
      <c r="G2282" s="254"/>
      <c r="H2282" s="175"/>
      <c r="I2282" s="28"/>
    </row>
    <row r="2283" spans="1:9" x14ac:dyDescent="0.2">
      <c r="A2283" s="275"/>
      <c r="B2283" s="276"/>
      <c r="C2283" s="264"/>
      <c r="D2283" s="264"/>
      <c r="E2283" s="264"/>
      <c r="F2283" s="264"/>
      <c r="G2283" s="254"/>
      <c r="H2283" s="175"/>
      <c r="I2283" s="28"/>
    </row>
    <row r="2284" spans="1:9" x14ac:dyDescent="0.2">
      <c r="A2284" s="275"/>
      <c r="B2284" s="276"/>
      <c r="C2284" s="264"/>
      <c r="D2284" s="264"/>
      <c r="E2284" s="264"/>
      <c r="F2284" s="264"/>
      <c r="G2284" s="254"/>
      <c r="H2284" s="175"/>
      <c r="I2284" s="28"/>
    </row>
    <row r="2285" spans="1:9" x14ac:dyDescent="0.2">
      <c r="A2285" s="275"/>
      <c r="B2285" s="276"/>
      <c r="C2285" s="264"/>
      <c r="D2285" s="264"/>
      <c r="E2285" s="264"/>
      <c r="F2285" s="264"/>
      <c r="G2285" s="254"/>
      <c r="H2285" s="175"/>
      <c r="I2285" s="28"/>
    </row>
    <row r="2286" spans="1:9" x14ac:dyDescent="0.2">
      <c r="A2286" s="275"/>
      <c r="B2286" s="276"/>
      <c r="C2286" s="264"/>
      <c r="D2286" s="264"/>
      <c r="E2286" s="264"/>
      <c r="F2286" s="264"/>
      <c r="G2286" s="254"/>
      <c r="H2286" s="175"/>
      <c r="I2286" s="28"/>
    </row>
    <row r="2287" spans="1:9" x14ac:dyDescent="0.2">
      <c r="A2287" s="275"/>
      <c r="B2287" s="276"/>
      <c r="C2287" s="264"/>
      <c r="D2287" s="264"/>
      <c r="E2287" s="264"/>
      <c r="F2287" s="264"/>
      <c r="G2287" s="265"/>
      <c r="H2287" s="266"/>
      <c r="I2287" s="285"/>
    </row>
    <row r="2288" spans="1:9" x14ac:dyDescent="0.2">
      <c r="A2288" s="275"/>
      <c r="B2288" s="276"/>
      <c r="C2288" s="264"/>
      <c r="D2288" s="264"/>
      <c r="E2288" s="264"/>
      <c r="F2288" s="264"/>
      <c r="G2288" s="265"/>
      <c r="H2288" s="266"/>
      <c r="I2288" s="285"/>
    </row>
    <row r="2289" spans="1:9" x14ac:dyDescent="0.2">
      <c r="A2289" s="275"/>
      <c r="B2289" s="276"/>
      <c r="C2289" s="264"/>
      <c r="D2289" s="264"/>
      <c r="E2289" s="264"/>
      <c r="F2289" s="264"/>
      <c r="G2289" s="265"/>
      <c r="H2289" s="266"/>
      <c r="I2289" s="285"/>
    </row>
    <row r="2290" spans="1:9" x14ac:dyDescent="0.2">
      <c r="A2290" s="275"/>
      <c r="B2290" s="276"/>
      <c r="C2290" s="264"/>
      <c r="D2290" s="264"/>
      <c r="E2290" s="264"/>
      <c r="F2290" s="264"/>
      <c r="G2290" s="265"/>
      <c r="H2290" s="266"/>
      <c r="I2290" s="285"/>
    </row>
    <row r="2291" spans="1:9" x14ac:dyDescent="0.2">
      <c r="A2291" s="275"/>
      <c r="B2291" s="276"/>
      <c r="C2291" s="264"/>
      <c r="D2291" s="264"/>
      <c r="E2291" s="264"/>
      <c r="F2291" s="264"/>
      <c r="G2291" s="265"/>
      <c r="H2291" s="266"/>
      <c r="I2291" s="285"/>
    </row>
    <row r="2292" spans="1:9" x14ac:dyDescent="0.2">
      <c r="A2292" s="275"/>
      <c r="B2292" s="276"/>
      <c r="C2292" s="264"/>
      <c r="D2292" s="264"/>
      <c r="E2292" s="264"/>
      <c r="F2292" s="264"/>
      <c r="G2292" s="265"/>
      <c r="H2292" s="266"/>
      <c r="I2292" s="285"/>
    </row>
    <row r="2293" spans="1:9" x14ac:dyDescent="0.2">
      <c r="A2293" s="275"/>
      <c r="B2293" s="276"/>
      <c r="C2293" s="264"/>
      <c r="D2293" s="264"/>
      <c r="E2293" s="264"/>
      <c r="F2293" s="264"/>
      <c r="G2293" s="265"/>
      <c r="H2293" s="266"/>
      <c r="I2293" s="285"/>
    </row>
    <row r="2294" spans="1:9" x14ac:dyDescent="0.2">
      <c r="A2294" s="275"/>
      <c r="B2294" s="276"/>
      <c r="C2294" s="264"/>
      <c r="D2294" s="264"/>
      <c r="E2294" s="264"/>
      <c r="F2294" s="264"/>
      <c r="G2294" s="265"/>
      <c r="H2294" s="266"/>
      <c r="I2294" s="285"/>
    </row>
    <row r="2295" spans="1:9" x14ac:dyDescent="0.2">
      <c r="A2295" s="275"/>
      <c r="B2295" s="276"/>
      <c r="C2295" s="264"/>
      <c r="D2295" s="264"/>
      <c r="E2295" s="264"/>
      <c r="F2295" s="264"/>
      <c r="G2295" s="265"/>
      <c r="H2295" s="266"/>
      <c r="I2295" s="285"/>
    </row>
    <row r="2296" spans="1:9" x14ac:dyDescent="0.2">
      <c r="A2296" s="275"/>
      <c r="B2296" s="276"/>
      <c r="C2296" s="264"/>
      <c r="D2296" s="264"/>
      <c r="E2296" s="264"/>
      <c r="F2296" s="264"/>
      <c r="G2296" s="265"/>
      <c r="H2296" s="266"/>
      <c r="I2296" s="285"/>
    </row>
    <row r="2297" spans="1:9" x14ac:dyDescent="0.2">
      <c r="A2297" s="275"/>
      <c r="B2297" s="276"/>
      <c r="C2297" s="264"/>
      <c r="D2297" s="264"/>
      <c r="E2297" s="264"/>
      <c r="F2297" s="264"/>
      <c r="G2297" s="265"/>
      <c r="H2297" s="266"/>
      <c r="I2297" s="285"/>
    </row>
    <row r="2298" spans="1:9" x14ac:dyDescent="0.2">
      <c r="A2298" s="275"/>
      <c r="B2298" s="276"/>
      <c r="C2298" s="264"/>
      <c r="D2298" s="264"/>
      <c r="E2298" s="264"/>
      <c r="F2298" s="264"/>
      <c r="G2298" s="265"/>
      <c r="H2298" s="266"/>
      <c r="I2298" s="285"/>
    </row>
    <row r="2299" spans="1:9" x14ac:dyDescent="0.2">
      <c r="A2299" s="275"/>
      <c r="B2299" s="276"/>
      <c r="C2299" s="264"/>
      <c r="D2299" s="264"/>
      <c r="E2299" s="264"/>
      <c r="F2299" s="264"/>
      <c r="G2299" s="265"/>
      <c r="H2299" s="266"/>
      <c r="I2299" s="285"/>
    </row>
    <row r="2300" spans="1:9" x14ac:dyDescent="0.2">
      <c r="A2300" s="275"/>
      <c r="B2300" s="276"/>
      <c r="C2300" s="264"/>
      <c r="D2300" s="264"/>
      <c r="E2300" s="264"/>
      <c r="F2300" s="264"/>
      <c r="G2300" s="265"/>
      <c r="H2300" s="266"/>
      <c r="I2300" s="285"/>
    </row>
    <row r="2301" spans="1:9" x14ac:dyDescent="0.2">
      <c r="A2301" s="275"/>
      <c r="B2301" s="276"/>
      <c r="C2301" s="264"/>
      <c r="D2301" s="264"/>
      <c r="E2301" s="264"/>
      <c r="F2301" s="264"/>
      <c r="G2301" s="265"/>
      <c r="H2301" s="266"/>
      <c r="I2301" s="285"/>
    </row>
    <row r="2302" spans="1:9" x14ac:dyDescent="0.2">
      <c r="A2302" s="275"/>
      <c r="B2302" s="276"/>
      <c r="C2302" s="264"/>
      <c r="D2302" s="264"/>
      <c r="E2302" s="264"/>
      <c r="F2302" s="264"/>
      <c r="G2302" s="265"/>
      <c r="H2302" s="266"/>
      <c r="I2302" s="285"/>
    </row>
    <row r="2303" spans="1:9" x14ac:dyDescent="0.2">
      <c r="A2303" s="275"/>
      <c r="B2303" s="276"/>
      <c r="C2303" s="264"/>
      <c r="D2303" s="264"/>
      <c r="E2303" s="264"/>
      <c r="F2303" s="264"/>
      <c r="G2303" s="265"/>
      <c r="H2303" s="266"/>
      <c r="I2303" s="285"/>
    </row>
    <row r="2304" spans="1:9" x14ac:dyDescent="0.2">
      <c r="A2304" s="275"/>
      <c r="B2304" s="276"/>
      <c r="C2304" s="264"/>
      <c r="D2304" s="264"/>
      <c r="E2304" s="264"/>
      <c r="F2304" s="264"/>
      <c r="G2304" s="265"/>
      <c r="H2304" s="266"/>
      <c r="I2304" s="285"/>
    </row>
    <row r="2305" spans="1:9" x14ac:dyDescent="0.2">
      <c r="A2305" s="275"/>
      <c r="B2305" s="276"/>
      <c r="C2305" s="264"/>
      <c r="D2305" s="264"/>
      <c r="E2305" s="264"/>
      <c r="F2305" s="264"/>
      <c r="G2305" s="265"/>
      <c r="H2305" s="266"/>
      <c r="I2305" s="285"/>
    </row>
    <row r="2306" spans="1:9" x14ac:dyDescent="0.2">
      <c r="A2306" s="275"/>
      <c r="B2306" s="276"/>
      <c r="C2306" s="264"/>
      <c r="D2306" s="264"/>
      <c r="E2306" s="264"/>
      <c r="F2306" s="264"/>
      <c r="G2306" s="265"/>
      <c r="H2306" s="266"/>
      <c r="I2306" s="285"/>
    </row>
    <row r="2307" spans="1:9" x14ac:dyDescent="0.2">
      <c r="A2307" s="275"/>
      <c r="B2307" s="276"/>
      <c r="C2307" s="264"/>
      <c r="D2307" s="264"/>
      <c r="E2307" s="264"/>
      <c r="F2307" s="264"/>
      <c r="G2307" s="265"/>
      <c r="H2307" s="266"/>
      <c r="I2307" s="285"/>
    </row>
    <row r="2308" spans="1:9" x14ac:dyDescent="0.2">
      <c r="A2308" s="275"/>
      <c r="B2308" s="276"/>
      <c r="C2308" s="264"/>
      <c r="D2308" s="264"/>
      <c r="E2308" s="264"/>
      <c r="F2308" s="264"/>
      <c r="G2308" s="265"/>
      <c r="H2308" s="266"/>
      <c r="I2308" s="285"/>
    </row>
    <row r="2309" spans="1:9" x14ac:dyDescent="0.2">
      <c r="A2309" s="275"/>
      <c r="B2309" s="276"/>
      <c r="C2309" s="264"/>
      <c r="D2309" s="264"/>
      <c r="E2309" s="264"/>
      <c r="F2309" s="264"/>
      <c r="G2309" s="265"/>
      <c r="H2309" s="266"/>
      <c r="I2309" s="285"/>
    </row>
    <row r="2310" spans="1:9" x14ac:dyDescent="0.2">
      <c r="A2310" s="275"/>
      <c r="B2310" s="276"/>
      <c r="C2310" s="264"/>
      <c r="D2310" s="264"/>
      <c r="E2310" s="264"/>
      <c r="F2310" s="264"/>
      <c r="G2310" s="265"/>
      <c r="H2310" s="266"/>
      <c r="I2310" s="285"/>
    </row>
    <row r="2311" spans="1:9" x14ac:dyDescent="0.2">
      <c r="A2311" s="275"/>
      <c r="B2311" s="276"/>
      <c r="C2311" s="264"/>
      <c r="D2311" s="264"/>
      <c r="E2311" s="264"/>
      <c r="F2311" s="264"/>
      <c r="G2311" s="265"/>
      <c r="H2311" s="266"/>
      <c r="I2311" s="285"/>
    </row>
    <row r="2312" spans="1:9" x14ac:dyDescent="0.2">
      <c r="A2312" s="275"/>
      <c r="B2312" s="276"/>
      <c r="C2312" s="264"/>
      <c r="D2312" s="264"/>
      <c r="E2312" s="264"/>
      <c r="F2312" s="264"/>
      <c r="G2312" s="265"/>
      <c r="H2312" s="266"/>
      <c r="I2312" s="285"/>
    </row>
    <row r="2313" spans="1:9" x14ac:dyDescent="0.2">
      <c r="A2313" s="275"/>
      <c r="B2313" s="276"/>
      <c r="C2313" s="264"/>
      <c r="D2313" s="264"/>
      <c r="E2313" s="264"/>
      <c r="F2313" s="264"/>
      <c r="G2313" s="265"/>
      <c r="H2313" s="266"/>
      <c r="I2313" s="285"/>
    </row>
    <row r="2314" spans="1:9" x14ac:dyDescent="0.2">
      <c r="A2314" s="275"/>
      <c r="B2314" s="276"/>
      <c r="C2314" s="264"/>
      <c r="D2314" s="264"/>
      <c r="E2314" s="264"/>
      <c r="F2314" s="264"/>
      <c r="G2314" s="265"/>
      <c r="H2314" s="266"/>
      <c r="I2314" s="285"/>
    </row>
    <row r="2315" spans="1:9" x14ac:dyDescent="0.2">
      <c r="A2315" s="275"/>
      <c r="B2315" s="276"/>
      <c r="C2315" s="264"/>
      <c r="D2315" s="264"/>
      <c r="E2315" s="264"/>
      <c r="F2315" s="264"/>
      <c r="G2315" s="265"/>
      <c r="H2315" s="266"/>
      <c r="I2315" s="285"/>
    </row>
    <row r="2316" spans="1:9" x14ac:dyDescent="0.2">
      <c r="A2316" s="275"/>
      <c r="B2316" s="276"/>
      <c r="C2316" s="264"/>
      <c r="D2316" s="264"/>
      <c r="E2316" s="264"/>
      <c r="F2316" s="264"/>
      <c r="G2316" s="265"/>
      <c r="H2316" s="266"/>
      <c r="I2316" s="285"/>
    </row>
    <row r="2317" spans="1:9" x14ac:dyDescent="0.2">
      <c r="A2317" s="275"/>
      <c r="B2317" s="276"/>
      <c r="C2317" s="264"/>
      <c r="D2317" s="264"/>
      <c r="E2317" s="264"/>
      <c r="F2317" s="264"/>
      <c r="G2317" s="265"/>
      <c r="H2317" s="266"/>
      <c r="I2317" s="285"/>
    </row>
    <row r="2318" spans="1:9" x14ac:dyDescent="0.2">
      <c r="A2318" s="275"/>
      <c r="B2318" s="276"/>
      <c r="C2318" s="264"/>
      <c r="D2318" s="264"/>
      <c r="E2318" s="264"/>
      <c r="F2318" s="264"/>
      <c r="G2318" s="265"/>
      <c r="H2318" s="266"/>
      <c r="I2318" s="285"/>
    </row>
    <row r="2319" spans="1:9" x14ac:dyDescent="0.2">
      <c r="A2319" s="275"/>
      <c r="B2319" s="276"/>
      <c r="C2319" s="264"/>
      <c r="D2319" s="264"/>
      <c r="E2319" s="264"/>
      <c r="F2319" s="264"/>
      <c r="G2319" s="265"/>
      <c r="H2319" s="266"/>
      <c r="I2319" s="285"/>
    </row>
    <row r="2320" spans="1:9" x14ac:dyDescent="0.2">
      <c r="A2320" s="275"/>
      <c r="B2320" s="276"/>
      <c r="C2320" s="264"/>
      <c r="D2320" s="264"/>
      <c r="E2320" s="264"/>
      <c r="F2320" s="264"/>
      <c r="G2320" s="265"/>
      <c r="H2320" s="266"/>
      <c r="I2320" s="285"/>
    </row>
    <row r="2321" spans="1:9" x14ac:dyDescent="0.2">
      <c r="A2321" s="275"/>
      <c r="B2321" s="276"/>
      <c r="C2321" s="264"/>
      <c r="D2321" s="264"/>
      <c r="E2321" s="264"/>
      <c r="F2321" s="264"/>
      <c r="G2321" s="265"/>
      <c r="H2321" s="266"/>
      <c r="I2321" s="285"/>
    </row>
    <row r="2322" spans="1:9" x14ac:dyDescent="0.2">
      <c r="A2322" s="275"/>
      <c r="B2322" s="276"/>
      <c r="C2322" s="264"/>
      <c r="D2322" s="264"/>
      <c r="E2322" s="264"/>
      <c r="F2322" s="264"/>
      <c r="G2322" s="265"/>
      <c r="H2322" s="266"/>
      <c r="I2322" s="285"/>
    </row>
    <row r="2323" spans="1:9" x14ac:dyDescent="0.2">
      <c r="A2323" s="275"/>
      <c r="B2323" s="276"/>
      <c r="C2323" s="264"/>
      <c r="D2323" s="264"/>
      <c r="E2323" s="264"/>
      <c r="F2323" s="264"/>
      <c r="G2323" s="265"/>
      <c r="H2323" s="266"/>
      <c r="I2323" s="285"/>
    </row>
    <row r="2324" spans="1:9" x14ac:dyDescent="0.2">
      <c r="A2324" s="275"/>
      <c r="B2324" s="276"/>
      <c r="C2324" s="264"/>
      <c r="D2324" s="264"/>
      <c r="E2324" s="264"/>
      <c r="F2324" s="264"/>
      <c r="G2324" s="265"/>
      <c r="H2324" s="266"/>
      <c r="I2324" s="285"/>
    </row>
    <row r="2325" spans="1:9" x14ac:dyDescent="0.2">
      <c r="A2325" s="275"/>
      <c r="B2325" s="276"/>
      <c r="C2325" s="264"/>
      <c r="D2325" s="264"/>
      <c r="E2325" s="264"/>
      <c r="F2325" s="264"/>
      <c r="G2325" s="265"/>
      <c r="H2325" s="266"/>
      <c r="I2325" s="285"/>
    </row>
    <row r="2326" spans="1:9" x14ac:dyDescent="0.2">
      <c r="A2326" s="275"/>
      <c r="B2326" s="276"/>
      <c r="C2326" s="264"/>
      <c r="D2326" s="264"/>
      <c r="E2326" s="264"/>
      <c r="F2326" s="264"/>
      <c r="G2326" s="265"/>
      <c r="H2326" s="266"/>
      <c r="I2326" s="285"/>
    </row>
    <row r="2327" spans="1:9" x14ac:dyDescent="0.2">
      <c r="A2327" s="275"/>
      <c r="B2327" s="276"/>
      <c r="C2327" s="264"/>
      <c r="D2327" s="264"/>
      <c r="E2327" s="264"/>
      <c r="F2327" s="264"/>
      <c r="G2327" s="265"/>
      <c r="H2327" s="266"/>
      <c r="I2327" s="285"/>
    </row>
    <row r="2328" spans="1:9" x14ac:dyDescent="0.2">
      <c r="A2328" s="275"/>
      <c r="B2328" s="276"/>
      <c r="C2328" s="264"/>
      <c r="D2328" s="264"/>
      <c r="E2328" s="264"/>
      <c r="F2328" s="264"/>
      <c r="G2328" s="265"/>
      <c r="H2328" s="266"/>
      <c r="I2328" s="285"/>
    </row>
    <row r="2329" spans="1:9" x14ac:dyDescent="0.2">
      <c r="A2329" s="275"/>
      <c r="B2329" s="276"/>
      <c r="C2329" s="264"/>
      <c r="D2329" s="264"/>
      <c r="E2329" s="264"/>
      <c r="F2329" s="264"/>
      <c r="G2329" s="264"/>
      <c r="H2329" s="175"/>
      <c r="I2329" s="28"/>
    </row>
    <row r="2330" spans="1:9" x14ac:dyDescent="0.2">
      <c r="A2330" s="275"/>
      <c r="B2330" s="276"/>
      <c r="C2330" s="264"/>
      <c r="D2330" s="264"/>
      <c r="E2330" s="264"/>
      <c r="F2330" s="264"/>
      <c r="G2330" s="264"/>
      <c r="H2330" s="175"/>
      <c r="I2330" s="28"/>
    </row>
    <row r="2331" spans="1:9" x14ac:dyDescent="0.2">
      <c r="A2331" s="275"/>
      <c r="B2331" s="276"/>
      <c r="C2331" s="264"/>
      <c r="D2331" s="264"/>
      <c r="E2331" s="264"/>
      <c r="F2331" s="264"/>
      <c r="G2331" s="264"/>
      <c r="H2331" s="175"/>
      <c r="I2331" s="28"/>
    </row>
    <row r="2332" spans="1:9" x14ac:dyDescent="0.2">
      <c r="A2332" s="275"/>
      <c r="B2332" s="276"/>
      <c r="C2332" s="264"/>
      <c r="D2332" s="264"/>
      <c r="E2332" s="264"/>
      <c r="F2332" s="264"/>
      <c r="G2332" s="264"/>
      <c r="H2332" s="175"/>
      <c r="I2332" s="28"/>
    </row>
    <row r="2333" spans="1:9" x14ac:dyDescent="0.2">
      <c r="A2333" s="275"/>
      <c r="B2333" s="276"/>
      <c r="C2333" s="264"/>
      <c r="D2333" s="264"/>
      <c r="E2333" s="264"/>
      <c r="F2333" s="264"/>
      <c r="G2333" s="264"/>
      <c r="H2333" s="175"/>
      <c r="I2333" s="28"/>
    </row>
    <row r="2334" spans="1:9" x14ac:dyDescent="0.2">
      <c r="A2334" s="275"/>
      <c r="B2334" s="276"/>
      <c r="C2334" s="264"/>
      <c r="D2334" s="264"/>
      <c r="E2334" s="264"/>
      <c r="F2334" s="264"/>
      <c r="G2334" s="264"/>
      <c r="H2334" s="175"/>
      <c r="I2334" s="28"/>
    </row>
    <row r="2335" spans="1:9" x14ac:dyDescent="0.2">
      <c r="A2335" s="275"/>
      <c r="B2335" s="276"/>
      <c r="C2335" s="264"/>
      <c r="D2335" s="264"/>
      <c r="E2335" s="264"/>
      <c r="F2335" s="264"/>
      <c r="G2335" s="264"/>
      <c r="H2335" s="175"/>
      <c r="I2335" s="28"/>
    </row>
    <row r="2336" spans="1:9" x14ac:dyDescent="0.2">
      <c r="A2336" s="275"/>
      <c r="B2336" s="276"/>
      <c r="C2336" s="264"/>
      <c r="D2336" s="264"/>
      <c r="E2336" s="264"/>
      <c r="F2336" s="264"/>
      <c r="G2336" s="264"/>
      <c r="H2336" s="175"/>
      <c r="I2336" s="28"/>
    </row>
    <row r="2337" spans="1:9" x14ac:dyDescent="0.2">
      <c r="A2337" s="275"/>
      <c r="B2337" s="276"/>
      <c r="C2337" s="264"/>
      <c r="D2337" s="264"/>
      <c r="E2337" s="264"/>
      <c r="F2337" s="264"/>
      <c r="G2337" s="264"/>
      <c r="H2337" s="175"/>
      <c r="I2337" s="28"/>
    </row>
    <row r="2338" spans="1:9" x14ac:dyDescent="0.2">
      <c r="A2338" s="275"/>
      <c r="B2338" s="276"/>
      <c r="C2338" s="264"/>
      <c r="D2338" s="264"/>
      <c r="E2338" s="264"/>
      <c r="F2338" s="264"/>
      <c r="G2338" s="264"/>
      <c r="H2338" s="175"/>
      <c r="I2338" s="28"/>
    </row>
    <row r="2339" spans="1:9" x14ac:dyDescent="0.2">
      <c r="A2339" s="275"/>
      <c r="B2339" s="276"/>
      <c r="C2339" s="264"/>
      <c r="D2339" s="264"/>
      <c r="E2339" s="264"/>
      <c r="F2339" s="264"/>
      <c r="G2339" s="264"/>
      <c r="H2339" s="175"/>
      <c r="I2339" s="28"/>
    </row>
    <row r="2340" spans="1:9" x14ac:dyDescent="0.2">
      <c r="A2340" s="275"/>
      <c r="B2340" s="276"/>
      <c r="C2340" s="264"/>
      <c r="D2340" s="264"/>
      <c r="E2340" s="264"/>
      <c r="F2340" s="264"/>
      <c r="G2340" s="264"/>
      <c r="H2340" s="175"/>
      <c r="I2340" s="28"/>
    </row>
    <row r="2341" spans="1:9" x14ac:dyDescent="0.2">
      <c r="A2341" s="275"/>
      <c r="B2341" s="276"/>
      <c r="C2341" s="264"/>
      <c r="D2341" s="264"/>
      <c r="E2341" s="264"/>
      <c r="F2341" s="264"/>
      <c r="G2341" s="264"/>
      <c r="H2341" s="175"/>
      <c r="I2341" s="28"/>
    </row>
    <row r="2342" spans="1:9" x14ac:dyDescent="0.2">
      <c r="A2342" s="275"/>
      <c r="B2342" s="276"/>
      <c r="C2342" s="264"/>
      <c r="D2342" s="264"/>
      <c r="E2342" s="264"/>
      <c r="F2342" s="264"/>
      <c r="G2342" s="264"/>
      <c r="H2342" s="175"/>
      <c r="I2342" s="28"/>
    </row>
    <row r="2343" spans="1:9" x14ac:dyDescent="0.2">
      <c r="A2343" s="275"/>
      <c r="B2343" s="276"/>
      <c r="C2343" s="264"/>
      <c r="D2343" s="264"/>
      <c r="E2343" s="264"/>
      <c r="F2343" s="264"/>
      <c r="G2343" s="264"/>
      <c r="H2343" s="175"/>
      <c r="I2343" s="28"/>
    </row>
    <row r="2344" spans="1:9" x14ac:dyDescent="0.2">
      <c r="A2344" s="275"/>
      <c r="B2344" s="276"/>
      <c r="C2344" s="264"/>
      <c r="D2344" s="264"/>
      <c r="E2344" s="264"/>
      <c r="F2344" s="264"/>
      <c r="G2344" s="264"/>
      <c r="H2344" s="175"/>
      <c r="I2344" s="28"/>
    </row>
    <row r="2345" spans="1:9" x14ac:dyDescent="0.2">
      <c r="A2345" s="275"/>
      <c r="B2345" s="276"/>
      <c r="C2345" s="264"/>
      <c r="D2345" s="264"/>
      <c r="E2345" s="264"/>
      <c r="F2345" s="264"/>
      <c r="G2345" s="264"/>
      <c r="H2345" s="175"/>
      <c r="I2345" s="28"/>
    </row>
    <row r="2346" spans="1:9" x14ac:dyDescent="0.2">
      <c r="A2346" s="275"/>
      <c r="B2346" s="276"/>
      <c r="C2346" s="264"/>
      <c r="D2346" s="264"/>
      <c r="E2346" s="264"/>
      <c r="F2346" s="264"/>
      <c r="G2346" s="264"/>
      <c r="H2346" s="175"/>
      <c r="I2346" s="28"/>
    </row>
    <row r="2347" spans="1:9" x14ac:dyDescent="0.2">
      <c r="A2347" s="275"/>
      <c r="B2347" s="276"/>
      <c r="C2347" s="264"/>
      <c r="D2347" s="264"/>
      <c r="E2347" s="264"/>
      <c r="F2347" s="264"/>
      <c r="G2347" s="264"/>
      <c r="H2347" s="175"/>
      <c r="I2347" s="28"/>
    </row>
    <row r="2348" spans="1:9" x14ac:dyDescent="0.2">
      <c r="A2348" s="275"/>
      <c r="B2348" s="276"/>
      <c r="C2348" s="264"/>
      <c r="D2348" s="264"/>
      <c r="E2348" s="264"/>
      <c r="F2348" s="264"/>
      <c r="G2348" s="264"/>
      <c r="H2348" s="175"/>
      <c r="I2348" s="28"/>
    </row>
    <row r="2349" spans="1:9" x14ac:dyDescent="0.2">
      <c r="A2349" s="275"/>
      <c r="B2349" s="276"/>
      <c r="C2349" s="264"/>
      <c r="D2349" s="264"/>
      <c r="E2349" s="264"/>
      <c r="F2349" s="264"/>
      <c r="G2349" s="264"/>
      <c r="H2349" s="175"/>
      <c r="I2349" s="28"/>
    </row>
    <row r="2350" spans="1:9" x14ac:dyDescent="0.2">
      <c r="A2350" s="275"/>
      <c r="B2350" s="276"/>
      <c r="C2350" s="264"/>
      <c r="D2350" s="264"/>
      <c r="E2350" s="264"/>
      <c r="F2350" s="264"/>
      <c r="G2350" s="264"/>
      <c r="H2350" s="175"/>
      <c r="I2350" s="28"/>
    </row>
    <row r="2351" spans="1:9" x14ac:dyDescent="0.2">
      <c r="A2351" s="275"/>
      <c r="B2351" s="276"/>
      <c r="C2351" s="264"/>
      <c r="D2351" s="264"/>
      <c r="E2351" s="264"/>
      <c r="F2351" s="264"/>
      <c r="G2351" s="264"/>
      <c r="H2351" s="175"/>
      <c r="I2351" s="28"/>
    </row>
    <row r="2352" spans="1:9" x14ac:dyDescent="0.2">
      <c r="A2352" s="275"/>
      <c r="B2352" s="276"/>
      <c r="C2352" s="264"/>
      <c r="D2352" s="264"/>
      <c r="E2352" s="264"/>
      <c r="F2352" s="264"/>
      <c r="G2352" s="264"/>
      <c r="H2352" s="175"/>
      <c r="I2352" s="28"/>
    </row>
    <row r="2353" spans="1:9" x14ac:dyDescent="0.2">
      <c r="A2353" s="275"/>
      <c r="B2353" s="276"/>
      <c r="C2353" s="264"/>
      <c r="D2353" s="264"/>
      <c r="E2353" s="264"/>
      <c r="F2353" s="264"/>
      <c r="G2353" s="264"/>
      <c r="H2353" s="175"/>
      <c r="I2353" s="28"/>
    </row>
    <row r="2354" spans="1:9" x14ac:dyDescent="0.2">
      <c r="A2354" s="275"/>
      <c r="B2354" s="276"/>
      <c r="C2354" s="264"/>
      <c r="D2354" s="264"/>
      <c r="E2354" s="264"/>
      <c r="F2354" s="264"/>
      <c r="G2354" s="264"/>
      <c r="H2354" s="175"/>
      <c r="I2354" s="28"/>
    </row>
    <row r="2355" spans="1:9" x14ac:dyDescent="0.2">
      <c r="A2355" s="275"/>
      <c r="B2355" s="276"/>
      <c r="C2355" s="264"/>
      <c r="D2355" s="264"/>
      <c r="E2355" s="264"/>
      <c r="F2355" s="264"/>
      <c r="G2355" s="264"/>
      <c r="H2355" s="175"/>
      <c r="I2355" s="28"/>
    </row>
    <row r="2356" spans="1:9" x14ac:dyDescent="0.2">
      <c r="A2356" s="275"/>
      <c r="B2356" s="276"/>
      <c r="C2356" s="264"/>
      <c r="D2356" s="264"/>
      <c r="E2356" s="264"/>
      <c r="F2356" s="264"/>
      <c r="G2356" s="264"/>
      <c r="H2356" s="175"/>
      <c r="I2356" s="28"/>
    </row>
    <row r="2357" spans="1:9" x14ac:dyDescent="0.2">
      <c r="A2357" s="275"/>
      <c r="B2357" s="276"/>
      <c r="C2357" s="264"/>
      <c r="D2357" s="264"/>
      <c r="E2357" s="264"/>
      <c r="F2357" s="264"/>
      <c r="G2357" s="264"/>
      <c r="H2357" s="175"/>
      <c r="I2357" s="28"/>
    </row>
    <row r="2358" spans="1:9" x14ac:dyDescent="0.2">
      <c r="A2358" s="275"/>
      <c r="B2358" s="276"/>
      <c r="C2358" s="264"/>
      <c r="D2358" s="264"/>
      <c r="E2358" s="264"/>
      <c r="F2358" s="264"/>
      <c r="G2358" s="264"/>
      <c r="H2358" s="175"/>
      <c r="I2358" s="28"/>
    </row>
    <row r="2359" spans="1:9" x14ac:dyDescent="0.2">
      <c r="A2359" s="275"/>
      <c r="B2359" s="276"/>
      <c r="C2359" s="264"/>
      <c r="D2359" s="264"/>
      <c r="E2359" s="264"/>
      <c r="F2359" s="264"/>
      <c r="G2359" s="264"/>
      <c r="H2359" s="175"/>
      <c r="I2359" s="28"/>
    </row>
    <row r="2360" spans="1:9" x14ac:dyDescent="0.2">
      <c r="A2360" s="275"/>
      <c r="B2360" s="276"/>
      <c r="C2360" s="264"/>
      <c r="D2360" s="264"/>
      <c r="E2360" s="264"/>
      <c r="F2360" s="264"/>
      <c r="G2360" s="264"/>
      <c r="H2360" s="175"/>
      <c r="I2360" s="28"/>
    </row>
    <row r="2361" spans="1:9" x14ac:dyDescent="0.2">
      <c r="A2361" s="275"/>
      <c r="B2361" s="276"/>
      <c r="C2361" s="264"/>
      <c r="D2361" s="264"/>
      <c r="E2361" s="264"/>
      <c r="F2361" s="264"/>
      <c r="G2361" s="264"/>
      <c r="H2361" s="175"/>
      <c r="I2361" s="28"/>
    </row>
    <row r="2362" spans="1:9" x14ac:dyDescent="0.2">
      <c r="A2362" s="275"/>
      <c r="B2362" s="276"/>
      <c r="C2362" s="264"/>
      <c r="D2362" s="264"/>
      <c r="E2362" s="264"/>
      <c r="F2362" s="264"/>
      <c r="G2362" s="264"/>
      <c r="H2362" s="175"/>
      <c r="I2362" s="28"/>
    </row>
    <row r="2363" spans="1:9" x14ac:dyDescent="0.2">
      <c r="A2363" s="275"/>
      <c r="B2363" s="276"/>
      <c r="C2363" s="264"/>
      <c r="D2363" s="264"/>
      <c r="E2363" s="264"/>
      <c r="F2363" s="264"/>
      <c r="G2363" s="264"/>
      <c r="H2363" s="175"/>
      <c r="I2363" s="28"/>
    </row>
    <row r="2364" spans="1:9" x14ac:dyDescent="0.2">
      <c r="A2364" s="275"/>
      <c r="B2364" s="276"/>
      <c r="C2364" s="264"/>
      <c r="D2364" s="264"/>
      <c r="E2364" s="264"/>
      <c r="F2364" s="264"/>
      <c r="G2364" s="264"/>
      <c r="H2364" s="175"/>
      <c r="I2364" s="28"/>
    </row>
    <row r="2365" spans="1:9" x14ac:dyDescent="0.2">
      <c r="A2365" s="275"/>
      <c r="B2365" s="276"/>
      <c r="C2365" s="264"/>
      <c r="D2365" s="264"/>
      <c r="E2365" s="264"/>
      <c r="F2365" s="264"/>
      <c r="G2365" s="264"/>
      <c r="H2365" s="175"/>
      <c r="I2365" s="28"/>
    </row>
    <row r="2366" spans="1:9" x14ac:dyDescent="0.2">
      <c r="A2366" s="275"/>
      <c r="B2366" s="276"/>
      <c r="C2366" s="264"/>
      <c r="D2366" s="264"/>
      <c r="E2366" s="264"/>
      <c r="F2366" s="264"/>
      <c r="G2366" s="264"/>
      <c r="H2366" s="175"/>
      <c r="I2366" s="28"/>
    </row>
    <row r="2367" spans="1:9" x14ac:dyDescent="0.2">
      <c r="A2367" s="275"/>
      <c r="B2367" s="276"/>
      <c r="C2367" s="264"/>
      <c r="D2367" s="264"/>
      <c r="E2367" s="264"/>
      <c r="F2367" s="264"/>
      <c r="G2367" s="264"/>
      <c r="H2367" s="175"/>
      <c r="I2367" s="28"/>
    </row>
    <row r="2368" spans="1:9" x14ac:dyDescent="0.2">
      <c r="A2368" s="275"/>
      <c r="B2368" s="276"/>
      <c r="C2368" s="264"/>
      <c r="D2368" s="264"/>
      <c r="E2368" s="264"/>
      <c r="F2368" s="264"/>
      <c r="G2368" s="264"/>
      <c r="H2368" s="175"/>
      <c r="I2368" s="28"/>
    </row>
    <row r="2369" spans="1:9" x14ac:dyDescent="0.2">
      <c r="A2369" s="275"/>
      <c r="B2369" s="276"/>
      <c r="C2369" s="264"/>
      <c r="D2369" s="264"/>
      <c r="E2369" s="264"/>
      <c r="F2369" s="264"/>
      <c r="G2369" s="264"/>
      <c r="H2369" s="175"/>
      <c r="I2369" s="28"/>
    </row>
    <row r="2370" spans="1:9" x14ac:dyDescent="0.2">
      <c r="A2370" s="275"/>
      <c r="B2370" s="276"/>
      <c r="C2370" s="264"/>
      <c r="D2370" s="264"/>
      <c r="E2370" s="264"/>
      <c r="F2370" s="264"/>
      <c r="G2370" s="264"/>
      <c r="H2370" s="175"/>
      <c r="I2370" s="28"/>
    </row>
    <row r="2371" spans="1:9" x14ac:dyDescent="0.2">
      <c r="A2371" s="275"/>
      <c r="B2371" s="276"/>
      <c r="C2371" s="264"/>
      <c r="D2371" s="264"/>
      <c r="E2371" s="264"/>
      <c r="F2371" s="264"/>
      <c r="G2371" s="264"/>
      <c r="H2371" s="175"/>
      <c r="I2371" s="28"/>
    </row>
    <row r="2372" spans="1:9" x14ac:dyDescent="0.2">
      <c r="A2372" s="275"/>
      <c r="B2372" s="276"/>
      <c r="C2372" s="264"/>
      <c r="D2372" s="264"/>
      <c r="E2372" s="264"/>
      <c r="F2372" s="264"/>
      <c r="G2372" s="264"/>
      <c r="H2372" s="175"/>
      <c r="I2372" s="28"/>
    </row>
    <row r="2373" spans="1:9" x14ac:dyDescent="0.2">
      <c r="A2373" s="275"/>
      <c r="B2373" s="276"/>
      <c r="C2373" s="264"/>
      <c r="D2373" s="264"/>
      <c r="E2373" s="264"/>
      <c r="F2373" s="264"/>
      <c r="G2373" s="264"/>
      <c r="H2373" s="175"/>
      <c r="I2373" s="28"/>
    </row>
    <row r="2374" spans="1:9" x14ac:dyDescent="0.2">
      <c r="A2374" s="275"/>
      <c r="B2374" s="276"/>
      <c r="C2374" s="264"/>
      <c r="D2374" s="264"/>
      <c r="E2374" s="264"/>
      <c r="F2374" s="264"/>
      <c r="G2374" s="264"/>
      <c r="H2374" s="175"/>
      <c r="I2374" s="28"/>
    </row>
    <row r="2375" spans="1:9" x14ac:dyDescent="0.2">
      <c r="A2375" s="275"/>
      <c r="B2375" s="276"/>
      <c r="C2375" s="264"/>
      <c r="D2375" s="264"/>
      <c r="E2375" s="264"/>
      <c r="F2375" s="264"/>
      <c r="G2375" s="264"/>
      <c r="H2375" s="175"/>
      <c r="I2375" s="28"/>
    </row>
    <row r="2376" spans="1:9" x14ac:dyDescent="0.2">
      <c r="A2376" s="275"/>
      <c r="B2376" s="276"/>
      <c r="C2376" s="264"/>
      <c r="D2376" s="264"/>
      <c r="E2376" s="264"/>
      <c r="F2376" s="264"/>
      <c r="G2376" s="264"/>
      <c r="H2376" s="175"/>
      <c r="I2376" s="28"/>
    </row>
    <row r="2377" spans="1:9" x14ac:dyDescent="0.2">
      <c r="A2377" s="275"/>
      <c r="B2377" s="276"/>
      <c r="C2377" s="264"/>
      <c r="D2377" s="264"/>
      <c r="E2377" s="264"/>
      <c r="F2377" s="264"/>
      <c r="G2377" s="264"/>
      <c r="H2377" s="175"/>
      <c r="I2377" s="28"/>
    </row>
    <row r="2378" spans="1:9" x14ac:dyDescent="0.2">
      <c r="A2378" s="275"/>
      <c r="B2378" s="276"/>
      <c r="C2378" s="264"/>
      <c r="D2378" s="264"/>
      <c r="E2378" s="264"/>
      <c r="F2378" s="264"/>
      <c r="G2378" s="264"/>
      <c r="H2378" s="175"/>
      <c r="I2378" s="28"/>
    </row>
    <row r="2379" spans="1:9" x14ac:dyDescent="0.2">
      <c r="A2379" s="275"/>
      <c r="B2379" s="276"/>
      <c r="C2379" s="264"/>
      <c r="D2379" s="264"/>
      <c r="E2379" s="264"/>
      <c r="F2379" s="264"/>
      <c r="G2379" s="264"/>
      <c r="H2379" s="175"/>
      <c r="I2379" s="28"/>
    </row>
    <row r="2380" spans="1:9" x14ac:dyDescent="0.2">
      <c r="A2380" s="275"/>
      <c r="B2380" s="276"/>
      <c r="C2380" s="264"/>
      <c r="D2380" s="264"/>
      <c r="E2380" s="264"/>
      <c r="F2380" s="264"/>
      <c r="G2380" s="264"/>
      <c r="H2380" s="175"/>
      <c r="I2380" s="28"/>
    </row>
    <row r="2381" spans="1:9" x14ac:dyDescent="0.2">
      <c r="A2381" s="275"/>
      <c r="B2381" s="276"/>
      <c r="C2381" s="264"/>
      <c r="D2381" s="264"/>
      <c r="E2381" s="264"/>
      <c r="F2381" s="264"/>
      <c r="G2381" s="264"/>
      <c r="H2381" s="175"/>
      <c r="I2381" s="28"/>
    </row>
    <row r="2382" spans="1:9" x14ac:dyDescent="0.2">
      <c r="A2382" s="275"/>
      <c r="B2382" s="276"/>
      <c r="C2382" s="264"/>
      <c r="D2382" s="264"/>
      <c r="E2382" s="264"/>
      <c r="F2382" s="264"/>
      <c r="G2382" s="264"/>
      <c r="H2382" s="175"/>
      <c r="I2382" s="28"/>
    </row>
    <row r="2383" spans="1:9" x14ac:dyDescent="0.2">
      <c r="A2383" s="275"/>
      <c r="B2383" s="276"/>
      <c r="C2383" s="264"/>
      <c r="D2383" s="264"/>
      <c r="E2383" s="264"/>
      <c r="F2383" s="264"/>
      <c r="G2383" s="264"/>
      <c r="H2383" s="175"/>
      <c r="I2383" s="28"/>
    </row>
    <row r="2384" spans="1:9" x14ac:dyDescent="0.2">
      <c r="A2384" s="275"/>
      <c r="B2384" s="276"/>
      <c r="C2384" s="264"/>
      <c r="D2384" s="264"/>
      <c r="E2384" s="264"/>
      <c r="F2384" s="264"/>
      <c r="G2384" s="264"/>
      <c r="H2384" s="175"/>
      <c r="I2384" s="28"/>
    </row>
    <row r="2385" spans="1:9" x14ac:dyDescent="0.2">
      <c r="A2385" s="275"/>
      <c r="B2385" s="276"/>
      <c r="C2385" s="264"/>
      <c r="D2385" s="264"/>
      <c r="E2385" s="264"/>
      <c r="F2385" s="264"/>
      <c r="G2385" s="264"/>
      <c r="H2385" s="175"/>
      <c r="I2385" s="28"/>
    </row>
    <row r="2386" spans="1:9" x14ac:dyDescent="0.2">
      <c r="A2386" s="275"/>
      <c r="B2386" s="276"/>
      <c r="C2386" s="264"/>
      <c r="D2386" s="264"/>
      <c r="E2386" s="264"/>
      <c r="F2386" s="264"/>
      <c r="G2386" s="264"/>
      <c r="H2386" s="175"/>
      <c r="I2386" s="28"/>
    </row>
    <row r="2387" spans="1:9" x14ac:dyDescent="0.2">
      <c r="A2387" s="275"/>
      <c r="B2387" s="276"/>
      <c r="C2387" s="264"/>
      <c r="D2387" s="264"/>
      <c r="E2387" s="264"/>
      <c r="F2387" s="264"/>
      <c r="G2387" s="264"/>
      <c r="H2387" s="175"/>
      <c r="I2387" s="28"/>
    </row>
    <row r="2388" spans="1:9" x14ac:dyDescent="0.2">
      <c r="A2388" s="275"/>
      <c r="B2388" s="276"/>
      <c r="C2388" s="264"/>
      <c r="D2388" s="264"/>
      <c r="E2388" s="264"/>
      <c r="F2388" s="264"/>
      <c r="G2388" s="264"/>
      <c r="H2388" s="175"/>
      <c r="I2388" s="28"/>
    </row>
    <row r="2389" spans="1:9" x14ac:dyDescent="0.2">
      <c r="A2389" s="275"/>
      <c r="B2389" s="276"/>
      <c r="C2389" s="264"/>
      <c r="D2389" s="264"/>
      <c r="E2389" s="264"/>
      <c r="F2389" s="264"/>
      <c r="G2389" s="264"/>
      <c r="H2389" s="175"/>
      <c r="I2389" s="28"/>
    </row>
    <row r="2390" spans="1:9" x14ac:dyDescent="0.2">
      <c r="A2390" s="275"/>
      <c r="B2390" s="276"/>
      <c r="C2390" s="264"/>
      <c r="D2390" s="264"/>
      <c r="E2390" s="264"/>
      <c r="F2390" s="264"/>
      <c r="G2390" s="264"/>
      <c r="H2390" s="175"/>
      <c r="I2390" s="28"/>
    </row>
    <row r="2391" spans="1:9" x14ac:dyDescent="0.2">
      <c r="A2391" s="275"/>
      <c r="B2391" s="276"/>
      <c r="C2391" s="264"/>
      <c r="D2391" s="264"/>
      <c r="E2391" s="264"/>
      <c r="F2391" s="264"/>
      <c r="G2391" s="264"/>
      <c r="H2391" s="175"/>
      <c r="I2391" s="28"/>
    </row>
    <row r="2392" spans="1:9" x14ac:dyDescent="0.2">
      <c r="A2392" s="275"/>
      <c r="B2392" s="276"/>
      <c r="C2392" s="264"/>
      <c r="D2392" s="264"/>
      <c r="E2392" s="264"/>
      <c r="F2392" s="264"/>
      <c r="G2392" s="264"/>
      <c r="H2392" s="175"/>
      <c r="I2392" s="28"/>
    </row>
    <row r="2393" spans="1:9" x14ac:dyDescent="0.2">
      <c r="A2393" s="275"/>
      <c r="B2393" s="276"/>
      <c r="C2393" s="264"/>
      <c r="D2393" s="264"/>
      <c r="E2393" s="264"/>
      <c r="F2393" s="264"/>
      <c r="G2393" s="264"/>
      <c r="H2393" s="175"/>
      <c r="I2393" s="28"/>
    </row>
    <row r="2394" spans="1:9" x14ac:dyDescent="0.2">
      <c r="A2394" s="275"/>
      <c r="B2394" s="276"/>
      <c r="C2394" s="264"/>
      <c r="D2394" s="264"/>
      <c r="E2394" s="264"/>
      <c r="F2394" s="264"/>
      <c r="G2394" s="264"/>
      <c r="H2394" s="175"/>
      <c r="I2394" s="28"/>
    </row>
    <row r="2395" spans="1:9" x14ac:dyDescent="0.2">
      <c r="A2395" s="275"/>
      <c r="B2395" s="276"/>
      <c r="C2395" s="264"/>
      <c r="D2395" s="264"/>
      <c r="E2395" s="264"/>
      <c r="F2395" s="264"/>
      <c r="G2395" s="264"/>
      <c r="H2395" s="175"/>
      <c r="I2395" s="28"/>
    </row>
    <row r="2396" spans="1:9" x14ac:dyDescent="0.2">
      <c r="A2396" s="275"/>
      <c r="B2396" s="276"/>
      <c r="C2396" s="264"/>
      <c r="D2396" s="264"/>
      <c r="E2396" s="264"/>
      <c r="F2396" s="264"/>
      <c r="G2396" s="264"/>
      <c r="H2396" s="175"/>
      <c r="I2396" s="28"/>
    </row>
    <row r="2397" spans="1:9" x14ac:dyDescent="0.2">
      <c r="A2397" s="275"/>
      <c r="B2397" s="276"/>
      <c r="C2397" s="264"/>
      <c r="D2397" s="264"/>
      <c r="E2397" s="264"/>
      <c r="F2397" s="264"/>
      <c r="G2397" s="264"/>
      <c r="H2397" s="175"/>
      <c r="I2397" s="28"/>
    </row>
    <row r="2398" spans="1:9" x14ac:dyDescent="0.2">
      <c r="A2398" s="275"/>
      <c r="B2398" s="276"/>
      <c r="C2398" s="264"/>
      <c r="D2398" s="264"/>
      <c r="E2398" s="264"/>
      <c r="F2398" s="264"/>
      <c r="G2398" s="264"/>
      <c r="H2398" s="175"/>
      <c r="I2398" s="28"/>
    </row>
    <row r="2399" spans="1:9" x14ac:dyDescent="0.2">
      <c r="A2399" s="275"/>
      <c r="B2399" s="276"/>
      <c r="C2399" s="264"/>
      <c r="D2399" s="264"/>
      <c r="E2399" s="264"/>
      <c r="F2399" s="264"/>
      <c r="G2399" s="264"/>
      <c r="H2399" s="175"/>
      <c r="I2399" s="28"/>
    </row>
    <row r="2400" spans="1:9" x14ac:dyDescent="0.2">
      <c r="A2400" s="277"/>
      <c r="B2400" s="278"/>
      <c r="C2400" s="267"/>
      <c r="D2400" s="267"/>
      <c r="E2400" s="267"/>
      <c r="F2400" s="267"/>
      <c r="G2400" s="267"/>
      <c r="H2400" s="200"/>
      <c r="I2400" s="28"/>
    </row>
  </sheetData>
  <sheetProtection password="CA52" sheet="1"/>
  <customSheetViews>
    <customSheetView guid="{D9C72E7B-13FF-40ED-A6D1-F9B2376F1FF6}" showGridLines="0" topLeftCell="A1784">
      <selection activeCell="A1823" sqref="A1823"/>
      <pageMargins left="0.75" right="0.75" top="1" bottom="1" header="0.5" footer="0.5"/>
      <pageSetup paperSize="9" orientation="portrait" r:id="rId1"/>
      <headerFooter alignWithMargins="0"/>
    </customSheetView>
    <customSheetView guid="{DAD6A131-E761-4D81-9E80-5D69ABC35FD4}" showRuler="0">
      <selection activeCell="A9" sqref="A9"/>
      <pageMargins left="0.75" right="0.75" top="1" bottom="1" header="0.5" footer="0.5"/>
      <headerFooter alignWithMargins="0"/>
    </customSheetView>
    <customSheetView guid="{E3D20AD4-478B-480D-BA69-9D31F230E4CE}" showGridLines="0">
      <selection activeCell="G12" sqref="G12"/>
      <pageMargins left="0.75" right="0.75" top="1" bottom="1" header="0.5" footer="0.5"/>
      <pageSetup paperSize="9" orientation="portrait" r:id="rId2"/>
      <headerFooter alignWithMargins="0"/>
    </customSheetView>
  </customSheetViews>
  <phoneticPr fontId="14" type="noConversion"/>
  <pageMargins left="0.75" right="0.75" top="1" bottom="1" header="0.5" footer="0.5"/>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tabColor rgb="FFE2DCD3"/>
  </sheetPr>
  <dimension ref="A1:J424"/>
  <sheetViews>
    <sheetView showGridLines="0" zoomScaleNormal="100" zoomScaleSheetLayoutView="100" workbookViewId="0">
      <selection activeCell="H45" sqref="H45"/>
    </sheetView>
  </sheetViews>
  <sheetFormatPr defaultColWidth="0" defaultRowHeight="12.75" customHeight="1" zeroHeight="1" x14ac:dyDescent="0.2"/>
  <cols>
    <col min="1" max="1" width="0.7109375" style="70" customWidth="1"/>
    <col min="2" max="4" width="12.28515625" style="70" customWidth="1"/>
    <col min="5" max="5" width="15.140625" style="93" customWidth="1"/>
    <col min="6" max="6" width="65.140625" style="94" customWidth="1"/>
    <col min="7" max="7" width="2.140625" style="70" customWidth="1"/>
    <col min="8" max="8" width="33.5703125" style="70" customWidth="1"/>
    <col min="9" max="9" width="2.7109375" style="70" hidden="1" customWidth="1"/>
    <col min="10" max="10" width="1.7109375" style="70" hidden="1" customWidth="1"/>
    <col min="11" max="16384" width="9.140625" style="70" hidden="1"/>
  </cols>
  <sheetData>
    <row r="1" spans="2:6" ht="12.75" customHeight="1" x14ac:dyDescent="0.2"/>
    <row r="2" spans="2:6" ht="12.75" customHeight="1" x14ac:dyDescent="0.2">
      <c r="B2" s="95"/>
    </row>
    <row r="3" spans="2:6" ht="12.75" customHeight="1" x14ac:dyDescent="0.2"/>
    <row r="4" spans="2:6" ht="12.75" customHeight="1" x14ac:dyDescent="0.2"/>
    <row r="5" spans="2:6" ht="12.75" customHeight="1" x14ac:dyDescent="0.2"/>
    <row r="6" spans="2:6" ht="12.75" customHeight="1" x14ac:dyDescent="0.2"/>
    <row r="7" spans="2:6" ht="12.75" customHeight="1" x14ac:dyDescent="0.2"/>
    <row r="8" spans="2:6" ht="12.75" customHeight="1" x14ac:dyDescent="0.2"/>
    <row r="9" spans="2:6" ht="12.75" customHeight="1" x14ac:dyDescent="0.2">
      <c r="B9" s="95"/>
      <c r="C9" s="95"/>
      <c r="D9" s="96"/>
      <c r="E9" s="97"/>
      <c r="F9" s="96"/>
    </row>
    <row r="10" spans="2:6" ht="12.75" customHeight="1" x14ac:dyDescent="0.2">
      <c r="B10" s="98"/>
      <c r="D10" s="99"/>
      <c r="E10" s="99"/>
    </row>
    <row r="11" spans="2:6" ht="12.75" customHeight="1" x14ac:dyDescent="0.2">
      <c r="B11" s="98"/>
      <c r="D11" s="99"/>
      <c r="E11" s="99"/>
    </row>
    <row r="12" spans="2:6" ht="12.75" customHeight="1" x14ac:dyDescent="0.2">
      <c r="B12" s="98"/>
      <c r="D12" s="99"/>
    </row>
    <row r="13" spans="2:6" ht="12.75" customHeight="1" x14ac:dyDescent="0.2">
      <c r="B13" s="98"/>
      <c r="D13" s="99"/>
    </row>
    <row r="14" spans="2:6" ht="12.75" customHeight="1" x14ac:dyDescent="0.2">
      <c r="B14" s="98"/>
      <c r="D14" s="100"/>
    </row>
    <row r="15" spans="2:6" ht="12.75" customHeight="1" x14ac:dyDescent="0.2">
      <c r="B15" s="98"/>
      <c r="D15" s="99"/>
    </row>
    <row r="16" spans="2: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spans="2:8" ht="12.75" customHeight="1" x14ac:dyDescent="0.2">
      <c r="B33" s="95" t="s">
        <v>2988</v>
      </c>
    </row>
    <row r="34" spans="2:8" ht="12.75" customHeight="1" x14ac:dyDescent="0.2">
      <c r="B34" s="476" t="s">
        <v>2976</v>
      </c>
      <c r="C34" s="477"/>
      <c r="D34" s="477"/>
      <c r="E34" s="477"/>
      <c r="F34" s="477"/>
      <c r="G34" s="477"/>
      <c r="H34" s="477"/>
    </row>
    <row r="35" spans="2:8" ht="17.25" customHeight="1" x14ac:dyDescent="0.2">
      <c r="B35" s="477"/>
      <c r="C35" s="477"/>
      <c r="D35" s="477"/>
      <c r="E35" s="477"/>
      <c r="F35" s="477"/>
      <c r="G35" s="477"/>
      <c r="H35" s="477"/>
    </row>
    <row r="36" spans="2:8" ht="12.75" customHeight="1" x14ac:dyDescent="0.2">
      <c r="B36" s="478" t="s">
        <v>2977</v>
      </c>
      <c r="C36" s="479"/>
      <c r="D36" s="479"/>
      <c r="E36" s="479"/>
      <c r="F36" s="479"/>
      <c r="G36" s="479"/>
      <c r="H36" s="479"/>
    </row>
    <row r="37" spans="2:8" ht="12.75" customHeight="1" x14ac:dyDescent="0.2">
      <c r="B37" s="479"/>
      <c r="C37" s="479"/>
      <c r="D37" s="479"/>
      <c r="E37" s="479"/>
      <c r="F37" s="479"/>
      <c r="G37" s="479"/>
      <c r="H37" s="479"/>
    </row>
    <row r="38" spans="2:8" ht="12.75" customHeight="1" x14ac:dyDescent="0.2">
      <c r="B38" s="479"/>
      <c r="C38" s="479"/>
      <c r="D38" s="479"/>
      <c r="E38" s="479"/>
      <c r="F38" s="479"/>
      <c r="G38" s="479"/>
      <c r="H38" s="479"/>
    </row>
    <row r="39" spans="2:8" ht="17.25" customHeight="1" x14ac:dyDescent="0.2">
      <c r="B39" s="479"/>
      <c r="C39" s="479"/>
      <c r="D39" s="479"/>
      <c r="E39" s="479"/>
      <c r="F39" s="479"/>
      <c r="G39" s="479"/>
      <c r="H39" s="479"/>
    </row>
    <row r="40" spans="2:8" ht="12.75" customHeight="1" x14ac:dyDescent="0.2">
      <c r="B40" s="478" t="s">
        <v>2979</v>
      </c>
      <c r="C40" s="479"/>
      <c r="D40" s="479"/>
      <c r="E40" s="479"/>
      <c r="F40" s="479"/>
      <c r="G40" s="479"/>
      <c r="H40" s="479"/>
    </row>
    <row r="41" spans="2:8" ht="12.75" customHeight="1" x14ac:dyDescent="0.2">
      <c r="B41" s="479"/>
      <c r="C41" s="479"/>
      <c r="D41" s="479"/>
      <c r="E41" s="479"/>
      <c r="F41" s="479"/>
      <c r="G41" s="479"/>
      <c r="H41" s="479"/>
    </row>
    <row r="42" spans="2:8" ht="18" customHeight="1" x14ac:dyDescent="0.2">
      <c r="B42" s="479"/>
      <c r="C42" s="479"/>
      <c r="D42" s="479"/>
      <c r="E42" s="479"/>
      <c r="F42" s="479"/>
      <c r="G42" s="479"/>
      <c r="H42" s="479"/>
    </row>
    <row r="43" spans="2:8" ht="18" customHeight="1" x14ac:dyDescent="0.2">
      <c r="B43" s="480" t="s">
        <v>2978</v>
      </c>
      <c r="C43" s="480"/>
      <c r="D43" s="480"/>
      <c r="E43" s="480"/>
      <c r="F43" s="480"/>
      <c r="G43" s="480"/>
      <c r="H43" s="480"/>
    </row>
    <row r="44" spans="2:8" ht="12.75" customHeight="1" x14ac:dyDescent="0.2">
      <c r="B44" s="480" t="s">
        <v>2998</v>
      </c>
      <c r="C44" s="480"/>
      <c r="D44" s="480"/>
      <c r="E44" s="480"/>
      <c r="F44" s="480"/>
      <c r="G44" s="480"/>
      <c r="H44" s="480"/>
    </row>
    <row r="45" spans="2:8" ht="12.75" customHeight="1" x14ac:dyDescent="0.2"/>
    <row r="46" spans="2:8" ht="12.75" customHeight="1" x14ac:dyDescent="0.2"/>
    <row r="47" spans="2:8" ht="12.75" customHeight="1" x14ac:dyDescent="0.2"/>
    <row r="48" spans="2:8"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sheetData>
  <sheetProtection password="C6F7" sheet="1" objects="1" scenarios="1"/>
  <customSheetViews>
    <customSheetView guid="{D9C72E7B-13FF-40ED-A6D1-F9B2376F1FF6}" showPageBreaks="1" showGridLines="0" printArea="1" topLeftCell="A226">
      <selection activeCell="F36" sqref="F36"/>
      <pageMargins left="0.59055118110236227" right="0.59055118110236227" top="0.98425196850393704" bottom="0.98425196850393704" header="0.51181102362204722" footer="0.51181102362204722"/>
      <pageSetup scale="90" orientation="landscape" r:id="rId1"/>
      <headerFooter alignWithMargins="0">
        <oddHeader>&amp;L&amp;"Verdana,Standaard"HERSCHIKKING 2012&amp;C&amp;"Verdana,Standaard"Toelichting&amp;R&amp;"Verdana,Standaard"&amp;G</oddHeader>
      </headerFooter>
    </customSheetView>
    <customSheetView guid="{DAD6A131-E761-4D81-9E80-5D69ABC35FD4}" showGridLines="0" showRuler="0" topLeftCell="A226">
      <selection activeCell="J228" sqref="J228"/>
      <pageMargins left="0.59055118110236227" right="0.59055118110236227" top="0.98425196850393704" bottom="0.98425196850393704" header="0.51181102362204722" footer="0.51181102362204722"/>
      <pageSetup scale="90" orientation="landscape" r:id="rId2"/>
      <headerFooter alignWithMargins="0">
        <oddHeader>&amp;L&amp;"Verdana,Standaard"HERSCHIKKING 2012&amp;C&amp;"Verdana,Standaard"Toelichting&amp;R&amp;"Verdana,Standaard"&amp;G</oddHeader>
      </headerFooter>
    </customSheetView>
    <customSheetView guid="{E3D20AD4-478B-480D-BA69-9D31F230E4CE}" showGridLines="0" topLeftCell="A226">
      <selection activeCell="F36" sqref="F36"/>
      <pageMargins left="0.59055118110236227" right="0.59055118110236227" top="0.98425196850393704" bottom="0.98425196850393704" header="0.51181102362204722" footer="0.51181102362204722"/>
      <pageSetup scale="90" orientation="landscape" r:id="rId3"/>
      <headerFooter alignWithMargins="0">
        <oddHeader>&amp;L&amp;"Verdana,Standaard"HERSCHIKKING 2012&amp;C&amp;"Verdana,Standaard"Toelichting&amp;R&amp;"Verdana,Standaard"&amp;G</oddHeader>
      </headerFooter>
    </customSheetView>
  </customSheetViews>
  <mergeCells count="5">
    <mergeCell ref="B34:H35"/>
    <mergeCell ref="B36:H39"/>
    <mergeCell ref="B40:H42"/>
    <mergeCell ref="B43:H43"/>
    <mergeCell ref="B44:H44"/>
  </mergeCells>
  <phoneticPr fontId="14" type="noConversion"/>
  <pageMargins left="0.70866141732283472" right="0.59055118110236227" top="0.98425196850393704" bottom="0.98425196850393704" header="0.39370078740157483" footer="0"/>
  <pageSetup paperSize="9" scale="79" orientation="landscape" r:id="rId4"/>
  <headerFooter alignWithMargins="0">
    <oddHeader>&amp;C&amp;"Verdana,Standaard"&amp;9&amp;A&amp;R&amp;"Verdana,Standaard"&amp;G</oddHeader>
  </headerFooter>
  <rowBreaks count="2" manualBreakCount="2">
    <brk id="46" max="7" man="1"/>
    <brk id="84" max="7" man="1"/>
  </rowBreaks>
  <drawing r:id="rId5"/>
  <legacyDrawing r:id="rId6"/>
  <legacyDrawingHF r:id="rId7"/>
  <oleObjects>
    <mc:AlternateContent xmlns:mc="http://schemas.openxmlformats.org/markup-compatibility/2006">
      <mc:Choice Requires="x14">
        <oleObject progId="Word.Document.12" shapeId="68650" r:id="rId8">
          <objectPr defaultSize="0" autoPict="0" r:id="rId9">
            <anchor moveWithCells="1">
              <from>
                <xdr:col>0</xdr:col>
                <xdr:colOff>47625</xdr:colOff>
                <xdr:row>0</xdr:row>
                <xdr:rowOff>95250</xdr:rowOff>
              </from>
              <to>
                <xdr:col>7</xdr:col>
                <xdr:colOff>9525</xdr:colOff>
                <xdr:row>25</xdr:row>
                <xdr:rowOff>0</xdr:rowOff>
              </to>
            </anchor>
          </objectPr>
        </oleObject>
      </mc:Choice>
      <mc:Fallback>
        <oleObject progId="Word.Document.12" shapeId="68650" r:id="rId8"/>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tabColor rgb="FFE2DCD3"/>
  </sheetPr>
  <dimension ref="B1:L42"/>
  <sheetViews>
    <sheetView showGridLines="0" topLeftCell="B3" zoomScaleNormal="100" workbookViewId="0">
      <selection activeCell="B3" sqref="B3"/>
    </sheetView>
  </sheetViews>
  <sheetFormatPr defaultColWidth="0" defaultRowHeight="11.25" zeroHeight="1" x14ac:dyDescent="0.15"/>
  <cols>
    <col min="1" max="1" width="9.140625" style="22" hidden="1" customWidth="1"/>
    <col min="2" max="2" width="6.28515625" style="22" customWidth="1"/>
    <col min="3" max="3" width="3.7109375" style="187" customWidth="1"/>
    <col min="4" max="4" width="5" style="187" bestFit="1" customWidth="1"/>
    <col min="5" max="5" width="15.7109375" style="64" customWidth="1"/>
    <col min="6" max="6" width="12.7109375" style="64" customWidth="1"/>
    <col min="7" max="7" width="110.7109375" style="22" customWidth="1"/>
    <col min="8" max="8" width="2.7109375" style="22" customWidth="1"/>
    <col min="9" max="9" width="4.7109375" style="387" hidden="1" customWidth="1"/>
    <col min="10" max="10" width="8.42578125" style="22" hidden="1" customWidth="1"/>
    <col min="11" max="12" width="0" style="22" hidden="1" customWidth="1"/>
    <col min="13" max="16384" width="9.140625" style="22" hidden="1"/>
  </cols>
  <sheetData>
    <row r="1" spans="2:12" hidden="1" x14ac:dyDescent="0.15">
      <c r="B1" s="41" t="s">
        <v>1029</v>
      </c>
      <c r="C1" s="392"/>
      <c r="D1" s="399"/>
      <c r="E1" s="8"/>
      <c r="F1" s="8"/>
      <c r="G1" s="3"/>
      <c r="H1" s="3"/>
      <c r="I1" s="385"/>
      <c r="J1" s="176"/>
      <c r="K1" s="176"/>
    </row>
    <row r="2" spans="2:12" hidden="1" x14ac:dyDescent="0.15">
      <c r="B2" s="43">
        <v>3</v>
      </c>
      <c r="C2" s="392">
        <v>3</v>
      </c>
      <c r="D2" s="392">
        <v>5.5</v>
      </c>
      <c r="E2" s="63"/>
      <c r="F2" s="63"/>
      <c r="G2" s="43">
        <v>124.29</v>
      </c>
      <c r="H2" s="43">
        <v>2</v>
      </c>
      <c r="I2" s="386">
        <v>6</v>
      </c>
      <c r="J2" s="43">
        <v>6</v>
      </c>
      <c r="K2" s="43">
        <v>6</v>
      </c>
    </row>
    <row r="3" spans="2:12" s="59" customFormat="1" ht="12.75" customHeight="1" x14ac:dyDescent="0.15">
      <c r="B3" s="67"/>
      <c r="C3" s="211"/>
      <c r="D3" s="211"/>
      <c r="E3" s="63"/>
      <c r="F3" s="63"/>
      <c r="G3" s="16" t="str">
        <f>"pagina "&amp;I3&amp;""</f>
        <v>pagina 3</v>
      </c>
      <c r="H3" s="67"/>
      <c r="I3" s="387">
        <v>3</v>
      </c>
      <c r="J3" s="67"/>
      <c r="K3" s="67"/>
    </row>
    <row r="4" spans="2:12" ht="12.75" customHeight="1" x14ac:dyDescent="0.15">
      <c r="B4" s="204" t="s">
        <v>1960</v>
      </c>
      <c r="C4" s="393"/>
      <c r="D4" s="393"/>
      <c r="E4" s="171"/>
      <c r="F4" s="171"/>
      <c r="G4" s="16" t="str">
        <f>Voorblad!$H$13&amp;" / "&amp;Voorblad!$I$13&amp;""</f>
        <v xml:space="preserve">300 / </v>
      </c>
    </row>
    <row r="5" spans="2:12" s="185" customFormat="1" ht="12.75" customHeight="1" x14ac:dyDescent="0.2">
      <c r="B5" s="205"/>
      <c r="C5" s="393"/>
      <c r="D5" s="393"/>
      <c r="E5" s="206"/>
      <c r="F5" s="206"/>
      <c r="G5" s="205"/>
      <c r="I5" s="388"/>
    </row>
    <row r="6" spans="2:12" s="185" customFormat="1" ht="51" customHeight="1" x14ac:dyDescent="0.2">
      <c r="B6" s="483" t="s">
        <v>1959</v>
      </c>
      <c r="C6" s="484"/>
      <c r="D6" s="484"/>
      <c r="E6" s="484"/>
      <c r="F6" s="484"/>
      <c r="G6" s="484"/>
      <c r="I6" s="388"/>
    </row>
    <row r="7" spans="2:12" s="185" customFormat="1" ht="12.75" customHeight="1" x14ac:dyDescent="0.2">
      <c r="B7" s="87"/>
      <c r="C7" s="189"/>
      <c r="D7" s="189"/>
      <c r="E7" s="189"/>
      <c r="F7" s="189"/>
      <c r="G7" s="189"/>
      <c r="I7" s="388"/>
    </row>
    <row r="8" spans="2:12" s="185" customFormat="1" ht="12.75" customHeight="1" x14ac:dyDescent="0.2">
      <c r="B8" s="481" t="str">
        <f>IF(I15=0,"Er zijn geen fouten","Er zijn fouten geconstateerd")</f>
        <v>Er zijn fouten geconstateerd</v>
      </c>
      <c r="C8" s="482"/>
      <c r="D8" s="482"/>
      <c r="E8" s="482"/>
      <c r="F8" s="482"/>
      <c r="G8" s="482"/>
      <c r="I8" s="400"/>
    </row>
    <row r="9" spans="2:12" s="185" customFormat="1" ht="12.75" customHeight="1" x14ac:dyDescent="0.2">
      <c r="B9" s="205"/>
      <c r="C9" s="394"/>
      <c r="D9" s="394"/>
      <c r="E9" s="208"/>
      <c r="F9" s="208"/>
      <c r="G9" s="207"/>
      <c r="I9" s="388"/>
    </row>
    <row r="10" spans="2:12" s="185" customFormat="1" ht="15" customHeight="1" x14ac:dyDescent="0.2">
      <c r="B10" s="209"/>
      <c r="C10" s="395"/>
      <c r="D10" s="397"/>
      <c r="E10" s="203" t="s">
        <v>627</v>
      </c>
      <c r="F10" s="203" t="s">
        <v>1214</v>
      </c>
      <c r="G10" s="203" t="s">
        <v>1215</v>
      </c>
      <c r="I10" s="388"/>
    </row>
    <row r="11" spans="2:12" s="185" customFormat="1" ht="35.1" customHeight="1" x14ac:dyDescent="0.2">
      <c r="B11" s="40">
        <f>I3*100+1</f>
        <v>301</v>
      </c>
      <c r="C11" s="396" t="str">
        <f t="shared" ref="C11" si="0">IF(I11=0,"√"," ")</f>
        <v xml:space="preserve"> </v>
      </c>
      <c r="D11" s="398" t="str">
        <f t="shared" ref="D11" si="1">IF(I11&gt;0,"fout"," ")</f>
        <v>fout</v>
      </c>
      <c r="E11" s="86" t="s">
        <v>1212</v>
      </c>
      <c r="F11" s="172" t="s">
        <v>1216</v>
      </c>
      <c r="G11" s="85" t="s">
        <v>1217</v>
      </c>
      <c r="I11" s="389">
        <f>IF(AND(AlgInfo!B17&lt;&gt;0,(OR(NR="",NR=0,AlgInfo!E5="neem contact op met de NZa"))),1,0)</f>
        <v>1</v>
      </c>
      <c r="J11" s="210"/>
      <c r="K11" s="186"/>
      <c r="L11" s="186"/>
    </row>
    <row r="12" spans="2:12" s="185" customFormat="1" ht="35.1" customHeight="1" x14ac:dyDescent="0.2">
      <c r="B12" s="40">
        <f>B11+1</f>
        <v>302</v>
      </c>
      <c r="C12" s="396" t="str">
        <f t="shared" ref="C12:C13" si="2">IF(I12=0,"√"," ")</f>
        <v>√</v>
      </c>
      <c r="D12" s="398" t="str">
        <f t="shared" ref="D12:D13" si="3">IF(I12&gt;0,"fout"," ")</f>
        <v xml:space="preserve"> </v>
      </c>
      <c r="E12" s="86" t="s">
        <v>2946</v>
      </c>
      <c r="F12" s="173">
        <f>'Bezette plaatsen KW'!B42</f>
        <v>422</v>
      </c>
      <c r="G12" s="86" t="s">
        <v>2947</v>
      </c>
      <c r="H12" s="186"/>
      <c r="I12" s="390">
        <f>IF('Bezette plaatsen KW'!L42&lt;0,1,0)</f>
        <v>0</v>
      </c>
      <c r="J12" s="210"/>
      <c r="K12" s="186"/>
      <c r="L12" s="186"/>
    </row>
    <row r="13" spans="2:12" s="185" customFormat="1" ht="35.1" customHeight="1" x14ac:dyDescent="0.2">
      <c r="B13" s="40">
        <f t="shared" ref="B13:B14" si="4">B12+1</f>
        <v>303</v>
      </c>
      <c r="C13" s="396" t="str">
        <f t="shared" si="2"/>
        <v>√</v>
      </c>
      <c r="D13" s="398" t="str">
        <f t="shared" si="3"/>
        <v xml:space="preserve"> </v>
      </c>
      <c r="E13" s="86" t="s">
        <v>2946</v>
      </c>
      <c r="F13" s="173" t="str">
        <f>'Bezette plaatsen KW'!B29&amp;" - "&amp;'Bezette plaatsen KW'!B40</f>
        <v>409 - 420</v>
      </c>
      <c r="G13" s="86" t="str">
        <f>CONCATENATE("Er wordt op regel ",'Bezette plaatsen KW'!B4," aangegeven dat er een aanpassing plaatsvindt op de bezette plaatsen kleinschalig wonen en tegelijkertijd wordt er geen nieuwe verdeling opgegeven bij regel ",'Bezette plaatsen KW'!B29," t/m ",'Bezette plaatsen KW'!B40,)</f>
        <v>Er wordt op regel 401 aangegeven dat er een aanpassing plaatsvindt op de bezette plaatsen kleinschalig wonen en tegelijkertijd wordt er geen nieuwe verdeling opgegeven bij regel 409 t/m 420</v>
      </c>
      <c r="H13" s="186"/>
      <c r="I13" s="390">
        <f>IF('Bezette plaatsen KW'!AA41&lt;&gt;0,1,0)</f>
        <v>0</v>
      </c>
      <c r="J13" s="210"/>
      <c r="K13" s="186"/>
      <c r="L13" s="186"/>
    </row>
    <row r="14" spans="2:12" ht="35.1" customHeight="1" thickBot="1" x14ac:dyDescent="0.2">
      <c r="B14" s="40">
        <f t="shared" si="4"/>
        <v>304</v>
      </c>
      <c r="C14" s="396" t="str">
        <f t="shared" ref="C14" si="5">IF(I14=0,"√"," ")</f>
        <v>√</v>
      </c>
      <c r="D14" s="398" t="str">
        <f t="shared" ref="D14" si="6">IF(I14&gt;0,"fout"," ")</f>
        <v xml:space="preserve"> </v>
      </c>
      <c r="E14" s="86" t="s">
        <v>2946</v>
      </c>
      <c r="F14" s="173">
        <f>'Bezette plaatsen KW'!B41</f>
        <v>421</v>
      </c>
      <c r="G14" s="86" t="str">
        <f>CONCATENATE("Het totaal van regel ",'Bezette plaatsen KW'!B41," is hoger dan het totaal bezette plaatsen kleinschalig wonen van regels ",'Bezette plaatsen KW'!B9,", ",'Bezette plaatsen KW'!B15," en ",'Bezette plaatsen KW'!B20,)</f>
        <v>Het totaal van regel 421 is hoger dan het totaal bezette plaatsen kleinschalig wonen van regels 404, 406 en 408</v>
      </c>
      <c r="H14" s="186"/>
      <c r="I14" s="390">
        <f>IF('Bezette plaatsen KW'!L41&gt;('Bezette plaatsen KW'!M9+'Bezette plaatsen KW'!M15+'Bezette plaatsen KW'!M20),1,0)</f>
        <v>0</v>
      </c>
    </row>
    <row r="15" spans="2:12" ht="12" thickBot="1" x14ac:dyDescent="0.2">
      <c r="I15" s="391">
        <f>SUM(I11:I14)</f>
        <v>1</v>
      </c>
    </row>
    <row r="16" spans="2:1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sheetData>
  <sheetProtection password="C6F7" sheet="1" objects="1" scenarios="1"/>
  <customSheetViews>
    <customSheetView guid="{D9C72E7B-13FF-40ED-A6D1-F9B2376F1FF6}" showPageBreaks="1" showGridLines="0" printArea="1" hiddenRows="1" hiddenColumns="1" topLeftCell="B5">
      <selection activeCell="J37" sqref="J37"/>
      <rowBreaks count="1" manualBreakCount="1">
        <brk id="23" max="16383" man="1"/>
      </rowBreaks>
      <pageMargins left="0.39370078740157483" right="0.39370078740157483" top="0.59055118110236227" bottom="0.39370078740157483" header="0.28999999999999998" footer="0.51181102362204722"/>
      <printOptions horizontalCentered="1" headings="1"/>
      <pageSetup paperSize="9" scale="90" orientation="landscape" horizontalDpi="1200" r:id="rId1"/>
      <headerFooter alignWithMargins="0">
        <oddHeader>&amp;L&amp;"Verdana,Standaard"HERSCHIKKING 2012&amp;C&amp;"Verdana,Standaard"&amp;A&amp;R&amp;G</oddHeader>
      </headerFooter>
    </customSheetView>
    <customSheetView guid="{DAD6A131-E761-4D81-9E80-5D69ABC35FD4}" showGridLines="0" hiddenRows="1" hiddenColumns="1" showRuler="0" topLeftCell="B5">
      <selection activeCell="G5" sqref="G5"/>
      <rowBreaks count="1" manualBreakCount="1">
        <brk id="23" max="16383" man="1"/>
      </rowBreaks>
      <pageMargins left="0.39370078740157483" right="0.39370078740157483" top="0.59055118110236227" bottom="0.39370078740157483" header="0.28999999999999998" footer="0.51181102362204722"/>
      <printOptions horizontalCentered="1" headings="1"/>
      <pageSetup paperSize="9" scale="90" orientation="landscape" horizontalDpi="1200" r:id="rId2"/>
      <headerFooter alignWithMargins="0">
        <oddHeader>&amp;L&amp;"Verdana,Standaard"HERSCHIKKING 2012&amp;C&amp;"Verdana,Standaard"&amp;A&amp;R&amp;G</oddHeader>
      </headerFooter>
    </customSheetView>
    <customSheetView guid="{E3D20AD4-478B-480D-BA69-9D31F230E4CE}" showGridLines="0" hiddenColumns="1" topLeftCell="B1">
      <selection activeCell="B8" sqref="B8:G8"/>
      <rowBreaks count="1" manualBreakCount="1">
        <brk id="23" max="16383" man="1"/>
      </rowBreaks>
      <pageMargins left="0.39370078740157483" right="0.39370078740157483" top="0.59055118110236227" bottom="0.39370078740157483" header="0.28999999999999998" footer="0.51181102362204722"/>
      <printOptions horizontalCentered="1" headings="1"/>
      <pageSetup paperSize="9" scale="90" orientation="landscape" horizontalDpi="1200" r:id="rId3"/>
      <headerFooter alignWithMargins="0">
        <oddHeader>&amp;L&amp;"Verdana,Standaard"HERSCHIKKING 2012&amp;C&amp;"Verdana,Standaard"&amp;A&amp;R&amp;G</oddHeader>
      </headerFooter>
    </customSheetView>
  </customSheetViews>
  <mergeCells count="2">
    <mergeCell ref="B8:G8"/>
    <mergeCell ref="B6:G6"/>
  </mergeCells>
  <phoneticPr fontId="14" type="noConversion"/>
  <conditionalFormatting sqref="C8:F8">
    <cfRule type="expression" dxfId="25" priority="1" stopIfTrue="1">
      <formula>J14&gt;0</formula>
    </cfRule>
  </conditionalFormatting>
  <conditionalFormatting sqref="B8">
    <cfRule type="expression" dxfId="24" priority="24" stopIfTrue="1">
      <formula>I15&gt;0</formula>
    </cfRule>
  </conditionalFormatting>
  <printOptions horizontalCentered="1"/>
  <pageMargins left="0.39370078740157483" right="0.27559055118110237" top="0.55118110236220474" bottom="0.39370078740157483" header="0.39370078740157483" footer="0"/>
  <pageSetup paperSize="9" scale="90" orientation="landscape" r:id="rId4"/>
  <headerFooter alignWithMargins="0">
    <oddHeader>&amp;C&amp;"Verdana,Standaard"&amp;9&amp;A&amp;R&amp;G</oddHead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7DCEF"/>
  </sheetPr>
  <dimension ref="A1:AB72"/>
  <sheetViews>
    <sheetView showGridLines="0" topLeftCell="B1" zoomScaleNormal="100" workbookViewId="0">
      <selection activeCell="M4" sqref="M4"/>
    </sheetView>
  </sheetViews>
  <sheetFormatPr defaultColWidth="0" defaultRowHeight="12.75" zeroHeight="1" x14ac:dyDescent="0.2"/>
  <cols>
    <col min="1" max="1" width="2.85546875" style="53" hidden="1" customWidth="1"/>
    <col min="2" max="2" width="6.140625" style="62" customWidth="1"/>
    <col min="3" max="6" width="10.7109375" style="53" customWidth="1"/>
    <col min="7" max="7" width="10.5703125" style="53" customWidth="1"/>
    <col min="8" max="8" width="11.5703125" style="53" customWidth="1"/>
    <col min="9" max="13" width="13.7109375" style="53" customWidth="1"/>
    <col min="14" max="14" width="10" style="53" customWidth="1"/>
    <col min="15" max="15" width="1.85546875" style="53" customWidth="1"/>
    <col min="16" max="16" width="12.42578125" style="53" hidden="1" customWidth="1"/>
    <col min="17" max="17" width="8.42578125" style="53" hidden="1" customWidth="1"/>
    <col min="18" max="18" width="13.5703125" style="53" hidden="1" customWidth="1"/>
    <col min="19" max="25" width="11.7109375" style="53" hidden="1" customWidth="1"/>
    <col min="26" max="16384" width="9.140625" style="53" hidden="1"/>
  </cols>
  <sheetData>
    <row r="1" spans="2:18" ht="14.25" x14ac:dyDescent="0.2">
      <c r="B1" s="39" t="s">
        <v>2958</v>
      </c>
      <c r="N1" s="16" t="str">
        <f>"pagina "&amp;P1&amp;""</f>
        <v>pagina 4</v>
      </c>
      <c r="P1" s="238">
        <v>4</v>
      </c>
    </row>
    <row r="2" spans="2:18" s="22" customFormat="1" ht="12.75" customHeight="1" x14ac:dyDescent="0.15">
      <c r="B2" s="64"/>
      <c r="N2" s="16" t="str">
        <f>Voorblad!$H$13&amp;" / "&amp;Voorblad!$I$13&amp;""</f>
        <v xml:space="preserve">300 / </v>
      </c>
      <c r="O2" s="64"/>
      <c r="P2" s="64"/>
    </row>
    <row r="3" spans="2:18" s="22" customFormat="1" ht="12.75" customHeight="1" x14ac:dyDescent="0.15">
      <c r="B3" s="101" t="s">
        <v>2959</v>
      </c>
      <c r="N3" s="51"/>
      <c r="O3" s="64"/>
      <c r="P3" s="66" t="s">
        <v>2619</v>
      </c>
      <c r="Q3" s="52"/>
      <c r="R3" s="52"/>
    </row>
    <row r="4" spans="2:18" s="22" customFormat="1" ht="12.75" customHeight="1" x14ac:dyDescent="0.15">
      <c r="B4" s="19">
        <f>P1*100+1</f>
        <v>401</v>
      </c>
      <c r="C4" s="191" t="s">
        <v>2620</v>
      </c>
      <c r="D4" s="293"/>
      <c r="E4" s="293"/>
      <c r="F4" s="293"/>
      <c r="G4" s="293"/>
      <c r="H4" s="293"/>
      <c r="I4" s="293"/>
      <c r="J4" s="293"/>
      <c r="K4" s="293"/>
      <c r="L4" s="294"/>
      <c r="M4" s="384"/>
      <c r="P4" s="52">
        <f>IF(M4="ja",1,0)</f>
        <v>0</v>
      </c>
      <c r="Q4" s="52">
        <f>IF(NR&gt;0,1,0)</f>
        <v>0</v>
      </c>
      <c r="R4" s="52"/>
    </row>
    <row r="5" spans="2:18" s="22" customFormat="1" ht="9" customHeight="1" x14ac:dyDescent="0.15"/>
    <row r="6" spans="2:18" s="22" customFormat="1" ht="12.75" customHeight="1" x14ac:dyDescent="0.15">
      <c r="B6" s="296" t="s">
        <v>2960</v>
      </c>
      <c r="M6" s="295" t="s">
        <v>172</v>
      </c>
      <c r="R6" s="408" t="s">
        <v>771</v>
      </c>
    </row>
    <row r="7" spans="2:18" s="22" customFormat="1" ht="12.75" customHeight="1" x14ac:dyDescent="0.2">
      <c r="B7" s="19">
        <f>B4+1</f>
        <v>402</v>
      </c>
      <c r="C7" s="491" t="s">
        <v>2961</v>
      </c>
      <c r="D7" s="492"/>
      <c r="E7" s="492"/>
      <c r="F7" s="492"/>
      <c r="G7" s="492"/>
      <c r="H7" s="492"/>
      <c r="I7" s="492"/>
      <c r="J7" s="492"/>
      <c r="K7" s="492"/>
      <c r="L7" s="493"/>
      <c r="M7" s="297"/>
      <c r="R7" s="409">
        <f>B7*M7</f>
        <v>0</v>
      </c>
    </row>
    <row r="8" spans="2:18" s="22" customFormat="1" ht="12.75" customHeight="1" x14ac:dyDescent="0.2">
      <c r="B8" s="19">
        <f>B7+1</f>
        <v>403</v>
      </c>
      <c r="C8" s="491" t="s">
        <v>2937</v>
      </c>
      <c r="D8" s="492"/>
      <c r="E8" s="492"/>
      <c r="F8" s="492"/>
      <c r="G8" s="492"/>
      <c r="H8" s="492"/>
      <c r="I8" s="492"/>
      <c r="J8" s="492"/>
      <c r="K8" s="492"/>
      <c r="L8" s="493"/>
      <c r="M8" s="297"/>
      <c r="O8" s="190"/>
      <c r="R8" s="409">
        <f>B8*M8</f>
        <v>0</v>
      </c>
    </row>
    <row r="9" spans="2:18" s="22" customFormat="1" ht="12.75" customHeight="1" x14ac:dyDescent="0.15">
      <c r="B9" s="20">
        <f>B8+1</f>
        <v>404</v>
      </c>
      <c r="C9" s="412" t="str">
        <f>CONCATENATE("Bezette plaatsen kleinschalig wonen (regel ",B8," / 365)")</f>
        <v>Bezette plaatsen kleinschalig wonen (regel 403 / 365)</v>
      </c>
      <c r="D9" s="414"/>
      <c r="E9" s="414"/>
      <c r="F9" s="414"/>
      <c r="G9" s="414"/>
      <c r="H9" s="416">
        <v>2</v>
      </c>
      <c r="I9" s="414"/>
      <c r="J9" s="414"/>
      <c r="K9" s="414"/>
      <c r="L9" s="415"/>
      <c r="M9" s="365">
        <f>ROUNDUP(M8/365,0)</f>
        <v>0</v>
      </c>
      <c r="R9" s="409"/>
    </row>
    <row r="10" spans="2:18" s="22" customFormat="1" ht="12.75" customHeight="1" x14ac:dyDescent="0.15">
      <c r="B10" s="298" t="s">
        <v>2643</v>
      </c>
      <c r="C10" s="382" t="s">
        <v>2938</v>
      </c>
      <c r="D10" s="55"/>
      <c r="E10" s="55"/>
      <c r="F10" s="55"/>
      <c r="G10" s="55"/>
      <c r="H10" s="55"/>
      <c r="I10" s="55"/>
      <c r="J10" s="55"/>
      <c r="K10" s="55"/>
      <c r="M10" s="55"/>
      <c r="R10" s="409"/>
    </row>
    <row r="11" spans="2:18" s="22" customFormat="1" ht="12.75" customHeight="1" x14ac:dyDescent="0.15">
      <c r="B11" s="298" t="s">
        <v>2939</v>
      </c>
      <c r="C11" s="382" t="str">
        <f>CONCATENATE("De berekende bezette plaatsen van regel ",B9," verdelen over één of meerdere  regel(s) ",B29," t/m ",B31," in kolom 4 'Nieuwe verdeling'.")</f>
        <v>De berekende bezette plaatsen van regel 404 verdelen over één of meerdere  regel(s) 409 t/m 411 in kolom 4 'Nieuwe verdeling'.</v>
      </c>
      <c r="H11" s="55"/>
      <c r="R11" s="409"/>
    </row>
    <row r="12" spans="2:18" s="22" customFormat="1" ht="7.5" customHeight="1" x14ac:dyDescent="0.15">
      <c r="B12" s="64"/>
      <c r="H12" s="55"/>
      <c r="R12" s="409"/>
    </row>
    <row r="13" spans="2:18" s="22" customFormat="1" ht="12.75" customHeight="1" x14ac:dyDescent="0.15">
      <c r="B13" s="296" t="s">
        <v>2962</v>
      </c>
      <c r="H13" s="55"/>
      <c r="M13" s="295" t="s">
        <v>172</v>
      </c>
      <c r="R13" s="409"/>
    </row>
    <row r="14" spans="2:18" s="22" customFormat="1" ht="12.75" customHeight="1" x14ac:dyDescent="0.2">
      <c r="B14" s="19">
        <f>B9+1</f>
        <v>405</v>
      </c>
      <c r="C14" s="491" t="s">
        <v>2969</v>
      </c>
      <c r="D14" s="492"/>
      <c r="E14" s="492"/>
      <c r="F14" s="492"/>
      <c r="G14" s="492"/>
      <c r="H14" s="492"/>
      <c r="I14" s="492"/>
      <c r="J14" s="492"/>
      <c r="K14" s="492"/>
      <c r="L14" s="493"/>
      <c r="M14" s="297"/>
      <c r="R14" s="409">
        <f>B14*M14</f>
        <v>0</v>
      </c>
    </row>
    <row r="15" spans="2:18" s="22" customFormat="1" ht="12.75" customHeight="1" x14ac:dyDescent="0.15">
      <c r="B15" s="20">
        <f>B14+1</f>
        <v>406</v>
      </c>
      <c r="C15" s="412" t="str">
        <f>CONCATENATE("Bezette plaatsen kleinschalig wonen (regel ",B14," / 365)")</f>
        <v>Bezette plaatsen kleinschalig wonen (regel 405 / 365)</v>
      </c>
      <c r="D15" s="414"/>
      <c r="E15" s="414"/>
      <c r="F15" s="414"/>
      <c r="G15" s="414"/>
      <c r="H15" s="416">
        <v>3</v>
      </c>
      <c r="I15" s="414"/>
      <c r="J15" s="414"/>
      <c r="K15" s="414"/>
      <c r="L15" s="415"/>
      <c r="M15" s="365">
        <f>ROUNDUP(M14/365,0)</f>
        <v>0</v>
      </c>
      <c r="R15" s="409"/>
    </row>
    <row r="16" spans="2:18" s="22" customFormat="1" ht="12.75" customHeight="1" x14ac:dyDescent="0.15">
      <c r="B16" s="298" t="s">
        <v>2621</v>
      </c>
      <c r="C16" s="382" t="str">
        <f>CONCATENATE("De berekende bezette plaatsen van regel ",B15," verdelen over één of meerdere regel(s) ",B33," t/m ",B35," in kolom 4 'Nieuwe verdeling'.")</f>
        <v>De berekende bezette plaatsen van regel 406 verdelen over één of meerdere regel(s) 413 t/m 415 in kolom 4 'Nieuwe verdeling'.</v>
      </c>
      <c r="D16" s="189"/>
      <c r="E16" s="189"/>
      <c r="F16" s="189"/>
      <c r="G16" s="189"/>
      <c r="H16" s="189"/>
      <c r="I16" s="189"/>
      <c r="J16" s="189"/>
      <c r="K16" s="189"/>
      <c r="L16" s="189"/>
      <c r="M16" s="189"/>
      <c r="R16" s="409"/>
    </row>
    <row r="17" spans="2:27" s="22" customFormat="1" ht="9" customHeight="1" x14ac:dyDescent="0.15">
      <c r="B17" s="299"/>
      <c r="C17" s="185"/>
      <c r="D17" s="185"/>
      <c r="E17" s="185"/>
      <c r="F17" s="185"/>
      <c r="G17" s="185"/>
      <c r="H17" s="185"/>
      <c r="I17" s="185"/>
      <c r="J17" s="185"/>
      <c r="K17" s="185"/>
      <c r="L17" s="185"/>
      <c r="M17" s="185"/>
      <c r="R17" s="409"/>
    </row>
    <row r="18" spans="2:27" s="22" customFormat="1" ht="12.75" customHeight="1" x14ac:dyDescent="0.15">
      <c r="B18" s="296" t="s">
        <v>2963</v>
      </c>
      <c r="H18" s="55"/>
      <c r="M18" s="295" t="s">
        <v>172</v>
      </c>
      <c r="R18" s="409"/>
    </row>
    <row r="19" spans="2:27" s="22" customFormat="1" ht="12.75" customHeight="1" x14ac:dyDescent="0.2">
      <c r="B19" s="19">
        <f>B15+1</f>
        <v>407</v>
      </c>
      <c r="C19" s="491" t="s">
        <v>2940</v>
      </c>
      <c r="D19" s="492"/>
      <c r="E19" s="492"/>
      <c r="F19" s="492"/>
      <c r="G19" s="492"/>
      <c r="H19" s="492"/>
      <c r="I19" s="492"/>
      <c r="J19" s="492"/>
      <c r="K19" s="492"/>
      <c r="L19" s="493"/>
      <c r="M19" s="297"/>
      <c r="R19" s="409">
        <f>B19*M19</f>
        <v>0</v>
      </c>
    </row>
    <row r="20" spans="2:27" s="22" customFormat="1" ht="12.75" customHeight="1" x14ac:dyDescent="0.15">
      <c r="B20" s="20">
        <f>B19+1</f>
        <v>408</v>
      </c>
      <c r="C20" s="412" t="str">
        <f>CONCATENATE("Bezette plaatsen kleinschalig wonen (regel ",B19," / 365)")</f>
        <v>Bezette plaatsen kleinschalig wonen (regel 407 / 365)</v>
      </c>
      <c r="D20" s="414"/>
      <c r="E20" s="414"/>
      <c r="F20" s="414"/>
      <c r="G20" s="414"/>
      <c r="H20" s="416">
        <v>5</v>
      </c>
      <c r="I20" s="414"/>
      <c r="J20" s="414"/>
      <c r="K20" s="414"/>
      <c r="L20" s="415"/>
      <c r="M20" s="365">
        <f>ROUNDUP(M19/365,0)</f>
        <v>0</v>
      </c>
      <c r="R20" s="409"/>
    </row>
    <row r="21" spans="2:27" s="22" customFormat="1" ht="12.75" customHeight="1" x14ac:dyDescent="0.15">
      <c r="B21" s="298" t="s">
        <v>2622</v>
      </c>
      <c r="C21" s="494" t="s">
        <v>2951</v>
      </c>
      <c r="D21" s="494"/>
      <c r="E21" s="494"/>
      <c r="F21" s="494"/>
      <c r="G21" s="494"/>
      <c r="H21" s="494"/>
      <c r="I21" s="494"/>
      <c r="J21" s="494"/>
      <c r="K21" s="494"/>
      <c r="L21" s="494"/>
      <c r="M21" s="494"/>
      <c r="R21" s="409"/>
    </row>
    <row r="22" spans="2:27" s="22" customFormat="1" ht="12.75" customHeight="1" x14ac:dyDescent="0.15">
      <c r="B22" s="299"/>
      <c r="C22" s="495"/>
      <c r="D22" s="495"/>
      <c r="E22" s="495"/>
      <c r="F22" s="495"/>
      <c r="G22" s="495"/>
      <c r="H22" s="495"/>
      <c r="I22" s="495"/>
      <c r="J22" s="495"/>
      <c r="K22" s="495"/>
      <c r="L22" s="495"/>
      <c r="M22" s="495"/>
      <c r="R22" s="409"/>
    </row>
    <row r="23" spans="2:27" s="22" customFormat="1" ht="12.75" customHeight="1" x14ac:dyDescent="0.15">
      <c r="B23" s="298" t="s">
        <v>2623</v>
      </c>
      <c r="C23" s="383" t="str">
        <f>CONCATENATE("De berekende bezette plaatsen van regel ",B20," verdelen over één of meerdere regel(s) ",B37," t/m ",B39," in kolom 4 'Nieuwe verdeling'.")</f>
        <v>De berekende bezette plaatsen van regel 408 verdelen over één of meerdere regel(s) 417 t/m 419 in kolom 4 'Nieuwe verdeling'.</v>
      </c>
      <c r="D23" s="383"/>
      <c r="E23" s="383"/>
      <c r="F23" s="383"/>
      <c r="G23" s="383"/>
      <c r="H23" s="383"/>
      <c r="I23" s="383"/>
      <c r="J23" s="383"/>
      <c r="K23" s="383"/>
      <c r="L23" s="383"/>
      <c r="M23" s="383"/>
      <c r="R23" s="409"/>
    </row>
    <row r="24" spans="2:27" s="22" customFormat="1" ht="12.75" customHeight="1" x14ac:dyDescent="0.15">
      <c r="B24" s="298"/>
      <c r="O24" s="55"/>
      <c r="R24" s="409"/>
    </row>
    <row r="25" spans="2:27" s="22" customFormat="1" ht="12.75" customHeight="1" x14ac:dyDescent="0.15">
      <c r="B25" s="65"/>
      <c r="C25" s="65"/>
      <c r="D25" s="65"/>
      <c r="E25" s="65"/>
      <c r="F25" s="65"/>
      <c r="G25" s="65"/>
      <c r="H25" s="188"/>
      <c r="I25" s="413">
        <v>1</v>
      </c>
      <c r="J25" s="413">
        <v>2</v>
      </c>
      <c r="K25" s="413" t="s">
        <v>2972</v>
      </c>
      <c r="L25" s="413">
        <v>4</v>
      </c>
      <c r="M25" s="413" t="s">
        <v>2973</v>
      </c>
      <c r="O25" s="55"/>
      <c r="R25" s="409"/>
    </row>
    <row r="26" spans="2:27" s="22" customFormat="1" ht="12.75" customHeight="1" x14ac:dyDescent="0.15">
      <c r="B26" s="298"/>
      <c r="I26" s="485" t="s">
        <v>2941</v>
      </c>
      <c r="J26" s="485" t="s">
        <v>2971</v>
      </c>
      <c r="K26" s="485" t="s">
        <v>1761</v>
      </c>
      <c r="L26" s="487" t="s">
        <v>2942</v>
      </c>
      <c r="M26" s="488"/>
      <c r="R26" s="409"/>
    </row>
    <row r="27" spans="2:27" s="22" customFormat="1" ht="12.75" customHeight="1" x14ac:dyDescent="0.15">
      <c r="B27" s="298"/>
      <c r="H27" s="185"/>
      <c r="I27" s="486" t="s">
        <v>1918</v>
      </c>
      <c r="J27" s="486" t="s">
        <v>1918</v>
      </c>
      <c r="K27" s="486" t="s">
        <v>1918</v>
      </c>
      <c r="L27" s="489"/>
      <c r="M27" s="490"/>
      <c r="O27" s="55"/>
      <c r="R27" s="409"/>
    </row>
    <row r="28" spans="2:27" s="22" customFormat="1" ht="27.75" customHeight="1" x14ac:dyDescent="0.15">
      <c r="B28" s="366" t="s">
        <v>2964</v>
      </c>
      <c r="C28" s="300"/>
      <c r="D28" s="300"/>
      <c r="E28" s="300"/>
      <c r="F28" s="300"/>
      <c r="G28" s="300"/>
      <c r="H28" s="380" t="s">
        <v>2970</v>
      </c>
      <c r="I28" s="301" t="s">
        <v>2967</v>
      </c>
      <c r="J28" s="301" t="s">
        <v>2974</v>
      </c>
      <c r="K28" s="301" t="s">
        <v>2975</v>
      </c>
      <c r="L28" s="301" t="s">
        <v>2943</v>
      </c>
      <c r="M28" s="367" t="s">
        <v>2944</v>
      </c>
      <c r="N28" s="55"/>
      <c r="P28" s="381" t="s">
        <v>2949</v>
      </c>
      <c r="R28" s="409"/>
      <c r="S28" s="302" t="s">
        <v>2625</v>
      </c>
      <c r="T28" s="302" t="s">
        <v>2626</v>
      </c>
      <c r="U28" s="302" t="s">
        <v>2627</v>
      </c>
      <c r="V28" s="302" t="s">
        <v>2628</v>
      </c>
      <c r="W28" s="302" t="s">
        <v>2629</v>
      </c>
      <c r="X28" s="302" t="s">
        <v>1761</v>
      </c>
      <c r="Y28" s="302" t="s">
        <v>1840</v>
      </c>
      <c r="AA28" s="21" t="s">
        <v>1827</v>
      </c>
    </row>
    <row r="29" spans="2:27" s="22" customFormat="1" ht="12.75" customHeight="1" x14ac:dyDescent="0.15">
      <c r="B29" s="19">
        <f>B20+1</f>
        <v>409</v>
      </c>
      <c r="C29" s="102" t="s">
        <v>710</v>
      </c>
      <c r="D29" s="72"/>
      <c r="E29" s="72"/>
      <c r="F29" s="72"/>
      <c r="G29" s="72"/>
      <c r="H29" s="368">
        <v>654</v>
      </c>
      <c r="I29" s="369"/>
      <c r="J29" s="369"/>
      <c r="K29" s="417">
        <f>I29+J29</f>
        <v>0</v>
      </c>
      <c r="L29" s="369"/>
      <c r="M29" s="370">
        <f>IF(M$4="ja",ROUND((L29-K29),0),0)</f>
        <v>0</v>
      </c>
      <c r="N29" s="371" t="str">
        <f>IF(AND($M$8&lt;&gt;0,SUM($L$29:$L$31)+SUM($L$33:$L$35)+SUM($L$37:$L$39)=0),"*","")</f>
        <v/>
      </c>
      <c r="P29" s="372">
        <f>M29</f>
        <v>0</v>
      </c>
      <c r="Q29" s="66" t="s">
        <v>2630</v>
      </c>
      <c r="R29" s="409">
        <f t="shared" ref="R29:R31" si="0">B29*M29</f>
        <v>0</v>
      </c>
      <c r="S29" s="305">
        <v>8608.1299999999992</v>
      </c>
      <c r="T29" s="305">
        <v>1734.96</v>
      </c>
      <c r="U29" s="306"/>
      <c r="V29" s="306"/>
      <c r="W29" s="306"/>
      <c r="X29" s="305">
        <f>SUM(S29:W29)</f>
        <v>10343.09</v>
      </c>
      <c r="Y29" s="307">
        <f>P29*X29</f>
        <v>0</v>
      </c>
      <c r="AA29" s="22">
        <f>IF(N29="*",1,0)</f>
        <v>0</v>
      </c>
    </row>
    <row r="30" spans="2:27" s="22" customFormat="1" ht="12.75" customHeight="1" x14ac:dyDescent="0.15">
      <c r="B30" s="19">
        <f t="shared" ref="B30:B39" si="1">B29+1</f>
        <v>410</v>
      </c>
      <c r="C30" s="102" t="s">
        <v>540</v>
      </c>
      <c r="D30" s="72"/>
      <c r="E30" s="72"/>
      <c r="F30" s="72"/>
      <c r="G30" s="72"/>
      <c r="H30" s="368">
        <v>655</v>
      </c>
      <c r="I30" s="369"/>
      <c r="J30" s="369"/>
      <c r="K30" s="417">
        <f t="shared" ref="K30:K31" si="2">I30+J30</f>
        <v>0</v>
      </c>
      <c r="L30" s="369"/>
      <c r="M30" s="370">
        <f>IF(M$4="ja",ROUND((L30-K30),0),0)</f>
        <v>0</v>
      </c>
      <c r="N30" s="371" t="str">
        <f>IF(AND($M$8&lt;&gt;0,SUM($L$29:$L$31)+SUM($L$33:$L$35)+SUM($L$37:$L$39)=0),"*","")</f>
        <v/>
      </c>
      <c r="P30" s="372">
        <f>M30</f>
        <v>0</v>
      </c>
      <c r="Q30" s="66" t="s">
        <v>2631</v>
      </c>
      <c r="R30" s="409">
        <f t="shared" si="0"/>
        <v>0</v>
      </c>
      <c r="S30" s="305">
        <v>5879.95</v>
      </c>
      <c r="T30" s="305">
        <v>1196.29</v>
      </c>
      <c r="U30" s="308"/>
      <c r="V30" s="308"/>
      <c r="W30" s="308"/>
      <c r="X30" s="305">
        <f>SUM(S30:W30)</f>
        <v>7076.24</v>
      </c>
      <c r="Y30" s="307">
        <f>P30*X30</f>
        <v>0</v>
      </c>
      <c r="AA30" s="22">
        <f>IF(N30="*",1,0)</f>
        <v>0</v>
      </c>
    </row>
    <row r="31" spans="2:27" s="22" customFormat="1" ht="12.75" customHeight="1" x14ac:dyDescent="0.15">
      <c r="B31" s="19">
        <f t="shared" si="1"/>
        <v>411</v>
      </c>
      <c r="C31" s="102" t="s">
        <v>711</v>
      </c>
      <c r="D31" s="72"/>
      <c r="E31" s="72"/>
      <c r="F31" s="72"/>
      <c r="G31" s="72"/>
      <c r="H31" s="368">
        <v>656</v>
      </c>
      <c r="I31" s="369"/>
      <c r="J31" s="369"/>
      <c r="K31" s="417">
        <f t="shared" si="2"/>
        <v>0</v>
      </c>
      <c r="L31" s="369"/>
      <c r="M31" s="370">
        <f>IF(M$4="ja",ROUND((L31-K31),0),0)</f>
        <v>0</v>
      </c>
      <c r="N31" s="371" t="str">
        <f>IF(AND($M$8&lt;&gt;0,SUM($L$29:$L$31)+SUM($L$33:$L$35)+SUM($L$37:$L$39)=0),"*","")</f>
        <v/>
      </c>
      <c r="P31" s="372">
        <f>M31</f>
        <v>0</v>
      </c>
      <c r="Q31" s="66" t="s">
        <v>2632</v>
      </c>
      <c r="R31" s="409">
        <f t="shared" si="0"/>
        <v>0</v>
      </c>
      <c r="S31" s="305">
        <v>8623.35</v>
      </c>
      <c r="T31" s="305">
        <v>1406.17</v>
      </c>
      <c r="U31" s="309"/>
      <c r="V31" s="309"/>
      <c r="W31" s="309"/>
      <c r="X31" s="305">
        <f>SUM(S31:W31)</f>
        <v>10029.52</v>
      </c>
      <c r="Y31" s="307">
        <f>P31*X31</f>
        <v>0</v>
      </c>
      <c r="AA31" s="22">
        <f>IF(N31="*",1,0)</f>
        <v>0</v>
      </c>
    </row>
    <row r="32" spans="2:27" s="22" customFormat="1" ht="12.75" customHeight="1" x14ac:dyDescent="0.15">
      <c r="B32" s="19">
        <f t="shared" si="1"/>
        <v>412</v>
      </c>
      <c r="C32" s="102" t="s">
        <v>2633</v>
      </c>
      <c r="D32" s="72"/>
      <c r="E32" s="72"/>
      <c r="F32" s="72"/>
      <c r="G32" s="72"/>
      <c r="H32" s="373"/>
      <c r="I32" s="370">
        <f t="shared" ref="I32:J32" si="3">SUM(I29:I31)</f>
        <v>0</v>
      </c>
      <c r="J32" s="370">
        <f t="shared" si="3"/>
        <v>0</v>
      </c>
      <c r="K32" s="370">
        <f>SUM(K29:K31)</f>
        <v>0</v>
      </c>
      <c r="L32" s="370">
        <f t="shared" ref="L32:M32" si="4">SUM(L29:L31)</f>
        <v>0</v>
      </c>
      <c r="M32" s="370">
        <f t="shared" si="4"/>
        <v>0</v>
      </c>
      <c r="N32" s="371"/>
      <c r="P32" s="304"/>
      <c r="R32" s="409"/>
      <c r="S32" s="310"/>
      <c r="T32" s="310"/>
      <c r="X32" s="310"/>
      <c r="Y32" s="310"/>
    </row>
    <row r="33" spans="2:27" s="22" customFormat="1" ht="12.75" customHeight="1" x14ac:dyDescent="0.15">
      <c r="B33" s="19">
        <f>B32+1</f>
        <v>413</v>
      </c>
      <c r="C33" s="102" t="s">
        <v>2634</v>
      </c>
      <c r="D33" s="72"/>
      <c r="E33" s="72"/>
      <c r="F33" s="72"/>
      <c r="G33" s="72"/>
      <c r="H33" s="368">
        <v>658</v>
      </c>
      <c r="I33" s="369"/>
      <c r="J33" s="369"/>
      <c r="K33" s="417">
        <f t="shared" ref="K33:K35" si="5">I33+J33</f>
        <v>0</v>
      </c>
      <c r="L33" s="369"/>
      <c r="M33" s="370">
        <f>IF(M$4="ja",ROUND((L33-K33),0),0)</f>
        <v>0</v>
      </c>
      <c r="N33" s="371" t="str">
        <f>IF(AND($M$8&lt;&gt;0,SUM($L$29:$L$31)+SUM($L$33:$L$35)+SUM($L$37:$L$39)=0),"*","")</f>
        <v/>
      </c>
      <c r="P33" s="372">
        <f>M33</f>
        <v>0</v>
      </c>
      <c r="Q33" s="244" t="s">
        <v>495</v>
      </c>
      <c r="R33" s="409">
        <f t="shared" ref="R33:R35" si="6">B33*M33</f>
        <v>0</v>
      </c>
      <c r="S33" s="305">
        <v>8608.1299999999992</v>
      </c>
      <c r="T33" s="305">
        <v>1734.96</v>
      </c>
      <c r="U33" s="305">
        <f>7253.03*$U$42</f>
        <v>7343.6928749999997</v>
      </c>
      <c r="V33" s="305">
        <f>3779.1*$V$42</f>
        <v>3816.8910000000001</v>
      </c>
      <c r="W33" s="305">
        <f>1491.97*$W$42</f>
        <v>1506.8896999999999</v>
      </c>
      <c r="X33" s="305">
        <f>SUM(S33:W33)</f>
        <v>23010.563575</v>
      </c>
      <c r="Y33" s="307">
        <f>P33*X33</f>
        <v>0</v>
      </c>
      <c r="AA33" s="22">
        <f>IF(N33="*",1,0)</f>
        <v>0</v>
      </c>
    </row>
    <row r="34" spans="2:27" s="22" customFormat="1" ht="12.75" customHeight="1" x14ac:dyDescent="0.15">
      <c r="B34" s="19">
        <f t="shared" si="1"/>
        <v>414</v>
      </c>
      <c r="C34" s="102" t="s">
        <v>2635</v>
      </c>
      <c r="D34" s="72"/>
      <c r="E34" s="72"/>
      <c r="F34" s="72"/>
      <c r="G34" s="72"/>
      <c r="H34" s="368">
        <v>659</v>
      </c>
      <c r="I34" s="369"/>
      <c r="J34" s="369"/>
      <c r="K34" s="417">
        <f t="shared" si="5"/>
        <v>0</v>
      </c>
      <c r="L34" s="369"/>
      <c r="M34" s="370">
        <f>IF(M$4="ja",ROUND((L34-K34),0),0)</f>
        <v>0</v>
      </c>
      <c r="N34" s="371" t="str">
        <f>IF(AND($M$8&lt;&gt;0,SUM($L$29:$L$31)+SUM($L$33:$L$35)+SUM($L$37:$L$39)=0),"*","")</f>
        <v/>
      </c>
      <c r="P34" s="372">
        <f>M34</f>
        <v>0</v>
      </c>
      <c r="Q34" s="244" t="s">
        <v>496</v>
      </c>
      <c r="R34" s="409">
        <f t="shared" si="6"/>
        <v>0</v>
      </c>
      <c r="S34" s="305">
        <v>5879.95</v>
      </c>
      <c r="T34" s="305">
        <v>1196.29</v>
      </c>
      <c r="U34" s="305">
        <f>7253.03*$U$42</f>
        <v>7343.6928749999997</v>
      </c>
      <c r="V34" s="305">
        <f>3091.38*$V$42</f>
        <v>3122.2937999999999</v>
      </c>
      <c r="W34" s="311">
        <f>1028.16*$W$42</f>
        <v>1038.4416000000001</v>
      </c>
      <c r="X34" s="305">
        <f>SUM(S34:W34)</f>
        <v>18580.668274999996</v>
      </c>
      <c r="Y34" s="307">
        <f>P34*X34</f>
        <v>0</v>
      </c>
      <c r="AA34" s="22">
        <f>IF(N34="*",1,0)</f>
        <v>0</v>
      </c>
    </row>
    <row r="35" spans="2:27" s="22" customFormat="1" ht="12.75" customHeight="1" x14ac:dyDescent="0.15">
      <c r="B35" s="19">
        <f t="shared" si="1"/>
        <v>415</v>
      </c>
      <c r="C35" s="102" t="s">
        <v>2636</v>
      </c>
      <c r="D35" s="72"/>
      <c r="E35" s="72"/>
      <c r="F35" s="72"/>
      <c r="G35" s="72"/>
      <c r="H35" s="368">
        <v>660</v>
      </c>
      <c r="I35" s="369"/>
      <c r="J35" s="369"/>
      <c r="K35" s="417">
        <f t="shared" si="5"/>
        <v>0</v>
      </c>
      <c r="L35" s="369"/>
      <c r="M35" s="370">
        <f>IF(M$4="ja",ROUND((L35-K35),0),0)</f>
        <v>0</v>
      </c>
      <c r="N35" s="371" t="str">
        <f>IF(AND($M$8&lt;&gt;0,SUM($L$29:$L$31)+SUM($L$33:$L$35)+SUM($L$37:$L$39)=0),"*","")</f>
        <v/>
      </c>
      <c r="P35" s="372">
        <f>M35</f>
        <v>0</v>
      </c>
      <c r="Q35" s="244" t="s">
        <v>497</v>
      </c>
      <c r="R35" s="409">
        <f t="shared" si="6"/>
        <v>0</v>
      </c>
      <c r="S35" s="305">
        <v>8623.35</v>
      </c>
      <c r="T35" s="305">
        <v>1406.17</v>
      </c>
      <c r="U35" s="305">
        <f>7253.03*$U$42</f>
        <v>7343.6928749999997</v>
      </c>
      <c r="V35" s="305">
        <f>3359.84*$V$42</f>
        <v>3393.4384</v>
      </c>
      <c r="W35" s="305">
        <f>1208.65*$W$42</f>
        <v>1220.7365000000002</v>
      </c>
      <c r="X35" s="305">
        <f>SUM(S35:W35)</f>
        <v>21987.387774999999</v>
      </c>
      <c r="Y35" s="307">
        <f>P35*X35</f>
        <v>0</v>
      </c>
      <c r="AA35" s="22">
        <f>IF(N35="*",1,0)</f>
        <v>0</v>
      </c>
    </row>
    <row r="36" spans="2:27" s="22" customFormat="1" ht="12.75" customHeight="1" x14ac:dyDescent="0.15">
      <c r="B36" s="19">
        <f>+B35+1</f>
        <v>416</v>
      </c>
      <c r="C36" s="102" t="s">
        <v>2637</v>
      </c>
      <c r="D36" s="72"/>
      <c r="E36" s="72"/>
      <c r="F36" s="72"/>
      <c r="G36" s="72"/>
      <c r="H36" s="373"/>
      <c r="I36" s="370">
        <f t="shared" ref="I36:J36" si="7">SUM(I33:I35)</f>
        <v>0</v>
      </c>
      <c r="J36" s="370">
        <f t="shared" si="7"/>
        <v>0</v>
      </c>
      <c r="K36" s="370">
        <f>SUM(K33:K35)</f>
        <v>0</v>
      </c>
      <c r="L36" s="370">
        <f t="shared" ref="L36:M36" si="8">SUM(L33:L35)</f>
        <v>0</v>
      </c>
      <c r="M36" s="370">
        <f t="shared" si="8"/>
        <v>0</v>
      </c>
      <c r="N36" s="371"/>
      <c r="P36" s="303"/>
      <c r="Q36" s="64"/>
      <c r="R36" s="410"/>
    </row>
    <row r="37" spans="2:27" s="22" customFormat="1" ht="12.75" customHeight="1" x14ac:dyDescent="0.15">
      <c r="B37" s="19">
        <f>+B36+1</f>
        <v>417</v>
      </c>
      <c r="C37" s="102" t="s">
        <v>712</v>
      </c>
      <c r="D37" s="72"/>
      <c r="E37" s="72"/>
      <c r="F37" s="72"/>
      <c r="G37" s="72"/>
      <c r="H37" s="368">
        <v>662</v>
      </c>
      <c r="I37" s="369"/>
      <c r="J37" s="369"/>
      <c r="K37" s="417">
        <f t="shared" ref="K37:K39" si="9">I37+J37</f>
        <v>0</v>
      </c>
      <c r="L37" s="369"/>
      <c r="M37" s="370">
        <f>IF(M$4="ja",ROUND((L37-K37),0),0)</f>
        <v>0</v>
      </c>
      <c r="N37" s="371" t="str">
        <f>IF(AND($M$8&lt;&gt;0,SUM($L$29:$L$31)+SUM($L$33:$L$35)+SUM($L$37:$L$39)=0),"*","")</f>
        <v/>
      </c>
      <c r="P37" s="372">
        <f>M37</f>
        <v>0</v>
      </c>
      <c r="Q37" s="66" t="s">
        <v>2638</v>
      </c>
      <c r="R37" s="409">
        <f t="shared" ref="R37:R39" si="10">B37*M37</f>
        <v>0</v>
      </c>
      <c r="S37" s="305">
        <v>8608.1299999999992</v>
      </c>
      <c r="T37" s="305">
        <v>1734.96</v>
      </c>
      <c r="U37" s="306"/>
      <c r="V37" s="306"/>
      <c r="W37" s="306"/>
      <c r="X37" s="305">
        <f>SUM(S37:W37)</f>
        <v>10343.09</v>
      </c>
      <c r="Y37" s="307">
        <f>P37*X37</f>
        <v>0</v>
      </c>
      <c r="AA37" s="22">
        <f>IF(N37="*",1,0)</f>
        <v>0</v>
      </c>
    </row>
    <row r="38" spans="2:27" s="22" customFormat="1" ht="12.75" customHeight="1" x14ac:dyDescent="0.15">
      <c r="B38" s="19">
        <f t="shared" si="1"/>
        <v>418</v>
      </c>
      <c r="C38" s="102" t="s">
        <v>13</v>
      </c>
      <c r="D38" s="72"/>
      <c r="E38" s="72"/>
      <c r="F38" s="72"/>
      <c r="G38" s="72"/>
      <c r="H38" s="368">
        <v>663</v>
      </c>
      <c r="I38" s="369"/>
      <c r="J38" s="369"/>
      <c r="K38" s="417">
        <f t="shared" si="9"/>
        <v>0</v>
      </c>
      <c r="L38" s="369"/>
      <c r="M38" s="370">
        <f>IF(M$4="ja",ROUND((L38-K38),0),0)</f>
        <v>0</v>
      </c>
      <c r="N38" s="371" t="str">
        <f>IF(AND($M$8&lt;&gt;0,SUM($L$29:$L$31)+SUM($L$33:$L$35)+SUM($L$37:$L$39)=0),"*","")</f>
        <v/>
      </c>
      <c r="P38" s="372">
        <f>M38</f>
        <v>0</v>
      </c>
      <c r="Q38" s="66" t="s">
        <v>2639</v>
      </c>
      <c r="R38" s="409">
        <f t="shared" si="10"/>
        <v>0</v>
      </c>
      <c r="S38" s="305">
        <v>5879.95</v>
      </c>
      <c r="T38" s="305">
        <v>1196.29</v>
      </c>
      <c r="U38" s="308"/>
      <c r="V38" s="308"/>
      <c r="W38" s="308"/>
      <c r="X38" s="305">
        <f>SUM(S38:W38)</f>
        <v>7076.24</v>
      </c>
      <c r="Y38" s="307">
        <f>P38*X38</f>
        <v>0</v>
      </c>
      <c r="AA38" s="22">
        <f>IF(N38="*",1,0)</f>
        <v>0</v>
      </c>
    </row>
    <row r="39" spans="2:27" s="22" customFormat="1" ht="12.75" customHeight="1" x14ac:dyDescent="0.15">
      <c r="B39" s="19">
        <f t="shared" si="1"/>
        <v>419</v>
      </c>
      <c r="C39" s="102" t="s">
        <v>14</v>
      </c>
      <c r="D39" s="72"/>
      <c r="E39" s="72"/>
      <c r="F39" s="72"/>
      <c r="G39" s="72"/>
      <c r="H39" s="368">
        <v>664</v>
      </c>
      <c r="I39" s="369"/>
      <c r="J39" s="369"/>
      <c r="K39" s="417">
        <f t="shared" si="9"/>
        <v>0</v>
      </c>
      <c r="L39" s="369"/>
      <c r="M39" s="370">
        <f>IF(M$4="ja",ROUND((L39-K39),0),0)</f>
        <v>0</v>
      </c>
      <c r="N39" s="371" t="str">
        <f>IF(AND($M$8&lt;&gt;0,SUM($L$29:$L$31)+SUM($L$33:$L$35)+SUM($L$37:$L$39)=0),"*","")</f>
        <v/>
      </c>
      <c r="P39" s="372">
        <f>M39</f>
        <v>0</v>
      </c>
      <c r="Q39" s="66" t="s">
        <v>2640</v>
      </c>
      <c r="R39" s="409">
        <f t="shared" si="10"/>
        <v>0</v>
      </c>
      <c r="S39" s="305">
        <v>8623.35</v>
      </c>
      <c r="T39" s="305">
        <v>1406.17</v>
      </c>
      <c r="U39" s="309"/>
      <c r="V39" s="309"/>
      <c r="W39" s="309"/>
      <c r="X39" s="305">
        <f>SUM(S39:W39)</f>
        <v>10029.52</v>
      </c>
      <c r="Y39" s="307">
        <f>P39*X39</f>
        <v>0</v>
      </c>
      <c r="AA39" s="22">
        <f>IF(N39="*",1,0)</f>
        <v>0</v>
      </c>
    </row>
    <row r="40" spans="2:27" s="22" customFormat="1" ht="12.75" customHeight="1" x14ac:dyDescent="0.15">
      <c r="B40" s="19">
        <f>+B39+1</f>
        <v>420</v>
      </c>
      <c r="C40" s="102" t="s">
        <v>2641</v>
      </c>
      <c r="D40" s="72"/>
      <c r="E40" s="72"/>
      <c r="F40" s="72"/>
      <c r="G40" s="72"/>
      <c r="H40" s="373"/>
      <c r="I40" s="370">
        <f t="shared" ref="I40:J40" si="11">SUM(I37:I39)</f>
        <v>0</v>
      </c>
      <c r="J40" s="370">
        <f t="shared" si="11"/>
        <v>0</v>
      </c>
      <c r="K40" s="370">
        <f>SUM(K37:K39)</f>
        <v>0</v>
      </c>
      <c r="L40" s="370">
        <f t="shared" ref="L40:M40" si="12">SUM(L37:L39)</f>
        <v>0</v>
      </c>
      <c r="M40" s="370">
        <f t="shared" si="12"/>
        <v>0</v>
      </c>
      <c r="N40" s="55"/>
      <c r="P40" s="303"/>
      <c r="Q40" s="64"/>
      <c r="R40" s="410"/>
      <c r="Y40" s="374"/>
    </row>
    <row r="41" spans="2:27" s="22" customFormat="1" ht="12.75" customHeight="1" x14ac:dyDescent="0.15">
      <c r="B41" s="19">
        <f>+B40+1</f>
        <v>421</v>
      </c>
      <c r="C41" s="102" t="s">
        <v>2950</v>
      </c>
      <c r="D41" s="72"/>
      <c r="E41" s="72"/>
      <c r="F41" s="72"/>
      <c r="G41" s="72"/>
      <c r="H41" s="373"/>
      <c r="I41" s="377">
        <f t="shared" ref="I41:J41" si="13">SUM(I29:I31)+SUM(I33:I35)+SUM(I37:I39)</f>
        <v>0</v>
      </c>
      <c r="J41" s="377">
        <f t="shared" si="13"/>
        <v>0</v>
      </c>
      <c r="K41" s="377">
        <f>SUM(K29:K31)+SUM(K33:K35)+SUM(K37:K39)</f>
        <v>0</v>
      </c>
      <c r="L41" s="370">
        <f>K41+M41</f>
        <v>0</v>
      </c>
      <c r="M41" s="377">
        <f>SUM(M29:M31)+SUM(M33:M35)+SUM(M37:M39)</f>
        <v>0</v>
      </c>
      <c r="N41" s="55"/>
      <c r="P41" s="17"/>
      <c r="Q41" s="364"/>
      <c r="R41" s="410"/>
      <c r="S41" s="375" t="s">
        <v>2945</v>
      </c>
      <c r="T41" s="245"/>
      <c r="U41" s="245"/>
      <c r="V41" s="245"/>
      <c r="W41" s="245"/>
      <c r="X41" s="245"/>
      <c r="Y41" s="307">
        <f>SUM(Y29:Y39)</f>
        <v>0</v>
      </c>
      <c r="AA41" s="376">
        <f>SUM(AA29:AA39)</f>
        <v>0</v>
      </c>
    </row>
    <row r="42" spans="2:27" s="22" customFormat="1" ht="12.75" customHeight="1" x14ac:dyDescent="0.15">
      <c r="B42" s="19">
        <f>+B41+1</f>
        <v>422</v>
      </c>
      <c r="C42" s="102" t="s">
        <v>2642</v>
      </c>
      <c r="D42" s="72"/>
      <c r="E42" s="72"/>
      <c r="F42" s="72"/>
      <c r="G42" s="72"/>
      <c r="H42" s="368">
        <v>651</v>
      </c>
      <c r="I42" s="369"/>
      <c r="J42" s="369"/>
      <c r="K42" s="417">
        <f t="shared" ref="K42" si="14">I42+J42</f>
        <v>0</v>
      </c>
      <c r="L42" s="370">
        <f>L43-L41</f>
        <v>0</v>
      </c>
      <c r="M42" s="370">
        <f>IF(M$4="ja",ROUND((L42-K42),0),0)</f>
        <v>0</v>
      </c>
      <c r="N42" s="371" t="str">
        <f>IF(L42&lt;0,"*","")</f>
        <v/>
      </c>
      <c r="P42" s="372">
        <f>M42</f>
        <v>0</v>
      </c>
      <c r="Q42" s="244" t="s">
        <v>498</v>
      </c>
      <c r="R42" s="409">
        <f>B42*M42</f>
        <v>0</v>
      </c>
      <c r="S42" s="55"/>
      <c r="T42" s="55"/>
      <c r="U42" s="22">
        <v>1.0125</v>
      </c>
      <c r="V42" s="22">
        <v>1.01</v>
      </c>
      <c r="W42" s="22">
        <v>1.01</v>
      </c>
      <c r="X42" s="55"/>
    </row>
    <row r="43" spans="2:27" s="22" customFormat="1" ht="12.75" customHeight="1" x14ac:dyDescent="0.15">
      <c r="B43" s="19">
        <f>B42+1</f>
        <v>423</v>
      </c>
      <c r="C43" s="102" t="str">
        <f>CONCATENATE("Toegelaten plaatsen kleinschalig wonen (",B29," t/m ",B42,")")</f>
        <v>Toegelaten plaatsen kleinschalig wonen (409 t/m 422)</v>
      </c>
      <c r="D43" s="72"/>
      <c r="E43" s="72"/>
      <c r="F43" s="72"/>
      <c r="G43" s="72"/>
      <c r="H43" s="368">
        <v>650</v>
      </c>
      <c r="I43" s="377">
        <f t="shared" ref="I43:J43" si="15">I41+I42</f>
        <v>0</v>
      </c>
      <c r="J43" s="377">
        <f t="shared" si="15"/>
        <v>0</v>
      </c>
      <c r="K43" s="377">
        <f>K41+K42</f>
        <v>0</v>
      </c>
      <c r="L43" s="378">
        <f>K43</f>
        <v>0</v>
      </c>
      <c r="M43" s="370">
        <f>M41+M42</f>
        <v>0</v>
      </c>
      <c r="N43" s="55"/>
      <c r="R43" s="409"/>
    </row>
    <row r="44" spans="2:27" s="22" customFormat="1" ht="12.75" customHeight="1" x14ac:dyDescent="0.15">
      <c r="B44" s="298" t="s">
        <v>2624</v>
      </c>
      <c r="C44" s="382" t="s">
        <v>2966</v>
      </c>
      <c r="O44" s="55"/>
      <c r="R44" s="409"/>
    </row>
    <row r="45" spans="2:27" s="22" customFormat="1" ht="12.75" customHeight="1" x14ac:dyDescent="0.15">
      <c r="B45" s="298"/>
      <c r="C45" s="382"/>
      <c r="O45" s="55"/>
      <c r="R45" s="409"/>
    </row>
    <row r="46" spans="2:27" s="22" customFormat="1" ht="12.75" customHeight="1" x14ac:dyDescent="0.2">
      <c r="B46" s="312" t="s">
        <v>2965</v>
      </c>
      <c r="H46" s="55"/>
      <c r="L46" s="53"/>
      <c r="M46" s="313" t="s">
        <v>493</v>
      </c>
      <c r="N46" s="53"/>
      <c r="O46" s="53"/>
      <c r="P46" s="53"/>
      <c r="Q46" s="53"/>
      <c r="R46" s="411"/>
    </row>
    <row r="47" spans="2:27" s="22" customFormat="1" ht="12.75" customHeight="1" x14ac:dyDescent="0.2">
      <c r="B47" s="20">
        <f>B43+1</f>
        <v>424</v>
      </c>
      <c r="C47" s="401" t="s">
        <v>2995</v>
      </c>
      <c r="D47" s="402"/>
      <c r="E47" s="402"/>
      <c r="F47" s="402"/>
      <c r="G47" s="402"/>
      <c r="H47" s="402"/>
      <c r="I47" s="402"/>
      <c r="J47" s="402"/>
      <c r="K47" s="402"/>
      <c r="L47" s="402"/>
      <c r="M47" s="314">
        <f>Y41</f>
        <v>0</v>
      </c>
      <c r="N47" s="53"/>
      <c r="O47" s="53"/>
      <c r="P47" s="53"/>
      <c r="Q47" s="53"/>
      <c r="R47" s="411">
        <f>SUM(R7:R42)</f>
        <v>0</v>
      </c>
    </row>
    <row r="48" spans="2:27" s="22" customFormat="1" ht="12.75" customHeight="1" x14ac:dyDescent="0.15">
      <c r="B48" s="298"/>
      <c r="C48" s="382"/>
      <c r="O48" s="55"/>
      <c r="R48" s="409"/>
    </row>
    <row r="49" spans="1:28" s="22" customFormat="1" ht="12.75" customHeight="1" x14ac:dyDescent="0.2">
      <c r="B49" s="298"/>
      <c r="C49" s="382"/>
      <c r="N49" s="16" t="str">
        <f>"pagina "&amp;P49&amp;""</f>
        <v>pagina 5</v>
      </c>
      <c r="O49" s="53"/>
      <c r="P49" s="238">
        <v>5</v>
      </c>
      <c r="R49" s="409"/>
    </row>
    <row r="50" spans="1:28" s="22" customFormat="1" ht="12.75" customHeight="1" x14ac:dyDescent="0.15">
      <c r="B50" s="298"/>
      <c r="C50" s="382"/>
      <c r="N50" s="16" t="str">
        <f>Voorblad!$H$13&amp;" / "&amp;Voorblad!$I$13&amp;""</f>
        <v xml:space="preserve">300 / </v>
      </c>
      <c r="O50" s="64"/>
      <c r="P50" s="64"/>
      <c r="R50" s="409"/>
    </row>
    <row r="51" spans="1:28" s="22" customFormat="1" ht="12.75" customHeight="1" x14ac:dyDescent="0.15">
      <c r="B51" s="298"/>
      <c r="C51" s="382"/>
      <c r="O51" s="55"/>
      <c r="R51" s="409"/>
    </row>
    <row r="52" spans="1:28" s="22" customFormat="1" ht="12.75" customHeight="1" x14ac:dyDescent="0.15">
      <c r="B52" s="65"/>
      <c r="C52" s="65"/>
      <c r="D52" s="65"/>
      <c r="E52" s="65"/>
      <c r="F52" s="65"/>
      <c r="G52" s="65"/>
      <c r="H52" s="188"/>
      <c r="I52" s="413">
        <v>1</v>
      </c>
      <c r="J52" s="413">
        <v>2</v>
      </c>
      <c r="K52" s="413" t="s">
        <v>2972</v>
      </c>
      <c r="L52" s="413">
        <v>4</v>
      </c>
      <c r="M52" s="413" t="s">
        <v>2973</v>
      </c>
      <c r="O52" s="55"/>
      <c r="R52" s="409"/>
    </row>
    <row r="53" spans="1:28" s="22" customFormat="1" ht="12.75" customHeight="1" x14ac:dyDescent="0.15">
      <c r="B53" s="298"/>
      <c r="I53" s="485" t="s">
        <v>2941</v>
      </c>
      <c r="J53" s="485" t="s">
        <v>2971</v>
      </c>
      <c r="K53" s="485" t="s">
        <v>1761</v>
      </c>
      <c r="L53" s="487" t="s">
        <v>2997</v>
      </c>
      <c r="M53" s="488"/>
      <c r="O53" s="55"/>
      <c r="R53" s="409"/>
    </row>
    <row r="54" spans="1:28" s="22" customFormat="1" ht="12.75" customHeight="1" x14ac:dyDescent="0.15">
      <c r="B54" s="298"/>
      <c r="H54" s="185"/>
      <c r="I54" s="486" t="s">
        <v>1918</v>
      </c>
      <c r="J54" s="486" t="s">
        <v>1918</v>
      </c>
      <c r="K54" s="486" t="s">
        <v>1918</v>
      </c>
      <c r="L54" s="489"/>
      <c r="M54" s="490"/>
      <c r="O54" s="55"/>
      <c r="R54" s="409"/>
    </row>
    <row r="55" spans="1:28" s="22" customFormat="1" ht="27.75" customHeight="1" x14ac:dyDescent="0.15">
      <c r="B55" s="366" t="s">
        <v>2994</v>
      </c>
      <c r="C55" s="300"/>
      <c r="D55" s="300"/>
      <c r="E55" s="300"/>
      <c r="F55" s="300"/>
      <c r="G55" s="300"/>
      <c r="H55" s="430" t="s">
        <v>3003</v>
      </c>
      <c r="I55" s="301" t="s">
        <v>2967</v>
      </c>
      <c r="J55" s="301" t="s">
        <v>2974</v>
      </c>
      <c r="K55" s="301" t="s">
        <v>2975</v>
      </c>
      <c r="L55" s="301" t="s">
        <v>2943</v>
      </c>
      <c r="M55" s="367" t="s">
        <v>2944</v>
      </c>
      <c r="O55" s="55"/>
      <c r="P55" s="381" t="s">
        <v>2949</v>
      </c>
      <c r="R55" s="409"/>
      <c r="S55" s="302" t="s">
        <v>2625</v>
      </c>
      <c r="T55" s="302" t="s">
        <v>2626</v>
      </c>
      <c r="U55" s="302" t="s">
        <v>2627</v>
      </c>
      <c r="V55" s="302" t="s">
        <v>2628</v>
      </c>
      <c r="W55" s="302" t="s">
        <v>2629</v>
      </c>
      <c r="X55" s="302" t="s">
        <v>1761</v>
      </c>
      <c r="Y55" s="302" t="s">
        <v>1840</v>
      </c>
    </row>
    <row r="56" spans="1:28" s="22" customFormat="1" ht="12.75" customHeight="1" x14ac:dyDescent="0.15">
      <c r="B56" s="19">
        <f>P49*100+1</f>
        <v>501</v>
      </c>
      <c r="C56" s="102" t="s">
        <v>2991</v>
      </c>
      <c r="D56" s="72"/>
      <c r="E56" s="72"/>
      <c r="F56" s="72"/>
      <c r="G56" s="72"/>
      <c r="H56" s="368">
        <v>604</v>
      </c>
      <c r="I56" s="369"/>
      <c r="J56" s="369"/>
      <c r="K56" s="417">
        <f>I56+J56</f>
        <v>0</v>
      </c>
      <c r="L56" s="369"/>
      <c r="M56" s="370">
        <f>IF(M$4="ja",ROUND((L56-K56),0),0)</f>
        <v>0</v>
      </c>
      <c r="O56" s="55"/>
      <c r="P56" s="372">
        <f>M56</f>
        <v>0</v>
      </c>
      <c r="Q56" s="66" t="s">
        <v>3000</v>
      </c>
      <c r="R56" s="409"/>
      <c r="S56" s="305">
        <v>253.67</v>
      </c>
      <c r="T56" s="306"/>
      <c r="U56" s="306"/>
      <c r="V56" s="306"/>
      <c r="W56" s="306"/>
      <c r="X56" s="305">
        <f>SUM(S56:W56)</f>
        <v>253.67</v>
      </c>
      <c r="Y56" s="307">
        <f>P56*X56</f>
        <v>0</v>
      </c>
    </row>
    <row r="57" spans="1:28" s="22" customFormat="1" ht="12.75" customHeight="1" x14ac:dyDescent="0.15">
      <c r="B57" s="19">
        <f t="shared" ref="B57:B58" si="16">B56+1</f>
        <v>502</v>
      </c>
      <c r="C57" s="102" t="s">
        <v>2992</v>
      </c>
      <c r="D57" s="72"/>
      <c r="E57" s="72"/>
      <c r="F57" s="72"/>
      <c r="G57" s="72"/>
      <c r="H57" s="368">
        <v>604</v>
      </c>
      <c r="I57" s="369"/>
      <c r="J57" s="369"/>
      <c r="K57" s="417">
        <f t="shared" ref="K57:K58" si="17">I57+J57</f>
        <v>0</v>
      </c>
      <c r="L57" s="369"/>
      <c r="M57" s="370">
        <f>IF(M$4="ja",ROUND((L57-K57),0),0)</f>
        <v>0</v>
      </c>
      <c r="O57" s="55"/>
      <c r="P57" s="372">
        <f>M57</f>
        <v>0</v>
      </c>
      <c r="Q57" s="66" t="s">
        <v>3001</v>
      </c>
      <c r="R57" s="409"/>
      <c r="S57" s="305">
        <v>634.16</v>
      </c>
      <c r="T57" s="308"/>
      <c r="U57" s="308"/>
      <c r="V57" s="308"/>
      <c r="W57" s="308"/>
      <c r="X57" s="305">
        <f>SUM(S57:W57)</f>
        <v>634.16</v>
      </c>
      <c r="Y57" s="307">
        <f>P57*X57</f>
        <v>0</v>
      </c>
    </row>
    <row r="58" spans="1:28" s="22" customFormat="1" ht="12.75" customHeight="1" x14ac:dyDescent="0.15">
      <c r="B58" s="19">
        <f t="shared" si="16"/>
        <v>503</v>
      </c>
      <c r="C58" s="102" t="s">
        <v>2993</v>
      </c>
      <c r="D58" s="72"/>
      <c r="E58" s="72"/>
      <c r="F58" s="72"/>
      <c r="G58" s="72"/>
      <c r="H58" s="368">
        <v>604</v>
      </c>
      <c r="I58" s="369"/>
      <c r="J58" s="369"/>
      <c r="K58" s="417">
        <f t="shared" si="17"/>
        <v>0</v>
      </c>
      <c r="L58" s="369"/>
      <c r="M58" s="370">
        <f>IF(M$4="ja",ROUND((L58-K58),0),0)</f>
        <v>0</v>
      </c>
      <c r="O58" s="55"/>
      <c r="P58" s="372">
        <f>M58</f>
        <v>0</v>
      </c>
      <c r="Q58" s="66" t="s">
        <v>3002</v>
      </c>
      <c r="R58" s="409"/>
      <c r="S58" s="305">
        <v>1268.33</v>
      </c>
      <c r="T58" s="309"/>
      <c r="U58" s="309"/>
      <c r="V58" s="309"/>
      <c r="W58" s="309"/>
      <c r="X58" s="305">
        <f>SUM(S58:W58)</f>
        <v>1268.33</v>
      </c>
      <c r="Y58" s="307">
        <f>P58*X58</f>
        <v>0</v>
      </c>
    </row>
    <row r="59" spans="1:28" s="22" customFormat="1" ht="12.75" customHeight="1" x14ac:dyDescent="0.15">
      <c r="B59" s="298"/>
      <c r="C59" s="382"/>
      <c r="O59" s="55"/>
      <c r="R59" s="409"/>
    </row>
    <row r="60" spans="1:28" s="22" customFormat="1" ht="12.75" customHeight="1" x14ac:dyDescent="0.15">
      <c r="A60" s="298"/>
      <c r="O60" s="55"/>
      <c r="R60" s="409"/>
      <c r="S60" s="375" t="s">
        <v>2945</v>
      </c>
      <c r="T60" s="245"/>
      <c r="U60" s="245"/>
      <c r="V60" s="245"/>
      <c r="W60" s="245"/>
      <c r="X60" s="245"/>
      <c r="Y60" s="307">
        <f>SUM(Y56:Y58)</f>
        <v>0</v>
      </c>
    </row>
    <row r="61" spans="1:28" ht="12.75" customHeight="1" x14ac:dyDescent="0.2">
      <c r="B61" s="312" t="s">
        <v>2990</v>
      </c>
      <c r="C61" s="22"/>
      <c r="D61" s="22"/>
      <c r="E61" s="22"/>
      <c r="F61" s="22"/>
      <c r="G61" s="22"/>
      <c r="H61" s="55"/>
      <c r="I61" s="22"/>
      <c r="J61" s="22"/>
      <c r="K61" s="22"/>
      <c r="M61" s="313" t="s">
        <v>493</v>
      </c>
      <c r="R61" s="411"/>
      <c r="Y61" s="22"/>
      <c r="Z61" s="22"/>
      <c r="AA61" s="22"/>
      <c r="AB61" s="22"/>
    </row>
    <row r="62" spans="1:28" ht="12.75" customHeight="1" x14ac:dyDescent="0.2">
      <c r="B62" s="20">
        <f>B58+1</f>
        <v>504</v>
      </c>
      <c r="C62" s="401" t="s">
        <v>2996</v>
      </c>
      <c r="D62" s="402"/>
      <c r="E62" s="402"/>
      <c r="F62" s="402"/>
      <c r="G62" s="402"/>
      <c r="H62" s="402"/>
      <c r="I62" s="402"/>
      <c r="J62" s="402"/>
      <c r="K62" s="402"/>
      <c r="L62" s="402"/>
      <c r="M62" s="314">
        <f>Y60</f>
        <v>0</v>
      </c>
      <c r="R62" s="411"/>
      <c r="Y62" s="22"/>
      <c r="Z62" s="22"/>
      <c r="AA62" s="22"/>
      <c r="AB62" s="22"/>
    </row>
    <row r="63" spans="1:28" ht="12.75" customHeight="1" x14ac:dyDescent="0.2">
      <c r="B63" s="53"/>
      <c r="M63" s="429"/>
      <c r="R63" s="411"/>
      <c r="Y63" s="22"/>
      <c r="Z63" s="22"/>
      <c r="AA63" s="22"/>
      <c r="AB63" s="22"/>
    </row>
    <row r="64" spans="1:28" x14ac:dyDescent="0.2">
      <c r="Y64" s="22"/>
      <c r="Z64" s="22"/>
      <c r="AA64" s="22"/>
      <c r="AB64" s="22"/>
    </row>
    <row r="65" x14ac:dyDescent="0.2"/>
    <row r="66" x14ac:dyDescent="0.2"/>
    <row r="67" x14ac:dyDescent="0.2"/>
    <row r="68" hidden="1" x14ac:dyDescent="0.2"/>
    <row r="69" hidden="1" x14ac:dyDescent="0.2"/>
    <row r="70" hidden="1" x14ac:dyDescent="0.2"/>
    <row r="71" hidden="1" x14ac:dyDescent="0.2"/>
    <row r="72" hidden="1" x14ac:dyDescent="0.2"/>
  </sheetData>
  <sheetProtection password="C6F7" sheet="1" objects="1" scenarios="1"/>
  <mergeCells count="13">
    <mergeCell ref="C7:L7"/>
    <mergeCell ref="C8:L8"/>
    <mergeCell ref="C14:L14"/>
    <mergeCell ref="C19:L19"/>
    <mergeCell ref="C21:M22"/>
    <mergeCell ref="I53:I54"/>
    <mergeCell ref="J53:J54"/>
    <mergeCell ref="K53:K54"/>
    <mergeCell ref="L53:M54"/>
    <mergeCell ref="K26:K27"/>
    <mergeCell ref="L26:M27"/>
    <mergeCell ref="I26:I27"/>
    <mergeCell ref="J26:J27"/>
  </mergeCells>
  <conditionalFormatting sqref="M8">
    <cfRule type="expression" dxfId="23" priority="31" stopIfTrue="1">
      <formula>$P$4=0</formula>
    </cfRule>
  </conditionalFormatting>
  <conditionalFormatting sqref="M19">
    <cfRule type="expression" dxfId="22" priority="30" stopIfTrue="1">
      <formula>$P$4=0</formula>
    </cfRule>
  </conditionalFormatting>
  <conditionalFormatting sqref="L25">
    <cfRule type="expression" dxfId="21" priority="29" stopIfTrue="1">
      <formula>$P$4=0</formula>
    </cfRule>
  </conditionalFormatting>
  <conditionalFormatting sqref="K29:K31">
    <cfRule type="expression" dxfId="20" priority="27" stopIfTrue="1">
      <formula>$P$4=0</formula>
    </cfRule>
  </conditionalFormatting>
  <conditionalFormatting sqref="L29:L31">
    <cfRule type="expression" dxfId="19" priority="25" stopIfTrue="1">
      <formula>$P$4=0</formula>
    </cfRule>
  </conditionalFormatting>
  <conditionalFormatting sqref="L33:L35">
    <cfRule type="expression" dxfId="18" priority="24" stopIfTrue="1">
      <formula>$P$4=0</formula>
    </cfRule>
  </conditionalFormatting>
  <conditionalFormatting sqref="M4">
    <cfRule type="expression" dxfId="17" priority="22" stopIfTrue="1">
      <formula>NR&lt;&gt;""</formula>
    </cfRule>
  </conditionalFormatting>
  <conditionalFormatting sqref="L37:L39">
    <cfRule type="expression" dxfId="16" priority="18" stopIfTrue="1">
      <formula>$P$4=0</formula>
    </cfRule>
  </conditionalFormatting>
  <conditionalFormatting sqref="M7">
    <cfRule type="expression" dxfId="15" priority="17" stopIfTrue="1">
      <formula>$P$4=0</formula>
    </cfRule>
  </conditionalFormatting>
  <conditionalFormatting sqref="M14">
    <cfRule type="expression" dxfId="14" priority="16" stopIfTrue="1">
      <formula>$P$4=0</formula>
    </cfRule>
  </conditionalFormatting>
  <conditionalFormatting sqref="I29:J31">
    <cfRule type="expression" dxfId="13" priority="13" stopIfTrue="1">
      <formula>$P$4=0</formula>
    </cfRule>
  </conditionalFormatting>
  <conditionalFormatting sqref="I37:I39 I42">
    <cfRule type="expression" dxfId="12" priority="14" stopIfTrue="1">
      <formula>$P$4=0</formula>
    </cfRule>
  </conditionalFormatting>
  <conditionalFormatting sqref="I33:I35">
    <cfRule type="expression" dxfId="11" priority="12" stopIfTrue="1">
      <formula>$P$4=0</formula>
    </cfRule>
  </conditionalFormatting>
  <conditionalFormatting sqref="K33:K35">
    <cfRule type="expression" dxfId="10" priority="11" stopIfTrue="1">
      <formula>$P$4=0</formula>
    </cfRule>
  </conditionalFormatting>
  <conditionalFormatting sqref="K37:K39">
    <cfRule type="expression" dxfId="9" priority="10" stopIfTrue="1">
      <formula>$P$4=0</formula>
    </cfRule>
  </conditionalFormatting>
  <conditionalFormatting sqref="K42">
    <cfRule type="expression" dxfId="8" priority="9" stopIfTrue="1">
      <formula>$P$4=0</formula>
    </cfRule>
  </conditionalFormatting>
  <conditionalFormatting sqref="L52">
    <cfRule type="expression" dxfId="7" priority="8" stopIfTrue="1">
      <formula>$P$4=0</formula>
    </cfRule>
  </conditionalFormatting>
  <conditionalFormatting sqref="K56:K58">
    <cfRule type="expression" dxfId="6" priority="7" stopIfTrue="1">
      <formula>$P$4=0</formula>
    </cfRule>
  </conditionalFormatting>
  <conditionalFormatting sqref="L56:L58">
    <cfRule type="expression" dxfId="5" priority="6" stopIfTrue="1">
      <formula>$P$4=0</formula>
    </cfRule>
  </conditionalFormatting>
  <conditionalFormatting sqref="I56:I58">
    <cfRule type="expression" dxfId="4" priority="5" stopIfTrue="1">
      <formula>$P$4=0</formula>
    </cfRule>
  </conditionalFormatting>
  <conditionalFormatting sqref="J33:J35">
    <cfRule type="expression" dxfId="3" priority="4" stopIfTrue="1">
      <formula>$P$4=0</formula>
    </cfRule>
  </conditionalFormatting>
  <conditionalFormatting sqref="J37:J39">
    <cfRule type="expression" dxfId="2" priority="3" stopIfTrue="1">
      <formula>$P$4=0</formula>
    </cfRule>
  </conditionalFormatting>
  <conditionalFormatting sqref="J42">
    <cfRule type="expression" dxfId="1" priority="2" stopIfTrue="1">
      <formula>$P$4=0</formula>
    </cfRule>
  </conditionalFormatting>
  <conditionalFormatting sqref="J56:J58">
    <cfRule type="expression" dxfId="0" priority="1" stopIfTrue="1">
      <formula>$P$4=0</formula>
    </cfRule>
  </conditionalFormatting>
  <dataValidations count="12">
    <dataValidation type="whole" operator="greaterThan" allowBlank="1" showInputMessage="1" showErrorMessage="1" error="er mag geen negatief aantal ingevuld worden" sqref="M19">
      <formula1>0</formula1>
    </dataValidation>
    <dataValidation type="whole" allowBlank="1" showInputMessage="1" showErrorMessage="1" error="Het aantal ZZP-dagen kan niet groter zijn dan h_x000a_et aantal afgesproken ZZP-dagen._x000a_" sqref="M8">
      <formula1>0</formula1>
      <formula2>M7</formula2>
    </dataValidation>
    <dataValidation type="list" allowBlank="1" showInputMessage="1" showErrorMessage="1" sqref="M4">
      <formula1>"ja,nee"</formula1>
    </dataValidation>
    <dataValidation type="custom" allowBlank="1" showInputMessage="1" showErrorMessage="1" error="- er mag geen negatief aantal ingevuld worden_x000a_- het getal mag maximaal twee decimalen bevatten" sqref="K29:K31 K42 K33:K35 K37:K39 I29:I31 I33:I35 I37:I39 I42 I56:I58 K56:K58">
      <formula1>AND(I29&gt;=0,I29=ROUND(I29,2))</formula1>
    </dataValidation>
    <dataValidation type="custom" allowBlank="1" showInputMessage="1" showErrorMessage="1" error="- er mag geen negatief aantal ingevuld worden_x000a__x000a_- het aantal mag niet hoger zijn dan het aantal bezette plaatsen kleinschalig wonen conform regel 403" sqref="L31 L58">
      <formula1>AND(SUM($L$29:$L$31)&lt;=$M$9,L31&gt;=0)</formula1>
    </dataValidation>
    <dataValidation type="custom" allowBlank="1" showInputMessage="1" showErrorMessage="1" error="- er mag geen negatief aantal ingevuld worden_x000a__x000a_- het aantal mag niet hoger zijn dan het aantal bezette plaatsen kleinschalig wonen conform regel 406" sqref="L34:L35">
      <formula1>AND(SUM($L$33:$L$35)&lt;=$M$15,L34&gt;=0)</formula1>
    </dataValidation>
    <dataValidation type="custom" allowBlank="1" showInputMessage="1" showErrorMessage="1" error="- er mag geen negatief aantal ingevuld worden_x000a__x000a_- het aantal mag niet hoger zijn dan het aantal bezette plaatsen kleinschalig wonen conform regel 408" sqref="L37:L39">
      <formula1>AND(SUM($L$37:$L$39)&lt;=$M$20,L37&gt;=0)</formula1>
    </dataValidation>
    <dataValidation type="custom" allowBlank="1" showInputMessage="1" showErrorMessage="1" error="- er mag geen negatief aantal ingevuld worden_x000a__x000a_- het aantal mag niet hoger zijn dan het aantal bezette plaatsen kleinschalig wonen conform regel 403" sqref="L29 L56">
      <formula1>AND(SUM($L$29:$L$31)&lt;=$M$9,L29&gt;=0)</formula1>
    </dataValidation>
    <dataValidation type="custom" allowBlank="1" showInputMessage="1" showErrorMessage="1" error="- er mag geen negatief aantal ingevuld worden_x000a__x000a_- het aantal mag niet hoger zijn dan het aantal bezette plaatsen kleinschalig wonen conform regel 406" sqref="L33">
      <formula1>AND(SUM($L33:$L$35)&lt;=$M$15,L33&gt;=0)</formula1>
    </dataValidation>
    <dataValidation type="custom" allowBlank="1" showInputMessage="1" showErrorMessage="1" error="- er mag geen negatief aantal ingevuld worden_x000a__x000a_- het aantal mag niet hoger zijn dan het aantal bezette plaatsen kleinschalig wonen conform regel _x000a_403" sqref="L30 L57">
      <formula1>AND(SUM($L$29:$L$31)&lt;=$M$9,L30&gt;=0)</formula1>
    </dataValidation>
    <dataValidation type="custom" allowBlank="1" showInputMessage="1" showErrorMessage="1" error="Het getal mag maximaal twee decimalen bevatten" sqref="J29:J31 J33:J35 J37:J39 J42 J56:J58">
      <formula1>J29=ROUND(J29,2)</formula1>
    </dataValidation>
    <dataValidation type="whole" operator="greaterThan" allowBlank="1" showInputMessage="1" showErrorMessage="1" error="er mag geen negatief aantal ingevuld worden" sqref="M7 M14">
      <formula1>0</formula1>
    </dataValidation>
  </dataValidations>
  <pageMargins left="0.70866141732283472" right="1.0629921259842521" top="0.70866141732283472" bottom="0.39370078740157483" header="0.39370078740157483" footer="0.51181102362204722"/>
  <pageSetup paperSize="9" scale="85" orientation="landscape" r:id="rId1"/>
  <headerFooter>
    <oddHeader>&amp;C&amp;"Verdana,Standaard"&amp;9&amp;A&amp;R&amp;G</oddHeader>
  </headerFooter>
  <rowBreaks count="1" manualBreakCount="1">
    <brk id="48" min="1" max="14" man="1"/>
  </rowBreaks>
  <ignoredErrors>
    <ignoredError sqref="B10:B11 B16 B21 B23 B44" numberStoredAsText="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tabColor rgb="FFFF0000"/>
  </sheetPr>
  <dimension ref="A2:HQ47"/>
  <sheetViews>
    <sheetView workbookViewId="0">
      <selection activeCell="BQ51" sqref="BQ51"/>
    </sheetView>
  </sheetViews>
  <sheetFormatPr defaultRowHeight="10.5" x14ac:dyDescent="0.15"/>
  <cols>
    <col min="1" max="2" width="9.140625" style="69"/>
    <col min="3" max="3" width="11.140625" style="69" bestFit="1" customWidth="1"/>
    <col min="4" max="4" width="9.140625" style="69"/>
    <col min="5" max="9" width="10.42578125" style="69" bestFit="1" customWidth="1"/>
    <col min="10" max="15" width="9.140625" style="69"/>
    <col min="16" max="16" width="9.28515625" style="69" bestFit="1" customWidth="1"/>
    <col min="17" max="18" width="9.140625" style="69"/>
    <col min="19" max="20" width="11" style="69" bestFit="1" customWidth="1"/>
    <col min="21" max="21" width="9.140625" style="69"/>
    <col min="22" max="22" width="15.28515625" style="69" bestFit="1" customWidth="1"/>
    <col min="23" max="23" width="12" style="69" customWidth="1"/>
    <col min="24" max="24" width="12.140625" style="69" bestFit="1" customWidth="1"/>
    <col min="25" max="25" width="10.5703125" style="69" bestFit="1" customWidth="1"/>
    <col min="26" max="36" width="9.140625" style="69"/>
    <col min="37" max="37" width="11.140625" style="69" bestFit="1" customWidth="1"/>
    <col min="38" max="44" width="9.140625" style="69"/>
    <col min="45" max="45" width="9.5703125" style="69" bestFit="1" customWidth="1"/>
    <col min="46" max="51" width="9.140625" style="69"/>
    <col min="52" max="52" width="10.140625" style="69" customWidth="1"/>
    <col min="53" max="54" width="10.140625" style="69" bestFit="1" customWidth="1"/>
    <col min="55" max="67" width="9.140625" style="69"/>
    <col min="68" max="68" width="10.140625" style="69" bestFit="1" customWidth="1"/>
    <col min="69" max="70" width="9.140625" style="69"/>
    <col min="71" max="71" width="11.28515625" style="69" customWidth="1"/>
    <col min="72" max="77" width="9.140625" style="69"/>
    <col min="78" max="78" width="10.140625" style="69" bestFit="1" customWidth="1"/>
    <col min="79" max="79" width="9.140625" style="69"/>
    <col min="80" max="80" width="10.140625" style="69" bestFit="1" customWidth="1"/>
    <col min="81" max="81" width="9.140625" style="69"/>
    <col min="82" max="82" width="10.140625" style="69" bestFit="1" customWidth="1"/>
    <col min="83" max="83" width="12.85546875" style="69" customWidth="1"/>
    <col min="84" max="88" width="9.140625" style="69"/>
    <col min="89" max="90" width="9.85546875" style="69" bestFit="1" customWidth="1"/>
    <col min="91" max="97" width="9.140625" style="69"/>
    <col min="98" max="98" width="10.140625" style="69" bestFit="1" customWidth="1"/>
    <col min="99" max="100" width="13.140625" style="69" bestFit="1" customWidth="1"/>
    <col min="101" max="101" width="10.140625" style="69" bestFit="1" customWidth="1"/>
    <col min="102" max="105" width="9.140625" style="69"/>
    <col min="106" max="106" width="10.140625" style="69" bestFit="1" customWidth="1"/>
    <col min="107" max="124" width="9.140625" style="69"/>
    <col min="125" max="125" width="9.140625" style="69" customWidth="1"/>
    <col min="126" max="127" width="10.140625" style="69" bestFit="1" customWidth="1"/>
    <col min="128" max="132" width="9.140625" style="69"/>
    <col min="133" max="133" width="10.140625" style="69" bestFit="1" customWidth="1"/>
    <col min="134" max="135" width="9.140625" style="69"/>
    <col min="136" max="137" width="10.140625" style="69" bestFit="1" customWidth="1"/>
    <col min="138" max="151" width="9.140625" style="69"/>
    <col min="152" max="152" width="9.5703125" style="69" bestFit="1" customWidth="1"/>
    <col min="153" max="155" width="9.140625" style="69"/>
    <col min="156" max="156" width="10.140625" style="69" bestFit="1" customWidth="1"/>
    <col min="157" max="193" width="9.140625" style="69"/>
    <col min="194" max="194" width="11.140625" style="69" bestFit="1" customWidth="1"/>
    <col min="195" max="220" width="9.140625" style="69"/>
    <col min="221" max="221" width="10.140625" style="69" bestFit="1" customWidth="1"/>
    <col min="222" max="16384" width="9.140625" style="69"/>
  </cols>
  <sheetData>
    <row r="2" spans="1:30" x14ac:dyDescent="0.15">
      <c r="A2" s="90" t="s">
        <v>1356</v>
      </c>
      <c r="B2" s="90" t="s">
        <v>1357</v>
      </c>
    </row>
    <row r="3" spans="1:30" s="337" customFormat="1" x14ac:dyDescent="0.2">
      <c r="A3" s="333">
        <f>ROW(A31)</f>
        <v>31</v>
      </c>
      <c r="B3" s="333">
        <f>A21</f>
        <v>1</v>
      </c>
      <c r="C3" s="334" t="str">
        <f>A24</f>
        <v>werkblad voorblad en foutmeldingen</v>
      </c>
      <c r="D3" s="335"/>
      <c r="E3" s="335"/>
      <c r="F3" s="335"/>
      <c r="G3" s="335"/>
      <c r="H3" s="335"/>
      <c r="I3" s="335"/>
      <c r="J3" s="335"/>
      <c r="K3" s="335"/>
      <c r="L3" s="335"/>
      <c r="M3" s="335"/>
      <c r="N3" s="335"/>
      <c r="O3" s="336"/>
      <c r="R3" s="338" t="s">
        <v>72</v>
      </c>
    </row>
    <row r="4" spans="1:30" s="337" customFormat="1" ht="11.25" thickBot="1" x14ac:dyDescent="0.25">
      <c r="A4" s="348">
        <f>ROW(A46)</f>
        <v>46</v>
      </c>
      <c r="B4" s="333">
        <f>+B11+1</f>
        <v>1</v>
      </c>
      <c r="C4" s="334" t="str">
        <f>A39</f>
        <v>werkblad Bezette plaatsen KW</v>
      </c>
      <c r="D4" s="335"/>
      <c r="E4" s="335"/>
      <c r="F4" s="335"/>
      <c r="G4" s="335"/>
      <c r="H4" s="335"/>
      <c r="I4" s="335"/>
      <c r="J4" s="335"/>
      <c r="K4" s="335"/>
      <c r="L4" s="335"/>
      <c r="M4" s="335"/>
      <c r="N4" s="335"/>
      <c r="O4" s="336"/>
    </row>
    <row r="5" spans="1:30" s="337" customFormat="1" x14ac:dyDescent="0.2">
      <c r="R5" s="339">
        <v>1</v>
      </c>
      <c r="S5" s="340" t="s">
        <v>84</v>
      </c>
      <c r="T5" s="341"/>
      <c r="U5" s="342">
        <v>1</v>
      </c>
      <c r="V5" s="343"/>
      <c r="W5" s="343"/>
      <c r="X5" s="343"/>
      <c r="Y5" s="343"/>
      <c r="Z5" s="342">
        <v>2</v>
      </c>
      <c r="AA5" s="343"/>
      <c r="AB5" s="343"/>
      <c r="AC5" s="343"/>
      <c r="AD5" s="344"/>
    </row>
    <row r="6" spans="1:30" s="337" customFormat="1" x14ac:dyDescent="0.2">
      <c r="R6" s="339">
        <v>2</v>
      </c>
      <c r="S6" s="340" t="s">
        <v>76</v>
      </c>
      <c r="T6" s="341"/>
      <c r="U6" s="345"/>
      <c r="V6" s="346"/>
      <c r="W6" s="346"/>
      <c r="X6" s="346"/>
      <c r="Y6" s="346"/>
      <c r="Z6" s="345"/>
      <c r="AA6" s="346"/>
      <c r="AB6" s="346"/>
      <c r="AC6" s="346"/>
      <c r="AD6" s="347"/>
    </row>
    <row r="7" spans="1:30" s="337" customFormat="1" x14ac:dyDescent="0.2">
      <c r="R7" s="339">
        <v>3</v>
      </c>
      <c r="S7" s="340" t="s">
        <v>76</v>
      </c>
      <c r="T7" s="341"/>
      <c r="U7" s="345"/>
      <c r="V7" s="346"/>
      <c r="W7" s="346"/>
      <c r="X7" s="346"/>
      <c r="Y7" s="346"/>
      <c r="Z7" s="345"/>
      <c r="AA7" s="346"/>
      <c r="AB7" s="346"/>
      <c r="AC7" s="346"/>
      <c r="AD7" s="347"/>
    </row>
    <row r="8" spans="1:30" s="337" customFormat="1" x14ac:dyDescent="0.2">
      <c r="R8" s="339">
        <v>4</v>
      </c>
      <c r="S8" s="340" t="s">
        <v>82</v>
      </c>
      <c r="T8" s="341"/>
      <c r="U8" s="349" t="s">
        <v>1213</v>
      </c>
      <c r="V8" s="346"/>
      <c r="W8" s="346"/>
      <c r="X8" s="346"/>
      <c r="Y8" s="346"/>
      <c r="Z8" s="349" t="s">
        <v>1212</v>
      </c>
      <c r="AA8" s="346"/>
      <c r="AB8" s="346"/>
      <c r="AC8" s="346"/>
      <c r="AD8" s="347"/>
    </row>
    <row r="9" spans="1:30" s="337" customFormat="1" x14ac:dyDescent="0.2">
      <c r="R9" s="339">
        <v>5</v>
      </c>
      <c r="S9" s="340" t="s">
        <v>76</v>
      </c>
      <c r="T9" s="341"/>
      <c r="U9" s="345"/>
      <c r="V9" s="346"/>
      <c r="W9" s="346"/>
      <c r="X9" s="346"/>
      <c r="Y9" s="346"/>
      <c r="Z9" s="345"/>
      <c r="AA9" s="346"/>
      <c r="AB9" s="346"/>
      <c r="AC9" s="346"/>
      <c r="AD9" s="347"/>
    </row>
    <row r="10" spans="1:30" s="337" customFormat="1" x14ac:dyDescent="0.2">
      <c r="R10" s="339">
        <v>6</v>
      </c>
      <c r="S10" s="340" t="s">
        <v>83</v>
      </c>
      <c r="T10" s="341"/>
      <c r="U10" s="350" t="s">
        <v>85</v>
      </c>
      <c r="V10" s="351"/>
      <c r="W10" s="351"/>
      <c r="X10" s="352"/>
      <c r="Y10" s="346"/>
      <c r="Z10" s="350" t="s">
        <v>1882</v>
      </c>
      <c r="AA10" s="351"/>
      <c r="AB10" s="246" t="s">
        <v>461</v>
      </c>
      <c r="AC10" s="247"/>
      <c r="AD10" s="347"/>
    </row>
    <row r="11" spans="1:30" s="337" customFormat="1" x14ac:dyDescent="0.2">
      <c r="R11" s="339">
        <v>7</v>
      </c>
      <c r="S11" s="340" t="s">
        <v>86</v>
      </c>
      <c r="T11" s="341"/>
      <c r="U11" s="345" t="s">
        <v>172</v>
      </c>
      <c r="V11" s="346" t="s">
        <v>172</v>
      </c>
      <c r="W11" s="346" t="s">
        <v>172</v>
      </c>
      <c r="X11" s="346" t="s">
        <v>172</v>
      </c>
      <c r="Y11" s="346"/>
      <c r="Z11" s="345"/>
      <c r="AA11" s="346"/>
      <c r="AB11" s="346"/>
      <c r="AC11" s="346"/>
      <c r="AD11" s="347"/>
    </row>
    <row r="12" spans="1:30" s="337" customFormat="1" x14ac:dyDescent="0.2">
      <c r="R12" s="339">
        <v>8</v>
      </c>
      <c r="S12" s="340" t="s">
        <v>75</v>
      </c>
      <c r="T12" s="341"/>
      <c r="U12" s="353" t="s">
        <v>78</v>
      </c>
      <c r="V12" s="354" t="s">
        <v>79</v>
      </c>
      <c r="W12" s="354" t="s">
        <v>80</v>
      </c>
      <c r="X12" s="354" t="s">
        <v>81</v>
      </c>
      <c r="Y12" s="346"/>
      <c r="Z12" s="353"/>
      <c r="AA12" s="354"/>
      <c r="AB12" s="354"/>
      <c r="AC12" s="354"/>
      <c r="AD12" s="347"/>
    </row>
    <row r="13" spans="1:30" s="337" customFormat="1" x14ac:dyDescent="0.2">
      <c r="R13" s="339">
        <v>9</v>
      </c>
      <c r="S13" s="340" t="s">
        <v>74</v>
      </c>
      <c r="T13" s="341"/>
      <c r="U13" s="355">
        <v>1001</v>
      </c>
      <c r="V13" s="356">
        <v>1002</v>
      </c>
      <c r="W13" s="356">
        <v>1003</v>
      </c>
      <c r="X13" s="356">
        <v>1004</v>
      </c>
      <c r="Y13" s="346"/>
      <c r="Z13" s="355"/>
      <c r="AA13" s="356"/>
      <c r="AB13" s="356"/>
      <c r="AC13" s="356"/>
      <c r="AD13" s="347"/>
    </row>
    <row r="14" spans="1:30" s="337" customFormat="1" ht="21" x14ac:dyDescent="0.2">
      <c r="R14" s="339">
        <v>10</v>
      </c>
      <c r="S14" s="340" t="s">
        <v>1265</v>
      </c>
      <c r="T14" s="341"/>
      <c r="U14" s="357" t="s">
        <v>77</v>
      </c>
      <c r="V14" s="358" t="s">
        <v>77</v>
      </c>
      <c r="W14" s="358" t="s">
        <v>77</v>
      </c>
      <c r="X14" s="358" t="s">
        <v>77</v>
      </c>
      <c r="Y14" s="346"/>
      <c r="Z14" s="357" t="s">
        <v>462</v>
      </c>
      <c r="AA14" s="358" t="s">
        <v>463</v>
      </c>
      <c r="AB14" s="358" t="s">
        <v>462</v>
      </c>
      <c r="AC14" s="358" t="s">
        <v>463</v>
      </c>
      <c r="AD14" s="347"/>
    </row>
    <row r="15" spans="1:30" s="337" customFormat="1" x14ac:dyDescent="0.2">
      <c r="R15" s="339">
        <v>11</v>
      </c>
      <c r="S15" s="340" t="s">
        <v>73</v>
      </c>
      <c r="T15" s="341"/>
      <c r="U15" s="359">
        <v>10</v>
      </c>
      <c r="V15" s="360">
        <v>11</v>
      </c>
      <c r="W15" s="360">
        <v>12</v>
      </c>
      <c r="X15" s="360">
        <v>13</v>
      </c>
      <c r="Y15" s="346"/>
      <c r="Z15" s="359" t="s">
        <v>88</v>
      </c>
      <c r="AA15" s="360" t="s">
        <v>89</v>
      </c>
      <c r="AB15" s="360" t="s">
        <v>90</v>
      </c>
      <c r="AC15" s="360" t="s">
        <v>91</v>
      </c>
      <c r="AD15" s="347"/>
    </row>
    <row r="16" spans="1:30" s="337" customFormat="1" x14ac:dyDescent="0.2">
      <c r="R16" s="339">
        <v>12</v>
      </c>
      <c r="S16" s="340" t="s">
        <v>76</v>
      </c>
      <c r="T16" s="341"/>
      <c r="U16" s="345"/>
      <c r="V16" s="346"/>
      <c r="W16" s="346"/>
      <c r="X16" s="346"/>
      <c r="Y16" s="346"/>
      <c r="Z16" s="345"/>
      <c r="AA16" s="346"/>
      <c r="AB16" s="346"/>
      <c r="AC16" s="346"/>
      <c r="AD16" s="347"/>
    </row>
    <row r="17" spans="1:225" s="337" customFormat="1" ht="11.25" thickBot="1" x14ac:dyDescent="0.25">
      <c r="R17" s="339">
        <v>13</v>
      </c>
      <c r="S17" s="340" t="s">
        <v>76</v>
      </c>
      <c r="T17" s="341"/>
      <c r="U17" s="361"/>
      <c r="V17" s="362"/>
      <c r="W17" s="362"/>
      <c r="X17" s="362"/>
      <c r="Y17" s="362"/>
      <c r="Z17" s="361"/>
      <c r="AA17" s="362"/>
      <c r="AB17" s="362"/>
      <c r="AC17" s="362"/>
      <c r="AD17" s="363"/>
    </row>
    <row r="18" spans="1:225" s="337" customFormat="1" x14ac:dyDescent="0.2"/>
    <row r="20" spans="1:225" ht="11.25" thickBot="1" x14ac:dyDescent="0.2">
      <c r="HH20" s="337"/>
      <c r="HI20" s="337"/>
      <c r="HJ20" s="337"/>
      <c r="HK20" s="337"/>
      <c r="HL20" s="337"/>
      <c r="HM20" s="337"/>
      <c r="HN20" s="337"/>
      <c r="HO20" s="337"/>
      <c r="HP20" s="337"/>
      <c r="HQ20" s="337"/>
    </row>
    <row r="21" spans="1:225" x14ac:dyDescent="0.15">
      <c r="A21" s="156">
        <v>1</v>
      </c>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DU21" s="157"/>
      <c r="DV21" s="157"/>
      <c r="DW21" s="157"/>
      <c r="DX21" s="157"/>
      <c r="DY21" s="157"/>
      <c r="DZ21" s="157"/>
      <c r="EA21" s="157"/>
      <c r="EB21" s="157"/>
      <c r="EC21" s="157"/>
      <c r="ED21" s="157"/>
      <c r="EE21" s="157"/>
      <c r="EF21" s="157"/>
      <c r="EG21" s="157"/>
      <c r="EH21" s="157"/>
      <c r="EI21" s="157"/>
      <c r="EJ21" s="157"/>
      <c r="EK21" s="157"/>
      <c r="EL21" s="157"/>
      <c r="EM21" s="157"/>
      <c r="EN21" s="157"/>
      <c r="EO21" s="157"/>
      <c r="EP21" s="157"/>
      <c r="EQ21" s="157"/>
      <c r="ER21" s="157"/>
      <c r="ES21" s="157"/>
      <c r="ET21" s="157"/>
      <c r="EU21" s="157"/>
      <c r="EV21" s="157"/>
      <c r="EW21" s="157"/>
      <c r="EX21" s="157"/>
      <c r="EY21" s="157"/>
      <c r="EZ21" s="157"/>
      <c r="FA21" s="157"/>
      <c r="FB21" s="157"/>
      <c r="FC21" s="157"/>
      <c r="FD21" s="157"/>
      <c r="FE21" s="157"/>
      <c r="FF21" s="157"/>
      <c r="FG21" s="157"/>
      <c r="FH21" s="157"/>
      <c r="FI21" s="157"/>
      <c r="FJ21" s="157"/>
      <c r="FK21" s="157"/>
      <c r="FL21" s="157"/>
      <c r="FM21" s="157"/>
      <c r="FN21" s="157"/>
      <c r="FO21" s="157"/>
      <c r="FP21" s="157"/>
      <c r="FQ21" s="157"/>
      <c r="FR21" s="157"/>
      <c r="FS21" s="157"/>
      <c r="FT21" s="157"/>
      <c r="FU21" s="157"/>
      <c r="FV21" s="157"/>
      <c r="FW21" s="157"/>
      <c r="FX21" s="157"/>
      <c r="FY21" s="157"/>
      <c r="FZ21" s="157"/>
      <c r="GA21" s="157"/>
      <c r="GB21" s="157"/>
      <c r="GC21" s="157"/>
      <c r="GD21" s="157"/>
      <c r="GE21" s="157"/>
      <c r="GF21" s="157"/>
      <c r="GG21" s="157"/>
      <c r="GH21" s="157"/>
      <c r="GI21" s="157"/>
      <c r="GJ21" s="157"/>
      <c r="GK21" s="157"/>
      <c r="GL21" s="157"/>
      <c r="GM21" s="157"/>
      <c r="GN21" s="157"/>
      <c r="GO21" s="157"/>
      <c r="GP21" s="157"/>
      <c r="GQ21" s="157"/>
      <c r="GR21" s="157"/>
      <c r="GS21" s="157"/>
      <c r="GT21" s="157"/>
      <c r="GU21" s="157"/>
      <c r="GV21" s="157"/>
      <c r="GW21" s="157"/>
      <c r="GX21" s="157"/>
      <c r="GY21" s="157"/>
      <c r="GZ21" s="157"/>
      <c r="HA21" s="157"/>
      <c r="HB21" s="157"/>
      <c r="HC21" s="157"/>
      <c r="HD21" s="157"/>
      <c r="HE21" s="157"/>
      <c r="HF21" s="157"/>
      <c r="HG21" s="157"/>
      <c r="HH21" s="337"/>
      <c r="HI21" s="337"/>
      <c r="HJ21" s="337"/>
      <c r="HK21" s="337"/>
      <c r="HL21" s="337"/>
      <c r="HM21" s="337"/>
      <c r="HN21" s="337"/>
      <c r="HO21" s="337"/>
      <c r="HP21" s="337"/>
      <c r="HQ21" s="337"/>
    </row>
    <row r="22" spans="1:225" x14ac:dyDescent="0.15">
      <c r="A22" s="158"/>
      <c r="B22" s="155"/>
      <c r="C22" s="155"/>
      <c r="D22" s="155"/>
      <c r="E22" s="155"/>
      <c r="F22" s="155"/>
      <c r="G22" s="155"/>
      <c r="H22" s="155"/>
      <c r="I22" s="155"/>
      <c r="J22" s="155"/>
      <c r="K22" s="155"/>
      <c r="L22" s="155"/>
      <c r="M22" s="155"/>
      <c r="N22" s="155"/>
      <c r="O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CP22" s="155"/>
      <c r="CQ22" s="155"/>
      <c r="CR22" s="155"/>
      <c r="CS22" s="155"/>
      <c r="CT22" s="155"/>
      <c r="CU22" s="155"/>
      <c r="CV22" s="155"/>
      <c r="CW22" s="155"/>
      <c r="CX22" s="155"/>
      <c r="CY22" s="155"/>
      <c r="CZ22" s="155"/>
      <c r="DA22" s="155"/>
      <c r="DB22" s="155"/>
      <c r="DD22" s="155"/>
      <c r="DE22" s="155"/>
      <c r="DF22" s="155"/>
      <c r="DG22" s="155"/>
      <c r="DH22" s="155"/>
      <c r="DI22" s="155"/>
      <c r="DJ22" s="155"/>
      <c r="DK22" s="155"/>
      <c r="DL22" s="155"/>
      <c r="DM22" s="155"/>
      <c r="DN22" s="155"/>
      <c r="DO22" s="155"/>
      <c r="DP22" s="155"/>
      <c r="DQ22" s="155"/>
      <c r="DR22" s="155"/>
      <c r="DS22" s="155"/>
      <c r="DT22" s="155"/>
      <c r="DU22" s="155"/>
      <c r="DV22" s="155"/>
      <c r="DW22" s="155"/>
      <c r="DX22" s="155"/>
      <c r="DY22" s="155"/>
      <c r="DZ22" s="155"/>
      <c r="EA22" s="155"/>
      <c r="EB22" s="155"/>
      <c r="EC22" s="155"/>
      <c r="ED22" s="155"/>
      <c r="EF22" s="155"/>
      <c r="EG22" s="155"/>
      <c r="EH22" s="155"/>
      <c r="EI22" s="155"/>
      <c r="EJ22" s="155"/>
      <c r="EK22" s="155"/>
      <c r="EL22" s="155"/>
      <c r="EM22" s="155"/>
      <c r="EN22" s="155"/>
      <c r="EO22" s="155"/>
      <c r="EP22" s="155"/>
      <c r="EQ22" s="155"/>
      <c r="ER22" s="155"/>
      <c r="ES22" s="155"/>
      <c r="ET22" s="155"/>
      <c r="EU22" s="155"/>
      <c r="EV22" s="155"/>
      <c r="EW22" s="155"/>
      <c r="EX22" s="155"/>
      <c r="EY22" s="155"/>
      <c r="EZ22" s="155"/>
      <c r="FA22" s="155"/>
      <c r="FB22" s="155"/>
      <c r="FC22" s="155"/>
      <c r="FD22" s="155"/>
      <c r="FE22" s="155"/>
      <c r="FF22" s="155"/>
      <c r="FG22" s="155"/>
      <c r="FH22" s="155"/>
      <c r="FI22" s="155"/>
      <c r="FJ22" s="155"/>
      <c r="FK22" s="155"/>
      <c r="FL22" s="155"/>
      <c r="FM22" s="155"/>
      <c r="FN22" s="155"/>
      <c r="FO22" s="155"/>
      <c r="FP22" s="155"/>
      <c r="FQ22" s="155"/>
      <c r="FR22" s="155"/>
      <c r="FS22" s="155"/>
      <c r="FT22" s="155"/>
      <c r="FU22" s="155"/>
      <c r="FV22" s="155"/>
      <c r="FW22" s="155"/>
      <c r="FX22" s="155"/>
      <c r="FY22" s="155"/>
      <c r="FZ22" s="155"/>
      <c r="GA22" s="155"/>
      <c r="GB22" s="155"/>
      <c r="GC22" s="155"/>
      <c r="GD22" s="155"/>
      <c r="GE22" s="155"/>
      <c r="GF22" s="155"/>
      <c r="GG22" s="155"/>
      <c r="GH22" s="155"/>
      <c r="GI22" s="155"/>
      <c r="GJ22" s="155"/>
      <c r="GK22" s="155"/>
      <c r="GL22" s="155"/>
      <c r="GM22" s="155"/>
      <c r="GN22" s="155"/>
      <c r="GO22" s="155"/>
      <c r="GP22" s="155"/>
      <c r="GQ22" s="155"/>
      <c r="GR22" s="155"/>
      <c r="GS22" s="155"/>
      <c r="GT22" s="155"/>
      <c r="GU22" s="155"/>
      <c r="GV22" s="155"/>
      <c r="GW22" s="155"/>
      <c r="GX22" s="155"/>
      <c r="GY22" s="155"/>
      <c r="GZ22" s="155"/>
      <c r="HA22" s="155"/>
      <c r="HB22" s="155"/>
      <c r="HC22" s="155"/>
      <c r="HD22" s="155"/>
      <c r="HE22" s="155"/>
      <c r="HF22" s="155"/>
      <c r="HG22" s="155"/>
      <c r="HH22" s="337"/>
      <c r="HI22" s="337"/>
      <c r="HJ22" s="337"/>
      <c r="HK22" s="337"/>
      <c r="HL22" s="337"/>
      <c r="HM22" s="337"/>
      <c r="HN22" s="337"/>
      <c r="HO22" s="337"/>
      <c r="HP22" s="337"/>
      <c r="HQ22" s="337"/>
    </row>
    <row r="23" spans="1:225" x14ac:dyDescent="0.15">
      <c r="A23" s="158"/>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L23" s="155"/>
      <c r="BM23" s="155"/>
      <c r="BN23" s="155"/>
      <c r="BO23" s="155"/>
      <c r="BP23" s="155"/>
      <c r="BQ23" s="155"/>
      <c r="BR23" s="155"/>
      <c r="CP23" s="155"/>
      <c r="CQ23" s="155"/>
      <c r="CR23" s="155"/>
      <c r="CS23" s="155"/>
      <c r="CT23" s="155"/>
      <c r="CU23" s="155"/>
      <c r="CV23" s="155"/>
      <c r="CW23" s="155"/>
      <c r="CX23" s="155"/>
      <c r="CY23" s="155"/>
      <c r="CZ23" s="155"/>
      <c r="DA23" s="155"/>
      <c r="DB23" s="155"/>
      <c r="DD23" s="155"/>
      <c r="DE23" s="155"/>
      <c r="DF23" s="155"/>
      <c r="DG23" s="155"/>
      <c r="DH23" s="155"/>
      <c r="DI23" s="155"/>
      <c r="DJ23" s="155"/>
      <c r="DK23" s="155"/>
      <c r="DL23" s="155"/>
      <c r="DM23" s="155"/>
      <c r="DN23" s="155"/>
      <c r="DO23" s="155"/>
      <c r="DP23" s="155"/>
      <c r="DQ23" s="155"/>
      <c r="DR23" s="155"/>
      <c r="DS23" s="155"/>
      <c r="DT23" s="155"/>
      <c r="DU23" s="155"/>
      <c r="DV23" s="155"/>
      <c r="DW23" s="155"/>
      <c r="DX23" s="155"/>
      <c r="DY23" s="155"/>
      <c r="DZ23" s="155"/>
      <c r="EA23" s="155"/>
      <c r="EB23" s="155"/>
      <c r="EC23" s="155"/>
      <c r="ED23" s="155"/>
      <c r="EF23" s="155"/>
      <c r="EG23" s="155"/>
      <c r="EH23" s="155"/>
      <c r="EI23" s="155"/>
      <c r="EJ23" s="155"/>
      <c r="EK23" s="155"/>
      <c r="EL23" s="155"/>
      <c r="EM23" s="155"/>
      <c r="EN23" s="155"/>
      <c r="EO23" s="155"/>
      <c r="EP23" s="155"/>
      <c r="EQ23" s="155"/>
      <c r="ER23" s="155"/>
      <c r="ES23" s="155"/>
      <c r="ET23" s="155"/>
      <c r="EU23" s="155"/>
      <c r="EV23" s="155"/>
      <c r="EW23" s="155"/>
      <c r="EX23" s="155"/>
      <c r="EY23" s="155"/>
      <c r="EZ23" s="155"/>
      <c r="FA23" s="155"/>
      <c r="FB23" s="155"/>
      <c r="FC23" s="155"/>
      <c r="FD23" s="155"/>
      <c r="FE23" s="155"/>
      <c r="FF23" s="155"/>
      <c r="FG23" s="155"/>
      <c r="FH23" s="155"/>
      <c r="FI23" s="155"/>
      <c r="FJ23" s="155"/>
      <c r="FK23" s="155"/>
      <c r="FL23" s="155"/>
      <c r="FM23" s="155"/>
      <c r="FN23" s="155"/>
      <c r="FO23" s="155"/>
      <c r="FP23" s="155"/>
      <c r="FQ23" s="155"/>
      <c r="FR23" s="155"/>
      <c r="FS23" s="155"/>
      <c r="FT23" s="155"/>
      <c r="FU23" s="155"/>
      <c r="FV23" s="155"/>
      <c r="FW23" s="155"/>
      <c r="FX23" s="155"/>
      <c r="FY23" s="155"/>
      <c r="FZ23" s="155"/>
      <c r="GA23" s="155"/>
      <c r="GB23" s="155"/>
      <c r="GC23" s="155"/>
      <c r="GD23" s="155"/>
      <c r="GE23" s="155"/>
      <c r="GF23" s="155"/>
      <c r="GG23" s="155"/>
      <c r="GH23" s="155"/>
      <c r="GI23" s="155"/>
      <c r="GJ23" s="155"/>
      <c r="GK23" s="155"/>
      <c r="GL23" s="155"/>
      <c r="GM23" s="155"/>
      <c r="GN23" s="155"/>
      <c r="GO23" s="155"/>
      <c r="GP23" s="155"/>
      <c r="GQ23" s="155"/>
      <c r="GR23" s="155"/>
      <c r="GS23" s="155"/>
      <c r="GT23" s="155"/>
      <c r="GU23" s="155"/>
      <c r="GV23" s="155"/>
      <c r="GW23" s="155"/>
      <c r="GX23" s="155"/>
      <c r="GY23" s="155"/>
      <c r="GZ23" s="155"/>
      <c r="HA23" s="155"/>
      <c r="HB23" s="155"/>
      <c r="HC23" s="337"/>
      <c r="HD23" s="337"/>
      <c r="HE23" s="337"/>
      <c r="HF23" s="337"/>
      <c r="HG23" s="337"/>
      <c r="HH23" s="337"/>
      <c r="HI23" s="337"/>
      <c r="HJ23" s="337"/>
      <c r="HK23" s="337"/>
      <c r="HL23" s="337"/>
      <c r="HM23" s="337"/>
      <c r="HN23" s="337"/>
      <c r="HO23" s="337"/>
      <c r="HP23" s="337"/>
      <c r="HQ23" s="337"/>
    </row>
    <row r="24" spans="1:225" x14ac:dyDescent="0.15">
      <c r="A24" s="169" t="s">
        <v>2980</v>
      </c>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L24" s="155"/>
      <c r="BM24" s="155"/>
      <c r="BN24" s="155"/>
      <c r="BO24" s="155"/>
      <c r="BP24" s="155"/>
      <c r="BQ24" s="155"/>
      <c r="BR24" s="155"/>
      <c r="CP24" s="155"/>
      <c r="CQ24" s="155"/>
      <c r="CR24" s="155"/>
      <c r="CS24" s="155"/>
      <c r="CT24" s="155"/>
      <c r="CU24" s="155"/>
      <c r="CV24" s="155"/>
      <c r="CW24" s="155"/>
      <c r="CX24" s="155"/>
      <c r="CY24" s="155"/>
      <c r="CZ24" s="155"/>
      <c r="DA24" s="155"/>
      <c r="DB24" s="155"/>
      <c r="DD24" s="155"/>
      <c r="DE24" s="155"/>
      <c r="DF24" s="155"/>
      <c r="DG24" s="155"/>
      <c r="DH24" s="155"/>
      <c r="DI24" s="155"/>
      <c r="DJ24" s="155"/>
      <c r="DK24" s="155"/>
      <c r="DL24" s="155"/>
      <c r="DM24" s="155"/>
      <c r="DN24" s="155"/>
      <c r="DO24" s="155"/>
      <c r="DP24" s="155"/>
      <c r="DQ24" s="155"/>
      <c r="DR24" s="155"/>
      <c r="DS24" s="155"/>
      <c r="DT24" s="155"/>
      <c r="DU24" s="155"/>
      <c r="DV24" s="155"/>
      <c r="DW24" s="155"/>
      <c r="DX24" s="155"/>
      <c r="DY24" s="155"/>
      <c r="DZ24" s="155"/>
      <c r="EA24" s="155"/>
      <c r="EB24" s="155"/>
      <c r="EC24" s="155"/>
      <c r="ED24" s="155"/>
      <c r="EF24" s="155"/>
      <c r="EG24" s="155"/>
      <c r="EH24" s="155"/>
      <c r="EI24" s="155"/>
      <c r="EJ24" s="155"/>
      <c r="EK24" s="155"/>
      <c r="EL24" s="155"/>
      <c r="EM24" s="155"/>
      <c r="EN24" s="155"/>
      <c r="EO24" s="155"/>
      <c r="EP24" s="155"/>
      <c r="EQ24" s="155"/>
      <c r="ER24" s="155"/>
      <c r="ES24" s="155"/>
      <c r="ET24" s="155"/>
      <c r="EU24" s="155"/>
      <c r="EV24" s="155"/>
      <c r="EW24" s="155"/>
      <c r="EX24" s="155"/>
      <c r="EY24" s="155"/>
      <c r="EZ24" s="155"/>
      <c r="FA24" s="155"/>
      <c r="FB24" s="155"/>
      <c r="FC24" s="155"/>
      <c r="FD24" s="155"/>
      <c r="FE24" s="155"/>
      <c r="FF24" s="155"/>
      <c r="FG24" s="155"/>
      <c r="FH24" s="155"/>
      <c r="FI24" s="155"/>
      <c r="FJ24" s="155"/>
      <c r="FK24" s="155"/>
      <c r="FL24" s="155"/>
      <c r="FM24" s="155"/>
      <c r="FN24" s="155"/>
      <c r="FO24" s="155"/>
      <c r="FP24" s="155"/>
      <c r="FQ24" s="155"/>
      <c r="FR24" s="155"/>
      <c r="FS24" s="155"/>
      <c r="FT24" s="155"/>
      <c r="FU24" s="155"/>
      <c r="FV24" s="155"/>
      <c r="FW24" s="155"/>
      <c r="FX24" s="155"/>
      <c r="FY24" s="155"/>
      <c r="FZ24" s="155"/>
      <c r="GA24" s="155"/>
      <c r="GB24" s="155"/>
      <c r="GC24" s="155"/>
      <c r="GD24" s="155"/>
      <c r="GE24" s="155"/>
      <c r="GF24" s="155"/>
      <c r="GG24" s="155"/>
      <c r="GH24" s="155"/>
      <c r="GI24" s="155"/>
      <c r="GJ24" s="155"/>
      <c r="GK24" s="155"/>
      <c r="GL24" s="155"/>
      <c r="GM24" s="155"/>
      <c r="GN24" s="155"/>
      <c r="GO24" s="155"/>
      <c r="GP24" s="155"/>
      <c r="GQ24" s="155"/>
      <c r="GR24" s="155"/>
      <c r="GS24" s="155"/>
      <c r="GT24" s="155"/>
      <c r="GU24" s="155"/>
      <c r="GV24" s="155"/>
      <c r="GW24" s="155"/>
      <c r="GX24" s="155"/>
      <c r="GY24" s="155"/>
      <c r="GZ24" s="155"/>
      <c r="HA24" s="155"/>
      <c r="HB24" s="155"/>
      <c r="HC24" s="155"/>
      <c r="HD24" s="155"/>
      <c r="HE24" s="155"/>
      <c r="HF24" s="155"/>
      <c r="HG24" s="155"/>
      <c r="HH24" s="337"/>
      <c r="HI24" s="337"/>
      <c r="HJ24" s="337"/>
      <c r="HK24" s="337"/>
      <c r="HL24" s="337"/>
      <c r="HM24" s="337"/>
      <c r="HN24" s="337"/>
      <c r="HO24" s="337"/>
      <c r="HP24" s="337"/>
      <c r="HQ24" s="337"/>
    </row>
    <row r="25" spans="1:225" x14ac:dyDescent="0.15">
      <c r="A25" s="158"/>
      <c r="B25" s="154"/>
      <c r="C25" s="154"/>
      <c r="D25" s="154"/>
      <c r="E25" s="154"/>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N25" s="155"/>
      <c r="BO25" s="155"/>
      <c r="BP25" s="155"/>
      <c r="BQ25" s="155"/>
      <c r="BR25" s="155"/>
      <c r="DE25" s="155"/>
      <c r="DF25" s="155"/>
      <c r="DG25" s="155"/>
      <c r="DH25" s="155"/>
      <c r="DI25" s="155"/>
      <c r="DJ25" s="155"/>
      <c r="DK25" s="155"/>
      <c r="DM25" s="155"/>
      <c r="DN25" s="155"/>
      <c r="DO25" s="155"/>
      <c r="DP25" s="155"/>
      <c r="DQ25" s="155"/>
      <c r="DR25" s="155"/>
      <c r="DS25" s="155"/>
      <c r="DT25" s="155"/>
      <c r="DU25" s="155"/>
      <c r="DV25" s="155"/>
      <c r="DW25" s="155"/>
      <c r="DX25" s="155"/>
      <c r="DY25" s="155"/>
      <c r="DZ25" s="155"/>
      <c r="EA25" s="155"/>
      <c r="EB25" s="155"/>
      <c r="EC25" s="155"/>
      <c r="ED25" s="155"/>
      <c r="EE25" s="155"/>
      <c r="EF25" s="155"/>
      <c r="EG25" s="155"/>
      <c r="EH25" s="155"/>
      <c r="EI25" s="155"/>
      <c r="EK25" s="155"/>
      <c r="EL25" s="155"/>
      <c r="EM25" s="155"/>
      <c r="EN25" s="155"/>
      <c r="EO25" s="155"/>
      <c r="EP25" s="155"/>
      <c r="EQ25" s="155"/>
      <c r="ER25" s="155"/>
      <c r="ES25" s="155"/>
      <c r="ET25" s="155"/>
      <c r="EU25" s="155"/>
      <c r="EV25" s="155"/>
      <c r="EW25" s="155"/>
      <c r="EX25" s="155"/>
      <c r="EY25" s="155"/>
      <c r="EZ25" s="155"/>
      <c r="FA25" s="155"/>
      <c r="FB25" s="155"/>
      <c r="FC25" s="155"/>
      <c r="FD25" s="155"/>
      <c r="FE25" s="155"/>
      <c r="FF25" s="155"/>
      <c r="FG25" s="155"/>
      <c r="FH25" s="155"/>
      <c r="FI25" s="155"/>
      <c r="FJ25" s="155"/>
      <c r="FK25" s="155"/>
      <c r="FL25" s="155"/>
      <c r="FM25" s="155"/>
      <c r="FN25" s="155"/>
      <c r="FO25" s="155"/>
      <c r="FP25" s="155"/>
      <c r="FQ25" s="155"/>
      <c r="FR25" s="155"/>
      <c r="FS25" s="155"/>
      <c r="FT25" s="155"/>
      <c r="FU25" s="155"/>
      <c r="FV25" s="155"/>
      <c r="FW25" s="155"/>
      <c r="FX25" s="155"/>
      <c r="FY25" s="155"/>
      <c r="FZ25" s="155"/>
      <c r="GA25" s="155"/>
      <c r="GB25" s="155"/>
      <c r="GC25" s="155"/>
      <c r="GD25" s="155"/>
      <c r="GE25" s="155"/>
      <c r="GF25" s="155"/>
      <c r="GG25" s="155"/>
      <c r="GH25" s="155"/>
      <c r="GI25" s="155"/>
      <c r="GJ25" s="155"/>
      <c r="GK25" s="155"/>
      <c r="GL25" s="155"/>
      <c r="GM25" s="155"/>
      <c r="GN25" s="155"/>
      <c r="GO25" s="155"/>
      <c r="GP25" s="155"/>
      <c r="GQ25" s="155"/>
      <c r="GR25" s="155"/>
      <c r="GS25" s="155"/>
      <c r="GT25" s="155"/>
      <c r="GU25" s="155"/>
      <c r="GV25" s="155"/>
      <c r="GW25" s="155"/>
      <c r="GX25" s="155"/>
      <c r="GY25" s="155"/>
      <c r="GZ25" s="155"/>
      <c r="HA25" s="155"/>
      <c r="HB25" s="155"/>
      <c r="HC25" s="155"/>
      <c r="HD25" s="155"/>
      <c r="HE25" s="155"/>
      <c r="HF25" s="155"/>
      <c r="HG25" s="155"/>
      <c r="HH25" s="337"/>
      <c r="HI25" s="337"/>
      <c r="HJ25" s="337"/>
      <c r="HK25" s="337"/>
      <c r="HL25" s="337"/>
      <c r="HM25" s="337"/>
      <c r="HN25" s="337"/>
      <c r="HO25" s="337"/>
      <c r="HP25" s="337"/>
      <c r="HQ25" s="337"/>
    </row>
    <row r="26" spans="1:225" x14ac:dyDescent="0.15">
      <c r="A26" s="166" t="s">
        <v>1212</v>
      </c>
      <c r="B26" s="167"/>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03" t="s">
        <v>87</v>
      </c>
      <c r="AA26" s="91"/>
      <c r="AB26" s="91"/>
      <c r="AC26" s="418"/>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55"/>
      <c r="CR26" s="155"/>
      <c r="CS26" s="155"/>
      <c r="CT26" s="155"/>
      <c r="CU26" s="155"/>
      <c r="CV26" s="155"/>
      <c r="CW26" s="155"/>
      <c r="CX26" s="155"/>
      <c r="CY26" s="155"/>
      <c r="CZ26" s="155"/>
      <c r="DA26" s="155"/>
      <c r="DB26" s="155"/>
      <c r="DC26" s="155"/>
      <c r="DD26" s="155"/>
      <c r="DE26" s="155"/>
      <c r="DF26" s="155"/>
      <c r="DG26" s="155"/>
      <c r="DH26" s="155"/>
      <c r="DI26" s="155"/>
      <c r="DJ26" s="155"/>
      <c r="DK26" s="155"/>
      <c r="DL26" s="155"/>
      <c r="DM26" s="155"/>
      <c r="DN26" s="155"/>
      <c r="DO26" s="155"/>
      <c r="DP26" s="155"/>
      <c r="DQ26" s="155"/>
      <c r="DR26" s="155"/>
      <c r="DS26" s="155"/>
      <c r="DT26" s="155"/>
      <c r="DU26" s="155"/>
      <c r="DV26" s="155"/>
      <c r="DW26" s="155"/>
      <c r="DX26" s="155"/>
      <c r="DY26" s="155"/>
      <c r="DZ26" s="155"/>
      <c r="EA26" s="155"/>
      <c r="EB26" s="155"/>
      <c r="EC26" s="155"/>
      <c r="ED26" s="155"/>
      <c r="EE26" s="155"/>
      <c r="EF26" s="155"/>
      <c r="EG26" s="155"/>
      <c r="EH26" s="155"/>
      <c r="EI26" s="155"/>
      <c r="EJ26" s="155"/>
      <c r="EK26" s="155"/>
      <c r="EL26" s="155"/>
      <c r="EM26" s="155"/>
      <c r="EN26" s="155"/>
      <c r="EO26" s="155"/>
      <c r="EP26" s="155"/>
      <c r="EQ26" s="155"/>
      <c r="ER26" s="155"/>
      <c r="ES26" s="155"/>
      <c r="ET26" s="155"/>
      <c r="EU26" s="155"/>
      <c r="EV26" s="155"/>
      <c r="EW26" s="155"/>
      <c r="EX26" s="155"/>
      <c r="EY26" s="155"/>
      <c r="EZ26" s="155"/>
      <c r="FA26" s="155"/>
      <c r="FB26" s="155"/>
      <c r="FC26" s="155"/>
      <c r="FD26" s="155"/>
      <c r="FE26" s="155"/>
      <c r="FF26" s="155"/>
      <c r="FG26" s="155"/>
      <c r="FH26" s="155"/>
      <c r="FI26" s="155"/>
      <c r="FJ26" s="155"/>
      <c r="FK26" s="155"/>
      <c r="FL26" s="155"/>
      <c r="FM26" s="155"/>
      <c r="FN26" s="155"/>
      <c r="FO26" s="155"/>
      <c r="FP26" s="155"/>
      <c r="FQ26" s="155"/>
      <c r="FR26" s="155"/>
      <c r="FS26" s="155"/>
      <c r="FT26" s="155"/>
      <c r="FU26" s="155"/>
      <c r="FV26" s="155"/>
      <c r="FW26" s="155"/>
      <c r="FX26" s="155"/>
      <c r="FY26" s="155"/>
      <c r="FZ26" s="155"/>
      <c r="GA26" s="155"/>
      <c r="GB26" s="155"/>
      <c r="GC26" s="155"/>
      <c r="GD26" s="155"/>
      <c r="GE26" s="155"/>
      <c r="GF26" s="155"/>
      <c r="GG26" s="155"/>
      <c r="GH26" s="155"/>
      <c r="GI26" s="155"/>
      <c r="GJ26" s="155"/>
      <c r="GK26" s="155"/>
      <c r="GL26" s="155"/>
      <c r="GM26" s="155"/>
      <c r="GN26" s="155"/>
      <c r="GO26" s="155"/>
      <c r="GP26" s="155"/>
      <c r="GQ26" s="155"/>
      <c r="GR26" s="155"/>
      <c r="GS26" s="155"/>
      <c r="GT26" s="155"/>
      <c r="GU26" s="155"/>
      <c r="GV26" s="155"/>
      <c r="GW26" s="155"/>
      <c r="GX26" s="155"/>
      <c r="GY26" s="155"/>
      <c r="GZ26" s="155"/>
      <c r="HA26" s="155"/>
      <c r="HB26" s="155"/>
      <c r="HC26" s="155"/>
      <c r="HD26" s="155"/>
      <c r="HE26" s="155"/>
      <c r="HF26" s="155"/>
      <c r="HG26" s="155"/>
      <c r="HH26" s="155"/>
      <c r="HI26" s="155"/>
      <c r="HJ26" s="337"/>
      <c r="HK26" s="337"/>
      <c r="HL26" s="337"/>
      <c r="HM26" s="337"/>
      <c r="HN26" s="337"/>
      <c r="HO26" s="337"/>
      <c r="HP26" s="337"/>
      <c r="HQ26" s="337"/>
    </row>
    <row r="27" spans="1:225" x14ac:dyDescent="0.15">
      <c r="A27" s="158"/>
      <c r="B27" s="154"/>
      <c r="C27" s="154"/>
      <c r="D27" s="154"/>
      <c r="E27" s="154"/>
      <c r="F27" s="154"/>
      <c r="G27" s="154"/>
      <c r="H27" s="154"/>
      <c r="I27" s="154"/>
      <c r="J27" s="154"/>
      <c r="K27" s="154"/>
      <c r="L27" s="154"/>
      <c r="M27" s="154"/>
      <c r="N27" s="154"/>
      <c r="O27" s="154"/>
      <c r="P27" s="154"/>
      <c r="Q27" s="154"/>
      <c r="R27" s="154"/>
      <c r="S27" s="154"/>
      <c r="T27" s="154"/>
      <c r="U27" s="154"/>
      <c r="V27" s="155"/>
      <c r="W27" s="155"/>
      <c r="X27" s="155"/>
      <c r="Y27" s="155"/>
      <c r="Z27" s="155"/>
      <c r="AA27" s="155"/>
      <c r="AB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155"/>
      <c r="DF27" s="155"/>
      <c r="DG27" s="155"/>
      <c r="DH27" s="155"/>
      <c r="DI27" s="155"/>
      <c r="DJ27" s="155"/>
      <c r="DK27" s="155"/>
      <c r="DL27" s="155"/>
      <c r="DM27" s="155"/>
      <c r="DN27" s="155"/>
      <c r="DO27" s="155"/>
      <c r="DP27" s="155"/>
      <c r="DQ27" s="155"/>
      <c r="DR27" s="155"/>
      <c r="DS27" s="155"/>
      <c r="DT27" s="155"/>
      <c r="DU27" s="155"/>
      <c r="DV27" s="155"/>
      <c r="DW27" s="155"/>
      <c r="DX27" s="155"/>
      <c r="DY27" s="155"/>
      <c r="DZ27" s="155"/>
      <c r="EA27" s="155"/>
      <c r="EB27" s="155"/>
      <c r="EC27" s="155"/>
      <c r="ED27" s="155"/>
      <c r="EE27" s="155"/>
      <c r="EF27" s="155"/>
      <c r="EG27" s="155"/>
      <c r="EH27" s="155"/>
      <c r="EI27" s="155"/>
      <c r="EJ27" s="155"/>
      <c r="EK27" s="155"/>
      <c r="EL27" s="155"/>
      <c r="EM27" s="155"/>
      <c r="EN27" s="155"/>
      <c r="EO27" s="155"/>
      <c r="EP27" s="155"/>
      <c r="EQ27" s="155"/>
      <c r="ER27" s="155"/>
      <c r="ES27" s="155"/>
      <c r="ET27" s="155"/>
      <c r="EU27" s="155"/>
      <c r="EV27" s="155"/>
      <c r="EW27" s="155"/>
      <c r="EX27" s="155"/>
      <c r="EY27" s="155"/>
      <c r="EZ27" s="155"/>
      <c r="FA27" s="155"/>
      <c r="FB27" s="155"/>
      <c r="FC27" s="155"/>
      <c r="FD27" s="155"/>
      <c r="FE27" s="155"/>
      <c r="FF27" s="155"/>
      <c r="FG27" s="155"/>
      <c r="FH27" s="155"/>
      <c r="FI27" s="155"/>
      <c r="FJ27" s="155"/>
      <c r="FK27" s="155"/>
      <c r="FL27" s="155"/>
      <c r="FM27" s="155"/>
      <c r="FN27" s="155"/>
      <c r="FO27" s="155"/>
      <c r="FP27" s="155"/>
      <c r="FQ27" s="155"/>
      <c r="FR27" s="155"/>
      <c r="FS27" s="155"/>
      <c r="FT27" s="155"/>
      <c r="FU27" s="155"/>
      <c r="FV27" s="155"/>
      <c r="FW27" s="155"/>
      <c r="FX27" s="155"/>
      <c r="FY27" s="155"/>
      <c r="FZ27" s="155"/>
      <c r="GA27" s="155"/>
      <c r="GB27" s="155"/>
      <c r="GC27" s="155"/>
      <c r="GD27" s="155"/>
      <c r="GE27" s="155"/>
      <c r="GF27" s="155"/>
      <c r="GG27" s="155"/>
      <c r="GH27" s="155"/>
      <c r="GI27" s="155"/>
      <c r="GJ27" s="155"/>
      <c r="GK27" s="155"/>
      <c r="GL27" s="155"/>
      <c r="GM27" s="155"/>
      <c r="GN27" s="155"/>
      <c r="GO27" s="155"/>
      <c r="GP27" s="155"/>
      <c r="GQ27" s="155"/>
      <c r="GR27" s="155"/>
      <c r="GS27" s="155"/>
      <c r="GT27" s="155"/>
      <c r="GU27" s="155"/>
      <c r="GV27" s="155"/>
      <c r="GW27" s="155"/>
      <c r="GX27" s="155"/>
      <c r="GY27" s="155"/>
      <c r="GZ27" s="155"/>
      <c r="HA27" s="155"/>
      <c r="HB27" s="155"/>
      <c r="HC27" s="155"/>
      <c r="HD27" s="155"/>
      <c r="HE27" s="155"/>
      <c r="HF27" s="155"/>
      <c r="HG27" s="155"/>
      <c r="HH27" s="155"/>
      <c r="HI27" s="155"/>
      <c r="HJ27" s="337"/>
      <c r="HK27" s="337"/>
      <c r="HL27" s="337"/>
      <c r="HM27" s="337"/>
      <c r="HN27" s="337"/>
      <c r="HO27" s="337"/>
      <c r="HP27" s="337"/>
      <c r="HQ27" s="337"/>
    </row>
    <row r="28" spans="1:225" x14ac:dyDescent="0.15">
      <c r="A28" s="163"/>
      <c r="B28" s="78"/>
      <c r="C28" s="79"/>
      <c r="D28" s="79"/>
      <c r="E28" s="78"/>
      <c r="F28" s="78"/>
      <c r="G28" s="79"/>
      <c r="H28" s="79"/>
      <c r="I28" s="79"/>
      <c r="J28" s="79"/>
      <c r="K28" s="79"/>
      <c r="L28" s="79"/>
      <c r="M28" s="78"/>
      <c r="N28" s="78"/>
      <c r="O28" s="79"/>
      <c r="P28" s="79"/>
      <c r="Q28" s="78"/>
      <c r="R28" s="78"/>
      <c r="S28" s="79"/>
      <c r="T28" s="79"/>
      <c r="U28" s="78"/>
      <c r="V28" s="78"/>
      <c r="W28" s="79"/>
      <c r="X28" s="79"/>
      <c r="Y28" s="78"/>
      <c r="Z28" s="79"/>
      <c r="AA28" s="79"/>
      <c r="AB28" s="79"/>
      <c r="AC28" s="79"/>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155"/>
      <c r="DF28" s="155"/>
      <c r="DG28" s="155"/>
      <c r="DH28" s="155"/>
      <c r="DI28" s="155"/>
      <c r="DJ28" s="155"/>
      <c r="DK28" s="155"/>
      <c r="DL28" s="155"/>
      <c r="DM28" s="155"/>
      <c r="DN28" s="155"/>
      <c r="DO28" s="155"/>
      <c r="DP28" s="155"/>
      <c r="DQ28" s="155"/>
      <c r="DR28" s="155"/>
      <c r="DS28" s="155"/>
      <c r="DT28" s="155"/>
      <c r="DU28" s="155"/>
      <c r="DV28" s="155"/>
      <c r="DW28" s="155"/>
      <c r="DX28" s="155"/>
      <c r="DY28" s="155"/>
      <c r="DZ28" s="155"/>
      <c r="EA28" s="155"/>
      <c r="EB28" s="155"/>
      <c r="EC28" s="155"/>
      <c r="ED28" s="155"/>
      <c r="EE28" s="155"/>
      <c r="EF28" s="155"/>
      <c r="EG28" s="155"/>
      <c r="EH28" s="155"/>
      <c r="EI28" s="155"/>
      <c r="EJ28" s="155"/>
      <c r="EK28" s="155"/>
      <c r="EL28" s="155"/>
      <c r="EM28" s="155"/>
      <c r="EN28" s="155"/>
      <c r="EO28" s="155"/>
      <c r="EP28" s="155"/>
      <c r="EQ28" s="155"/>
      <c r="ER28" s="155"/>
      <c r="ES28" s="155"/>
      <c r="ET28" s="155"/>
      <c r="EU28" s="155"/>
      <c r="EV28" s="155"/>
      <c r="EW28" s="155"/>
      <c r="EX28" s="155"/>
      <c r="EY28" s="155"/>
      <c r="EZ28" s="155"/>
      <c r="FA28" s="155"/>
      <c r="FB28" s="155"/>
      <c r="FC28" s="155"/>
      <c r="FD28" s="155"/>
      <c r="FE28" s="155"/>
      <c r="FF28" s="155"/>
      <c r="FG28" s="155"/>
      <c r="FH28" s="155"/>
      <c r="FI28" s="155"/>
      <c r="FJ28" s="155"/>
      <c r="FK28" s="155"/>
      <c r="FL28" s="155"/>
      <c r="FM28" s="155"/>
      <c r="FN28" s="155"/>
      <c r="FO28" s="155"/>
      <c r="FP28" s="155"/>
      <c r="FQ28" s="155"/>
      <c r="FR28" s="155"/>
      <c r="FS28" s="155"/>
      <c r="FT28" s="155"/>
      <c r="FU28" s="155"/>
      <c r="FV28" s="155"/>
      <c r="FW28" s="155"/>
      <c r="FX28" s="155"/>
      <c r="FY28" s="155"/>
      <c r="FZ28" s="155"/>
      <c r="GA28" s="155"/>
      <c r="GB28" s="155"/>
      <c r="GC28" s="155"/>
      <c r="GD28" s="155"/>
      <c r="GE28" s="155"/>
      <c r="GF28" s="155"/>
      <c r="GG28" s="155"/>
      <c r="GH28" s="155"/>
      <c r="GI28" s="155"/>
      <c r="GJ28" s="155"/>
      <c r="GK28" s="155"/>
      <c r="GL28" s="155"/>
      <c r="GM28" s="155"/>
      <c r="GN28" s="155"/>
      <c r="GO28" s="155"/>
      <c r="GP28" s="155"/>
      <c r="GQ28" s="155"/>
      <c r="GR28" s="155"/>
      <c r="GS28" s="155"/>
      <c r="GT28" s="155"/>
      <c r="GU28" s="155"/>
      <c r="GV28" s="155"/>
      <c r="GW28" s="155"/>
      <c r="GX28" s="155"/>
      <c r="GY28" s="155"/>
      <c r="GZ28" s="155"/>
      <c r="HA28" s="155"/>
      <c r="HB28" s="155"/>
      <c r="HC28" s="155"/>
      <c r="HD28" s="155"/>
      <c r="HE28" s="155"/>
      <c r="HF28" s="155"/>
      <c r="HG28" s="155"/>
      <c r="HH28" s="155"/>
      <c r="HI28" s="155"/>
      <c r="HJ28" s="337"/>
      <c r="HK28" s="337"/>
      <c r="HL28" s="337"/>
      <c r="HM28" s="337"/>
      <c r="HN28" s="337"/>
      <c r="HO28" s="337"/>
      <c r="HP28" s="337"/>
      <c r="HQ28" s="337"/>
    </row>
    <row r="29" spans="1:225" x14ac:dyDescent="0.15">
      <c r="A29" s="164"/>
      <c r="B29" s="74"/>
      <c r="C29" s="80" t="str">
        <f>Voorblad!B16</f>
        <v>Zorgaanbieder</v>
      </c>
      <c r="D29" s="80" t="str">
        <f>Voorblad!B16</f>
        <v>Zorgaanbieder</v>
      </c>
      <c r="E29" s="80" t="str">
        <f>Voorblad!B16</f>
        <v>Zorgaanbieder</v>
      </c>
      <c r="F29" s="80" t="str">
        <f>Voorblad!B16</f>
        <v>Zorgaanbieder</v>
      </c>
      <c r="G29" s="80" t="str">
        <f>Voorblad!B16</f>
        <v>Zorgaanbieder</v>
      </c>
      <c r="H29" s="80" t="str">
        <f>Voorblad!B16</f>
        <v>Zorgaanbieder</v>
      </c>
      <c r="I29" s="80" t="str">
        <f>Voorblad!B16</f>
        <v>Zorgaanbieder</v>
      </c>
      <c r="J29" s="80" t="str">
        <f>Voorblad!B16</f>
        <v>Zorgaanbieder</v>
      </c>
      <c r="K29" s="80" t="str">
        <f>Voorblad!B16</f>
        <v>Zorgaanbieder</v>
      </c>
      <c r="L29" s="80" t="str">
        <f>Voorblad!B16</f>
        <v>Zorgaanbieder</v>
      </c>
      <c r="M29" s="80" t="str">
        <f>Voorblad!B16</f>
        <v>Zorgaanbieder</v>
      </c>
      <c r="N29" s="80" t="str">
        <f>Voorblad!K16</f>
        <v>Zorgkantoor</v>
      </c>
      <c r="O29" s="80" t="str">
        <f>Voorblad!K16</f>
        <v>Zorgkantoor</v>
      </c>
      <c r="P29" s="80" t="str">
        <f>Voorblad!K16</f>
        <v>Zorgkantoor</v>
      </c>
      <c r="Q29" s="80" t="str">
        <f>Voorblad!K16</f>
        <v>Zorgkantoor</v>
      </c>
      <c r="R29" s="80" t="str">
        <f>Voorblad!K16</f>
        <v>Zorgkantoor</v>
      </c>
      <c r="S29" s="80" t="str">
        <f>Voorblad!K16</f>
        <v>Zorgkantoor</v>
      </c>
      <c r="T29" s="80" t="str">
        <f>Voorblad!K16</f>
        <v>Zorgkantoor</v>
      </c>
      <c r="U29" s="80" t="str">
        <f>Voorblad!K16</f>
        <v>Zorgkantoor</v>
      </c>
      <c r="V29" s="80"/>
      <c r="W29" s="80"/>
      <c r="X29" s="80"/>
      <c r="Y29" s="80"/>
      <c r="Z29" s="80">
        <f>Foutmeldingen!B11</f>
        <v>301</v>
      </c>
      <c r="AA29" s="80">
        <f>Foutmeldingen!B12</f>
        <v>302</v>
      </c>
      <c r="AB29" s="80">
        <f>Foutmeldingen!B13</f>
        <v>303</v>
      </c>
      <c r="AC29" s="80">
        <f>Foutmeldingen!B14</f>
        <v>304</v>
      </c>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5"/>
      <c r="DB29" s="155"/>
      <c r="DC29" s="155"/>
      <c r="DD29" s="155"/>
      <c r="DE29" s="155"/>
      <c r="DF29" s="155"/>
      <c r="DG29" s="155"/>
      <c r="DH29" s="155"/>
      <c r="DI29" s="155"/>
      <c r="DJ29" s="155"/>
      <c r="DK29" s="155"/>
      <c r="DL29" s="155"/>
      <c r="DM29" s="155"/>
      <c r="DN29" s="155"/>
      <c r="DO29" s="155"/>
      <c r="DP29" s="155"/>
      <c r="DQ29" s="155"/>
      <c r="DR29" s="155"/>
      <c r="DS29" s="155"/>
      <c r="DT29" s="155"/>
      <c r="DU29" s="155"/>
      <c r="DV29" s="155"/>
      <c r="DW29" s="155"/>
      <c r="DX29" s="155"/>
      <c r="DY29" s="155"/>
      <c r="DZ29" s="155"/>
      <c r="EA29" s="155"/>
      <c r="EB29" s="155"/>
      <c r="EC29" s="155"/>
      <c r="ED29" s="155"/>
      <c r="EE29" s="155"/>
      <c r="EF29" s="155"/>
      <c r="EG29" s="155"/>
      <c r="EH29" s="155"/>
      <c r="EI29" s="155"/>
      <c r="EJ29" s="155"/>
      <c r="EK29" s="155"/>
      <c r="EL29" s="155"/>
      <c r="EM29" s="155"/>
      <c r="EN29" s="155"/>
      <c r="EO29" s="155"/>
      <c r="EP29" s="155"/>
      <c r="EQ29" s="155"/>
      <c r="ER29" s="155"/>
      <c r="ES29" s="155"/>
      <c r="ET29" s="155"/>
      <c r="EU29" s="155"/>
      <c r="EV29" s="155"/>
      <c r="EW29" s="155"/>
      <c r="EX29" s="155"/>
      <c r="EY29" s="155"/>
      <c r="EZ29" s="155"/>
      <c r="FA29" s="155"/>
      <c r="FB29" s="155"/>
      <c r="FC29" s="155"/>
      <c r="FD29" s="155"/>
      <c r="FE29" s="155"/>
      <c r="FF29" s="155"/>
      <c r="FG29" s="155"/>
      <c r="FH29" s="155"/>
      <c r="FI29" s="155"/>
      <c r="FJ29" s="155"/>
      <c r="FK29" s="155"/>
      <c r="FL29" s="155"/>
      <c r="FM29" s="155"/>
      <c r="FN29" s="155"/>
      <c r="FO29" s="155"/>
      <c r="FP29" s="155"/>
      <c r="FQ29" s="155"/>
      <c r="FR29" s="155"/>
      <c r="FS29" s="155"/>
      <c r="FT29" s="155"/>
      <c r="FU29" s="155"/>
      <c r="FV29" s="155"/>
      <c r="FW29" s="155"/>
      <c r="FX29" s="155"/>
      <c r="FY29" s="155"/>
      <c r="FZ29" s="155"/>
      <c r="GA29" s="155"/>
      <c r="GB29" s="155"/>
      <c r="GC29" s="155"/>
      <c r="GD29" s="155"/>
      <c r="GE29" s="155"/>
      <c r="GF29" s="155"/>
      <c r="GG29" s="155"/>
      <c r="GH29" s="155"/>
      <c r="GI29" s="155"/>
      <c r="GJ29" s="155"/>
      <c r="GK29" s="155"/>
      <c r="GL29" s="155"/>
      <c r="GM29" s="155"/>
      <c r="GN29" s="155"/>
      <c r="GO29" s="155"/>
      <c r="GP29" s="155"/>
      <c r="GQ29" s="155"/>
      <c r="GR29" s="155"/>
      <c r="GS29" s="155"/>
      <c r="GT29" s="155"/>
      <c r="GU29" s="155"/>
      <c r="GV29" s="155"/>
      <c r="GW29" s="155"/>
      <c r="GX29" s="155"/>
      <c r="GY29" s="155"/>
      <c r="GZ29" s="155"/>
      <c r="HA29" s="155"/>
      <c r="HB29" s="155"/>
      <c r="HC29" s="155"/>
      <c r="HD29" s="155"/>
      <c r="HE29" s="155"/>
      <c r="HF29" s="155"/>
      <c r="HG29" s="155"/>
      <c r="HH29" s="155"/>
      <c r="HI29" s="155"/>
      <c r="HJ29" s="337"/>
      <c r="HK29" s="337"/>
      <c r="HL29" s="337"/>
      <c r="HM29" s="337"/>
      <c r="HN29" s="337"/>
      <c r="HO29" s="337"/>
      <c r="HP29" s="337"/>
      <c r="HQ29" s="337"/>
    </row>
    <row r="30" spans="1:225" s="292" customFormat="1" ht="148.5" customHeight="1" x14ac:dyDescent="0.15">
      <c r="A30" s="159" t="str">
        <f>Voorblad!H12</f>
        <v>cat.</v>
      </c>
      <c r="B30" s="75" t="str">
        <f>Voorblad!I12</f>
        <v>nr.</v>
      </c>
      <c r="C30" s="75" t="str">
        <f>Voorblad!B17</f>
        <v>Naam</v>
      </c>
      <c r="D30" s="75" t="str">
        <f>Voorblad!B18</f>
        <v>Plaats</v>
      </c>
      <c r="E30" s="75" t="s">
        <v>381</v>
      </c>
      <c r="F30" s="75" t="str">
        <f>Voorblad!B19</f>
        <v>Contactpersoon</v>
      </c>
      <c r="G30" s="75" t="str">
        <f>Voorblad!B20</f>
        <v>Telefoon</v>
      </c>
      <c r="H30" s="75" t="str">
        <f>Voorblad!B21</f>
        <v>E-mail</v>
      </c>
      <c r="I30" s="75" t="s">
        <v>1913</v>
      </c>
      <c r="J30" s="75" t="s">
        <v>1914</v>
      </c>
      <c r="K30" s="75" t="str">
        <f>Voorblad!B25</f>
        <v>KvK-nummer</v>
      </c>
      <c r="L30" s="75" t="str">
        <f>Voorblad!B41</f>
        <v>Naam</v>
      </c>
      <c r="M30" s="75" t="str">
        <f>Voorblad!B42</f>
        <v>Datum</v>
      </c>
      <c r="N30" s="75" t="str">
        <f>Voorblad!K17</f>
        <v>Naam</v>
      </c>
      <c r="O30" s="75" t="str">
        <f>Voorblad!K18</f>
        <v>Plaats</v>
      </c>
      <c r="P30" s="75" t="s">
        <v>381</v>
      </c>
      <c r="Q30" s="75" t="str">
        <f>Voorblad!K19</f>
        <v>Contactpersoon</v>
      </c>
      <c r="R30" s="75" t="str">
        <f>Voorblad!K20</f>
        <v>Telefoon</v>
      </c>
      <c r="S30" s="75" t="str">
        <f>Voorblad!K21</f>
        <v>E-mail</v>
      </c>
      <c r="T30" s="75">
        <f>Voorblad!K41</f>
        <v>0</v>
      </c>
      <c r="U30" s="75">
        <f>Voorblad!K42</f>
        <v>0</v>
      </c>
      <c r="V30" s="75" t="str">
        <f>Voorblad!M11</f>
        <v>Versiedatum</v>
      </c>
      <c r="W30" s="75" t="str">
        <f>Voorblad!M12</f>
        <v>Systeemdatum</v>
      </c>
      <c r="X30" s="75" t="str">
        <f>Voorblad!M13</f>
        <v>Controlegetal</v>
      </c>
      <c r="Y30" s="75">
        <f>Voorblad!G44</f>
        <v>0</v>
      </c>
      <c r="Z30" s="75" t="str">
        <f>Foutmeldingen!G11</f>
        <v>U heeft het NZa-nummer (300-categorie) niet ingevuld, of het nummer is onbekend. Indien sprake is van een nieuwe zorgaanbieder, waarvan het NZa nummer nog niet bekend is, vul dan nummer 9999 in.</v>
      </c>
      <c r="AA30" s="75" t="str">
        <f>Foutmeldingen!G12</f>
        <v>Het aantal niet bezette plaatsen is negatief. Pas één of meer bezette plaatsen aan naar beneden.</v>
      </c>
      <c r="AB30" s="75" t="str">
        <f>Foutmeldingen!G13</f>
        <v>Er wordt op regel 401 aangegeven dat er een aanpassing plaatsvindt op de bezette plaatsen kleinschalig wonen en tegelijkertijd wordt er geen nieuwe verdeling opgegeven bij regel 409 t/m 420</v>
      </c>
      <c r="AC30" s="75" t="str">
        <f>Foutmeldingen!G14</f>
        <v>Het totaal van regel 421 is hoger dan het totaal bezette plaatsen kleinschalig wonen van regels 404, 406 en 408</v>
      </c>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155"/>
      <c r="CO30" s="155"/>
      <c r="CP30" s="155"/>
      <c r="CQ30" s="155"/>
      <c r="CR30" s="155"/>
      <c r="CS30" s="155"/>
      <c r="CT30" s="155"/>
      <c r="CU30" s="155"/>
      <c r="CV30" s="155"/>
      <c r="CW30" s="155"/>
      <c r="CX30" s="155"/>
      <c r="CY30" s="155"/>
      <c r="CZ30" s="155"/>
      <c r="DA30" s="155"/>
      <c r="DB30" s="155"/>
      <c r="DC30" s="155"/>
      <c r="DD30" s="155"/>
      <c r="DE30" s="155"/>
      <c r="DF30" s="155"/>
      <c r="DG30" s="155"/>
      <c r="DH30" s="155"/>
      <c r="DI30" s="155"/>
      <c r="DJ30" s="155"/>
      <c r="DK30" s="155"/>
      <c r="DL30" s="155"/>
      <c r="DM30" s="155"/>
      <c r="DN30" s="155"/>
      <c r="DO30" s="155"/>
      <c r="DP30" s="155"/>
      <c r="DQ30" s="155"/>
      <c r="DR30" s="155"/>
      <c r="DS30" s="155"/>
      <c r="DT30" s="155"/>
      <c r="DU30" s="155"/>
      <c r="DV30" s="155"/>
      <c r="DW30" s="155"/>
      <c r="DX30" s="155"/>
      <c r="DY30" s="155"/>
      <c r="DZ30" s="155"/>
      <c r="EA30" s="155"/>
      <c r="EB30" s="155"/>
      <c r="EC30" s="155"/>
      <c r="ED30" s="155"/>
      <c r="EE30" s="155"/>
      <c r="EF30" s="155"/>
      <c r="EG30" s="155"/>
      <c r="EH30" s="155"/>
      <c r="EI30" s="155"/>
      <c r="EJ30" s="155"/>
      <c r="EK30" s="155"/>
      <c r="EL30" s="155"/>
      <c r="EM30" s="155"/>
      <c r="EN30" s="155"/>
      <c r="EO30" s="155"/>
      <c r="EP30" s="155"/>
      <c r="EQ30" s="155"/>
      <c r="ER30" s="155"/>
      <c r="ES30" s="155"/>
      <c r="ET30" s="155"/>
      <c r="EU30" s="155"/>
      <c r="EV30" s="155"/>
      <c r="EW30" s="155"/>
      <c r="EX30" s="155"/>
      <c r="EY30" s="155"/>
      <c r="EZ30" s="155"/>
      <c r="FA30" s="155"/>
      <c r="FB30" s="155"/>
      <c r="FC30" s="155"/>
      <c r="FD30" s="155"/>
      <c r="FE30" s="155"/>
      <c r="FF30" s="155"/>
      <c r="FG30" s="155"/>
      <c r="FH30" s="155"/>
      <c r="FI30" s="155"/>
      <c r="FJ30" s="155"/>
      <c r="FK30" s="155"/>
      <c r="FL30" s="155"/>
      <c r="FM30" s="155"/>
      <c r="FN30" s="155"/>
      <c r="FO30" s="155"/>
      <c r="FP30" s="155"/>
      <c r="FQ30" s="155"/>
      <c r="FR30" s="155"/>
      <c r="FS30" s="155"/>
      <c r="FT30" s="155"/>
      <c r="FU30" s="155"/>
      <c r="FV30" s="155"/>
      <c r="FW30" s="155"/>
      <c r="FX30" s="155"/>
      <c r="FY30" s="155"/>
      <c r="FZ30" s="155"/>
      <c r="GA30" s="155"/>
      <c r="GB30" s="155"/>
      <c r="GC30" s="155"/>
      <c r="GD30" s="155"/>
      <c r="GE30" s="155"/>
      <c r="GF30" s="155"/>
      <c r="GG30" s="155"/>
      <c r="GH30" s="155"/>
      <c r="GI30" s="155"/>
      <c r="GJ30" s="155"/>
      <c r="GK30" s="155"/>
      <c r="GL30" s="155"/>
      <c r="GM30" s="155"/>
      <c r="GN30" s="155"/>
      <c r="GO30" s="155"/>
      <c r="GP30" s="155"/>
      <c r="GQ30" s="155"/>
      <c r="GR30" s="155"/>
      <c r="GS30" s="155"/>
      <c r="GT30" s="155"/>
      <c r="GU30" s="155"/>
      <c r="GV30" s="155"/>
      <c r="GW30" s="155"/>
      <c r="GX30" s="155"/>
      <c r="GY30" s="155"/>
      <c r="GZ30" s="155"/>
      <c r="HA30" s="155"/>
      <c r="HB30" s="155"/>
      <c r="HC30" s="155"/>
      <c r="HD30" s="155"/>
      <c r="HE30" s="155"/>
      <c r="HF30" s="155"/>
      <c r="HG30" s="155"/>
      <c r="HH30" s="155"/>
      <c r="HI30" s="155"/>
      <c r="HJ30" s="337"/>
      <c r="HK30" s="337"/>
      <c r="HL30" s="337"/>
      <c r="HM30" s="337"/>
      <c r="HN30" s="337"/>
      <c r="HO30" s="337"/>
      <c r="HP30" s="337"/>
      <c r="HQ30" s="337"/>
    </row>
    <row r="31" spans="1:225" x14ac:dyDescent="0.15">
      <c r="A31" s="160">
        <f>Cat</f>
        <v>300</v>
      </c>
      <c r="B31" s="76">
        <f>NR</f>
        <v>0</v>
      </c>
      <c r="C31" s="76" t="str">
        <f>Voorblad!D17</f>
        <v/>
      </c>
      <c r="D31" s="76" t="str">
        <f>Voorblad!D18</f>
        <v/>
      </c>
      <c r="E31" s="76">
        <f>Voorblad!D19</f>
        <v>0</v>
      </c>
      <c r="F31" s="76">
        <f>Voorblad!F19</f>
        <v>0</v>
      </c>
      <c r="G31" s="76">
        <f>Voorblad!D20</f>
        <v>0</v>
      </c>
      <c r="H31" s="76">
        <f>Voorblad!D21</f>
        <v>0</v>
      </c>
      <c r="I31" s="76">
        <f>Voorblad!D23</f>
        <v>0</v>
      </c>
      <c r="J31" s="76">
        <f>Voorblad!D24</f>
        <v>0</v>
      </c>
      <c r="K31" s="76">
        <f>Voorblad!D25</f>
        <v>0</v>
      </c>
      <c r="L31" s="76">
        <f>Voorblad!D41</f>
        <v>0</v>
      </c>
      <c r="M31" s="76">
        <f>Voorblad!D42</f>
        <v>0</v>
      </c>
      <c r="N31" s="76" t="str">
        <f>Voorblad!M17</f>
        <v/>
      </c>
      <c r="O31" s="76" t="str">
        <f>Voorblad!M18</f>
        <v/>
      </c>
      <c r="P31" s="76">
        <f>Voorblad!M19</f>
        <v>0</v>
      </c>
      <c r="Q31" s="76">
        <f>Voorblad!O19</f>
        <v>0</v>
      </c>
      <c r="R31" s="76">
        <f>Voorblad!M20</f>
        <v>0</v>
      </c>
      <c r="S31" s="76">
        <f>Voorblad!M21</f>
        <v>0</v>
      </c>
      <c r="T31" s="76">
        <f>Voorblad!M41</f>
        <v>0</v>
      </c>
      <c r="U31" s="76">
        <f>Voorblad!M42</f>
        <v>0</v>
      </c>
      <c r="V31" s="77">
        <f>Voorblad!P11</f>
        <v>41922</v>
      </c>
      <c r="W31" s="77">
        <f ca="1">Voorblad!P12</f>
        <v>41922</v>
      </c>
      <c r="X31" s="81">
        <f>Voorblad!P13</f>
        <v>0</v>
      </c>
      <c r="Y31" s="83">
        <f>Voorblad!I44</f>
        <v>0</v>
      </c>
      <c r="Z31" s="82">
        <f>Foutmeldingen!I11</f>
        <v>1</v>
      </c>
      <c r="AA31" s="82">
        <f>Foutmeldingen!I12</f>
        <v>0</v>
      </c>
      <c r="AB31" s="82">
        <f>Foutmeldingen!I13</f>
        <v>0</v>
      </c>
      <c r="AC31" s="82">
        <f>Foutmeldingen!I14</f>
        <v>0</v>
      </c>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55"/>
      <c r="CW31" s="155"/>
      <c r="CX31" s="155"/>
      <c r="CY31" s="155"/>
      <c r="CZ31" s="155"/>
      <c r="DA31" s="155"/>
      <c r="DB31" s="155"/>
      <c r="DC31" s="155"/>
      <c r="DD31" s="155"/>
      <c r="DE31" s="155"/>
      <c r="DF31" s="155"/>
      <c r="DG31" s="155"/>
      <c r="DH31" s="155"/>
      <c r="DI31" s="155"/>
      <c r="DJ31" s="155"/>
      <c r="DK31" s="155"/>
      <c r="DL31" s="155"/>
      <c r="DM31" s="155"/>
      <c r="DN31" s="155"/>
      <c r="DO31" s="155"/>
      <c r="DP31" s="155"/>
      <c r="DQ31" s="155"/>
      <c r="DR31" s="155"/>
      <c r="DS31" s="155"/>
      <c r="DT31" s="155"/>
      <c r="DU31" s="155"/>
      <c r="DV31" s="155"/>
      <c r="DW31" s="155"/>
      <c r="DX31" s="155"/>
      <c r="DY31" s="155"/>
      <c r="DZ31" s="155"/>
      <c r="EA31" s="155"/>
      <c r="EB31" s="155"/>
      <c r="EC31" s="155"/>
      <c r="ED31" s="155"/>
      <c r="EE31" s="155"/>
      <c r="EF31" s="155"/>
      <c r="EG31" s="155"/>
      <c r="EH31" s="155"/>
      <c r="EI31" s="155"/>
      <c r="EJ31" s="155"/>
      <c r="EK31" s="155"/>
      <c r="EL31" s="155"/>
      <c r="EM31" s="155"/>
      <c r="EN31" s="155"/>
      <c r="EO31" s="155"/>
      <c r="EP31" s="155"/>
      <c r="EQ31" s="155"/>
      <c r="ER31" s="155"/>
      <c r="ES31" s="155"/>
      <c r="ET31" s="155"/>
      <c r="EU31" s="155"/>
      <c r="EV31" s="155"/>
      <c r="EW31" s="155"/>
      <c r="EX31" s="155"/>
      <c r="EY31" s="155"/>
      <c r="EZ31" s="155"/>
      <c r="FA31" s="155"/>
      <c r="FB31" s="155"/>
      <c r="FC31" s="155"/>
      <c r="FD31" s="155"/>
      <c r="FE31" s="155"/>
      <c r="FF31" s="155"/>
      <c r="FG31" s="155"/>
      <c r="FH31" s="155"/>
      <c r="FI31" s="155"/>
      <c r="FJ31" s="155"/>
      <c r="FK31" s="155"/>
      <c r="FL31" s="155"/>
      <c r="FM31" s="155"/>
      <c r="FN31" s="155"/>
      <c r="FO31" s="155"/>
      <c r="FP31" s="155"/>
      <c r="FQ31" s="155"/>
      <c r="FR31" s="155"/>
      <c r="FS31" s="155"/>
      <c r="FT31" s="155"/>
      <c r="FU31" s="155"/>
      <c r="FV31" s="155"/>
      <c r="FW31" s="155"/>
      <c r="FX31" s="155"/>
      <c r="FY31" s="155"/>
      <c r="FZ31" s="155"/>
      <c r="GA31" s="155"/>
      <c r="GB31" s="155"/>
      <c r="GC31" s="155"/>
      <c r="GD31" s="155"/>
      <c r="GE31" s="155"/>
      <c r="GF31" s="155"/>
      <c r="GG31" s="155"/>
      <c r="GH31" s="155"/>
      <c r="GI31" s="155"/>
      <c r="GJ31" s="155"/>
      <c r="GK31" s="155"/>
      <c r="GL31" s="155"/>
      <c r="GM31" s="155"/>
      <c r="GN31" s="155"/>
      <c r="GO31" s="155"/>
      <c r="GP31" s="155"/>
      <c r="GQ31" s="155"/>
      <c r="GR31" s="155"/>
      <c r="GS31" s="155"/>
      <c r="GT31" s="155"/>
      <c r="GU31" s="155"/>
      <c r="GV31" s="155"/>
      <c r="GW31" s="155"/>
      <c r="GX31" s="155"/>
      <c r="GY31" s="155"/>
      <c r="GZ31" s="155"/>
      <c r="HA31" s="155"/>
      <c r="HB31" s="155"/>
      <c r="HC31" s="155"/>
      <c r="HD31" s="155"/>
      <c r="HE31" s="155"/>
      <c r="HF31" s="155"/>
      <c r="HG31" s="155"/>
      <c r="HH31" s="155"/>
      <c r="HI31" s="155"/>
      <c r="HJ31" s="337"/>
      <c r="HK31" s="337"/>
      <c r="HL31" s="337"/>
      <c r="HM31" s="337"/>
      <c r="HN31" s="337"/>
      <c r="HO31" s="337"/>
      <c r="HP31" s="337"/>
      <c r="HQ31" s="337"/>
    </row>
    <row r="32" spans="1:225" x14ac:dyDescent="0.15">
      <c r="A32" s="162"/>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CP32" s="155"/>
      <c r="CQ32" s="155"/>
      <c r="CR32" s="155"/>
      <c r="CS32" s="155"/>
      <c r="CT32" s="155"/>
      <c r="CU32" s="155"/>
      <c r="CV32" s="155"/>
      <c r="CW32" s="155"/>
      <c r="CX32" s="155"/>
      <c r="CY32" s="155"/>
      <c r="CZ32" s="155"/>
      <c r="DA32" s="155"/>
      <c r="DB32" s="155"/>
      <c r="DC32" s="155"/>
      <c r="DD32" s="155"/>
      <c r="DE32" s="155"/>
      <c r="DF32" s="155"/>
      <c r="DG32" s="155"/>
      <c r="DH32" s="155"/>
      <c r="DI32" s="155"/>
      <c r="DJ32" s="155"/>
      <c r="DK32" s="155"/>
      <c r="DL32" s="155"/>
      <c r="DM32" s="155"/>
      <c r="DN32" s="155"/>
      <c r="DO32" s="155"/>
      <c r="DP32" s="155"/>
      <c r="DQ32" s="155"/>
      <c r="DR32" s="155"/>
      <c r="DS32" s="155"/>
      <c r="DT32" s="155"/>
      <c r="DU32" s="155"/>
      <c r="DV32" s="155"/>
      <c r="DW32" s="155"/>
      <c r="DX32" s="155"/>
      <c r="DY32" s="155"/>
      <c r="DZ32" s="155"/>
      <c r="EA32" s="155"/>
      <c r="EB32" s="155"/>
      <c r="EC32" s="155"/>
      <c r="HH32" s="337"/>
      <c r="HI32" s="337"/>
      <c r="HJ32" s="337"/>
      <c r="HK32" s="337"/>
      <c r="HL32" s="337"/>
      <c r="HM32" s="337"/>
      <c r="HN32" s="337"/>
      <c r="HO32" s="337"/>
      <c r="HP32" s="337"/>
      <c r="HQ32" s="337"/>
    </row>
    <row r="33" spans="1:225" x14ac:dyDescent="0.15">
      <c r="A33" s="162"/>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HH33" s="337"/>
      <c r="HI33" s="337"/>
      <c r="HJ33" s="337"/>
      <c r="HK33" s="337"/>
      <c r="HL33" s="337"/>
      <c r="HM33" s="337"/>
      <c r="HN33" s="337"/>
      <c r="HO33" s="337"/>
      <c r="HP33" s="337"/>
      <c r="HQ33" s="337"/>
    </row>
    <row r="34" spans="1:225" x14ac:dyDescent="0.15">
      <c r="A34" s="162"/>
      <c r="B34" s="155"/>
      <c r="AL34" s="154"/>
    </row>
    <row r="35" spans="1:225" ht="11.25" thickBot="1" x14ac:dyDescent="0.2">
      <c r="A35" s="165"/>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row>
    <row r="36" spans="1:225" x14ac:dyDescent="0.15">
      <c r="A36" s="156">
        <f>A21+1</f>
        <v>2</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row>
    <row r="37" spans="1:225" x14ac:dyDescent="0.15">
      <c r="A37" s="158"/>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row>
    <row r="38" spans="1:225" x14ac:dyDescent="0.15">
      <c r="A38" s="158"/>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row>
    <row r="39" spans="1:225" x14ac:dyDescent="0.15">
      <c r="A39" s="170" t="s">
        <v>2981</v>
      </c>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5"/>
      <c r="CW39" s="155"/>
    </row>
    <row r="40" spans="1:225" x14ac:dyDescent="0.15">
      <c r="A40" s="158"/>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5"/>
      <c r="AN40" s="154"/>
      <c r="AO40" s="154"/>
      <c r="AP40" s="154"/>
      <c r="AQ40" s="154"/>
      <c r="AR40" s="154"/>
      <c r="AS40" s="154"/>
      <c r="AT40" s="154"/>
      <c r="AU40" s="154"/>
      <c r="AV40" s="154"/>
      <c r="AW40" s="155"/>
      <c r="AX40" s="154"/>
      <c r="AY40" s="154"/>
      <c r="AZ40" s="154"/>
      <c r="BA40" s="154"/>
      <c r="BB40" s="154"/>
      <c r="BC40" s="154"/>
      <c r="BD40" s="154"/>
      <c r="BE40" s="154"/>
      <c r="BF40" s="154"/>
      <c r="BG40" s="155"/>
      <c r="BH40" s="154"/>
      <c r="BI40" s="155"/>
      <c r="BJ40" s="154"/>
      <c r="BK40" s="154"/>
      <c r="BL40" s="154"/>
      <c r="BM40" s="154"/>
      <c r="BN40" s="154"/>
      <c r="BO40" s="154"/>
      <c r="BP40" s="154"/>
      <c r="BQ40" s="154"/>
      <c r="BR40" s="155"/>
      <c r="BT40" s="154"/>
      <c r="BU40" s="154"/>
      <c r="BV40" s="154"/>
      <c r="BW40" s="154"/>
      <c r="BX40" s="154"/>
      <c r="BY40" s="154"/>
      <c r="BZ40" s="154"/>
      <c r="CA40" s="154"/>
      <c r="CB40" s="154"/>
      <c r="CC40" s="154"/>
      <c r="CD40" s="154"/>
      <c r="CE40" s="154"/>
      <c r="CF40" s="154"/>
      <c r="CG40" s="154"/>
      <c r="CH40" s="154"/>
      <c r="CI40" s="154"/>
      <c r="CJ40" s="154"/>
      <c r="CK40" s="154"/>
      <c r="CL40" s="154"/>
      <c r="CM40" s="154"/>
      <c r="CN40" s="154"/>
      <c r="CO40" s="154"/>
      <c r="CP40" s="154"/>
      <c r="CQ40" s="154"/>
      <c r="CR40" s="154"/>
      <c r="CS40" s="154"/>
      <c r="CT40" s="154"/>
      <c r="CU40" s="154"/>
      <c r="CV40" s="154"/>
      <c r="CW40" s="154"/>
    </row>
    <row r="41" spans="1:225" x14ac:dyDescent="0.15">
      <c r="A41" s="166" t="s">
        <v>1283</v>
      </c>
      <c r="B41" s="167"/>
      <c r="C41" s="177" t="s">
        <v>2948</v>
      </c>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428"/>
    </row>
    <row r="42" spans="1:225" x14ac:dyDescent="0.15">
      <c r="B42" s="154"/>
      <c r="C42" s="379" t="s">
        <v>2982</v>
      </c>
      <c r="D42" s="69" t="s">
        <v>2983</v>
      </c>
      <c r="G42" s="69" t="s">
        <v>2984</v>
      </c>
      <c r="I42" s="69" t="s">
        <v>2985</v>
      </c>
      <c r="K42" s="69" t="s">
        <v>2986</v>
      </c>
    </row>
    <row r="43" spans="1:225" x14ac:dyDescent="0.15">
      <c r="A43" s="163"/>
      <c r="B43" s="78"/>
      <c r="C43" s="84"/>
      <c r="D43" s="84"/>
      <c r="E43" s="84"/>
      <c r="F43" s="84"/>
      <c r="G43" s="84"/>
      <c r="H43" s="84"/>
      <c r="I43" s="84"/>
      <c r="J43" s="84"/>
      <c r="K43" s="419" t="s">
        <v>2967</v>
      </c>
      <c r="L43" s="420"/>
      <c r="M43" s="420"/>
      <c r="N43" s="420"/>
      <c r="O43" s="420"/>
      <c r="P43" s="420"/>
      <c r="Q43" s="420"/>
      <c r="R43" s="420"/>
      <c r="S43" s="420"/>
      <c r="T43" s="420"/>
      <c r="U43" s="420"/>
      <c r="V43" s="420"/>
      <c r="W43" s="420"/>
      <c r="X43" s="420"/>
      <c r="Y43" s="421"/>
      <c r="Z43" s="419" t="s">
        <v>2974</v>
      </c>
      <c r="AA43" s="420"/>
      <c r="AB43" s="420"/>
      <c r="AC43" s="420"/>
      <c r="AD43" s="420"/>
      <c r="AE43" s="420"/>
      <c r="AF43" s="420"/>
      <c r="AG43" s="420"/>
      <c r="AH43" s="420"/>
      <c r="AI43" s="420"/>
      <c r="AJ43" s="420"/>
      <c r="AK43" s="420"/>
      <c r="AL43" s="420"/>
      <c r="AM43" s="420"/>
      <c r="AN43" s="420"/>
      <c r="AO43" s="419" t="s">
        <v>2943</v>
      </c>
      <c r="AP43" s="420"/>
      <c r="AQ43" s="420"/>
      <c r="AR43" s="420"/>
      <c r="AS43" s="420"/>
      <c r="AT43" s="420"/>
      <c r="AU43" s="420"/>
      <c r="AV43" s="420"/>
      <c r="AW43" s="420"/>
      <c r="AX43" s="420"/>
      <c r="AY43" s="420"/>
      <c r="AZ43" s="420"/>
      <c r="BA43" s="420"/>
      <c r="BB43" s="420"/>
      <c r="BC43" s="420"/>
      <c r="BD43" s="419" t="s">
        <v>2944</v>
      </c>
      <c r="BE43" s="420"/>
      <c r="BF43" s="420"/>
      <c r="BG43" s="420"/>
      <c r="BH43" s="420"/>
      <c r="BI43" s="420"/>
      <c r="BJ43" s="420"/>
      <c r="BK43" s="420"/>
      <c r="BL43" s="420"/>
      <c r="BM43" s="420"/>
      <c r="BN43" s="420"/>
      <c r="BO43" s="420"/>
      <c r="BP43" s="420"/>
      <c r="BQ43" s="420"/>
      <c r="BR43" s="420"/>
      <c r="BS43" s="424" t="s">
        <v>2987</v>
      </c>
    </row>
    <row r="44" spans="1:225" x14ac:dyDescent="0.15">
      <c r="A44" s="164"/>
      <c r="B44" s="74"/>
      <c r="C44" s="80">
        <f>'Bezette plaatsen KW'!B4</f>
        <v>401</v>
      </c>
      <c r="D44" s="80">
        <f>'Bezette plaatsen KW'!B7</f>
        <v>402</v>
      </c>
      <c r="E44" s="80">
        <f>'Bezette plaatsen KW'!B8</f>
        <v>403</v>
      </c>
      <c r="F44" s="80">
        <f>'Bezette plaatsen KW'!B9</f>
        <v>404</v>
      </c>
      <c r="G44" s="80">
        <f>'Bezette plaatsen KW'!B14</f>
        <v>405</v>
      </c>
      <c r="H44" s="80">
        <f>'Bezette plaatsen KW'!B15</f>
        <v>406</v>
      </c>
      <c r="I44" s="80">
        <f>'Bezette plaatsen KW'!B19</f>
        <v>407</v>
      </c>
      <c r="J44" s="80">
        <f>'Bezette plaatsen KW'!B20</f>
        <v>408</v>
      </c>
      <c r="K44" s="80">
        <f>'Bezette plaatsen KW'!B29</f>
        <v>409</v>
      </c>
      <c r="L44" s="80">
        <f>K44+1</f>
        <v>410</v>
      </c>
      <c r="M44" s="80">
        <f t="shared" ref="M44:Y44" si="0">L44+1</f>
        <v>411</v>
      </c>
      <c r="N44" s="80">
        <f t="shared" si="0"/>
        <v>412</v>
      </c>
      <c r="O44" s="80">
        <f t="shared" si="0"/>
        <v>413</v>
      </c>
      <c r="P44" s="80">
        <f t="shared" si="0"/>
        <v>414</v>
      </c>
      <c r="Q44" s="80">
        <f t="shared" si="0"/>
        <v>415</v>
      </c>
      <c r="R44" s="80">
        <f t="shared" si="0"/>
        <v>416</v>
      </c>
      <c r="S44" s="80">
        <f t="shared" si="0"/>
        <v>417</v>
      </c>
      <c r="T44" s="80">
        <f t="shared" si="0"/>
        <v>418</v>
      </c>
      <c r="U44" s="80">
        <f t="shared" si="0"/>
        <v>419</v>
      </c>
      <c r="V44" s="80">
        <f t="shared" si="0"/>
        <v>420</v>
      </c>
      <c r="W44" s="80">
        <f t="shared" si="0"/>
        <v>421</v>
      </c>
      <c r="X44" s="80">
        <f t="shared" si="0"/>
        <v>422</v>
      </c>
      <c r="Y44" s="80">
        <f t="shared" si="0"/>
        <v>423</v>
      </c>
      <c r="Z44" s="80">
        <f>K44</f>
        <v>409</v>
      </c>
      <c r="AA44" s="80">
        <f>Z44+1</f>
        <v>410</v>
      </c>
      <c r="AB44" s="80">
        <f t="shared" ref="AB44:AN44" si="1">AA44+1</f>
        <v>411</v>
      </c>
      <c r="AC44" s="80">
        <f t="shared" si="1"/>
        <v>412</v>
      </c>
      <c r="AD44" s="80">
        <f t="shared" si="1"/>
        <v>413</v>
      </c>
      <c r="AE44" s="80">
        <f t="shared" si="1"/>
        <v>414</v>
      </c>
      <c r="AF44" s="80">
        <f t="shared" si="1"/>
        <v>415</v>
      </c>
      <c r="AG44" s="80">
        <f t="shared" si="1"/>
        <v>416</v>
      </c>
      <c r="AH44" s="80">
        <f t="shared" si="1"/>
        <v>417</v>
      </c>
      <c r="AI44" s="80">
        <f t="shared" si="1"/>
        <v>418</v>
      </c>
      <c r="AJ44" s="80">
        <f t="shared" si="1"/>
        <v>419</v>
      </c>
      <c r="AK44" s="80">
        <f t="shared" si="1"/>
        <v>420</v>
      </c>
      <c r="AL44" s="80">
        <f t="shared" si="1"/>
        <v>421</v>
      </c>
      <c r="AM44" s="80">
        <f t="shared" si="1"/>
        <v>422</v>
      </c>
      <c r="AN44" s="80">
        <f t="shared" si="1"/>
        <v>423</v>
      </c>
      <c r="AO44" s="80">
        <f>Z44</f>
        <v>409</v>
      </c>
      <c r="AP44" s="80">
        <f>AO44+1</f>
        <v>410</v>
      </c>
      <c r="AQ44" s="80">
        <f t="shared" ref="AQ44:BC44" si="2">AP44+1</f>
        <v>411</v>
      </c>
      <c r="AR44" s="80">
        <f t="shared" si="2"/>
        <v>412</v>
      </c>
      <c r="AS44" s="80">
        <f t="shared" si="2"/>
        <v>413</v>
      </c>
      <c r="AT44" s="80">
        <f t="shared" si="2"/>
        <v>414</v>
      </c>
      <c r="AU44" s="80">
        <f t="shared" si="2"/>
        <v>415</v>
      </c>
      <c r="AV44" s="80">
        <f t="shared" si="2"/>
        <v>416</v>
      </c>
      <c r="AW44" s="80">
        <f t="shared" si="2"/>
        <v>417</v>
      </c>
      <c r="AX44" s="80">
        <f t="shared" si="2"/>
        <v>418</v>
      </c>
      <c r="AY44" s="80">
        <f t="shared" si="2"/>
        <v>419</v>
      </c>
      <c r="AZ44" s="80">
        <f t="shared" si="2"/>
        <v>420</v>
      </c>
      <c r="BA44" s="80">
        <f t="shared" si="2"/>
        <v>421</v>
      </c>
      <c r="BB44" s="80">
        <f t="shared" si="2"/>
        <v>422</v>
      </c>
      <c r="BC44" s="80">
        <f t="shared" si="2"/>
        <v>423</v>
      </c>
      <c r="BD44" s="80">
        <f>AO44</f>
        <v>409</v>
      </c>
      <c r="BE44" s="80">
        <f>BD44+1</f>
        <v>410</v>
      </c>
      <c r="BF44" s="80">
        <f t="shared" ref="BF44:BR44" si="3">BE44+1</f>
        <v>411</v>
      </c>
      <c r="BG44" s="80">
        <f t="shared" si="3"/>
        <v>412</v>
      </c>
      <c r="BH44" s="80">
        <f t="shared" si="3"/>
        <v>413</v>
      </c>
      <c r="BI44" s="80">
        <f t="shared" si="3"/>
        <v>414</v>
      </c>
      <c r="BJ44" s="80">
        <f t="shared" si="3"/>
        <v>415</v>
      </c>
      <c r="BK44" s="80">
        <f t="shared" si="3"/>
        <v>416</v>
      </c>
      <c r="BL44" s="80">
        <f t="shared" si="3"/>
        <v>417</v>
      </c>
      <c r="BM44" s="80">
        <f t="shared" si="3"/>
        <v>418</v>
      </c>
      <c r="BN44" s="80">
        <f t="shared" si="3"/>
        <v>419</v>
      </c>
      <c r="BO44" s="80">
        <f t="shared" si="3"/>
        <v>420</v>
      </c>
      <c r="BP44" s="80">
        <f t="shared" si="3"/>
        <v>421</v>
      </c>
      <c r="BQ44" s="80">
        <f t="shared" si="3"/>
        <v>422</v>
      </c>
      <c r="BR44" s="422">
        <f t="shared" si="3"/>
        <v>423</v>
      </c>
      <c r="BS44" s="425">
        <f t="shared" ref="BS44" si="4">BR44+1</f>
        <v>424</v>
      </c>
    </row>
    <row r="45" spans="1:225" ht="94.5" x14ac:dyDescent="0.15">
      <c r="A45" s="159" t="str">
        <f>Voorblad!H12</f>
        <v>cat.</v>
      </c>
      <c r="B45" s="75" t="str">
        <f>Voorblad!I12</f>
        <v>nr.</v>
      </c>
      <c r="C45" s="75" t="str">
        <f>'Bezette plaatsen KW'!C4</f>
        <v>Partijen doen een aanvraag voor aanpassing bezette plaatsen kleinschalig wonen</v>
      </c>
      <c r="D45" s="75" t="str">
        <f>'Bezette plaatsen KW'!C7</f>
        <v>Totaal afgesproken ZZP-dagen 2014</v>
      </c>
      <c r="E45" s="75" t="str">
        <f>'Bezette plaatsen KW'!C8</f>
        <v>waarvan ZZP-dagen ten behoeve van kleinschalig wonen1</v>
      </c>
      <c r="F45" s="75" t="str">
        <f>'Bezette plaatsen KW'!C9</f>
        <v>Bezette plaatsen kleinschalig wonen (regel 403 / 365)</v>
      </c>
      <c r="G45" s="75" t="str">
        <f>'Bezette plaatsen KW'!C14</f>
        <v>Verzorgingsdag VZ 2.5 jeugdigen in RIBW's (afspraak GGZ kinderen&amp;jeugd)</v>
      </c>
      <c r="H45" s="75" t="str">
        <f>'Bezette plaatsen KW'!C15</f>
        <v>Bezette plaatsen kleinschalig wonen (regel 405 / 365)</v>
      </c>
      <c r="I45" s="75" t="str">
        <f>'Bezette plaatsen KW'!C19</f>
        <v>Verzorgingsdag VZ 2.1 t/m 2.4 / ZZP 4</v>
      </c>
      <c r="J45" s="75" t="str">
        <f>'Bezette plaatsen KW'!C20</f>
        <v>Bezette plaatsen kleinschalig wonen (regel 407 / 365)</v>
      </c>
      <c r="K45" s="75" t="str">
        <f>'Bezette plaatsen KW'!C29</f>
        <v>Individueel verblijf licht</v>
      </c>
      <c r="L45" s="75" t="str">
        <f>'Bezette plaatsen KW'!C30</f>
        <v>Kleinschalig groepsverblijf licht</v>
      </c>
      <c r="M45" s="75" t="str">
        <f>'Bezette plaatsen KW'!C31</f>
        <v>Kleinschalig verblijf zwaar</v>
      </c>
      <c r="N45" s="75" t="str">
        <f>'Bezette plaatsen KW'!C32</f>
        <v>Subtotaal bezette plaatsen kleinschalig wonen regulier</v>
      </c>
      <c r="O45" s="75" t="str">
        <f>'Bezette plaatsen KW'!C33</f>
        <v>Individueel verblijf licht kinderen en jeugdigen</v>
      </c>
      <c r="P45" s="75" t="str">
        <f>'Bezette plaatsen KW'!C34</f>
        <v>Kleinschalig groepsverblijf licht kinderen en jeugdigen</v>
      </c>
      <c r="Q45" s="75" t="str">
        <f>'Bezette plaatsen KW'!C35</f>
        <v>Kleinschalig verblijf zwaar kinderen en jeugdigen</v>
      </c>
      <c r="R45" s="75" t="str">
        <f>'Bezette plaatsen KW'!C36</f>
        <v>Subtotaal bezette plaatsen kleinschalig wonen kind/jeugd</v>
      </c>
      <c r="S45" s="75" t="str">
        <f>'Bezette plaatsen KW'!C37</f>
        <v>Strafr. forensisch individueel verblijf licht</v>
      </c>
      <c r="T45" s="75" t="str">
        <f>'Bezette plaatsen KW'!C38</f>
        <v>Strafr. forensisch kleinschalig groepsverblijf licht</v>
      </c>
      <c r="U45" s="75" t="str">
        <f>'Bezette plaatsen KW'!C39</f>
        <v>Strafr. forensisch kleinschalig verblijf zwaar</v>
      </c>
      <c r="V45" s="75" t="str">
        <f>'Bezette plaatsen KW'!C40</f>
        <v>Subtotaal bezette plaatsen kleinschalig wonen forensisch</v>
      </c>
      <c r="W45" s="75" t="str">
        <f>'Bezette plaatsen KW'!C41</f>
        <v>Totaal bezette plaatsen</v>
      </c>
      <c r="X45" s="75" t="str">
        <f>'Bezette plaatsen KW'!C42</f>
        <v>Niet bezette plaatsen kleinschalig wonen</v>
      </c>
      <c r="Y45" s="75" t="str">
        <f>'Bezette plaatsen KW'!C43</f>
        <v>Toegelaten plaatsen kleinschalig wonen (409 t/m 422)</v>
      </c>
      <c r="Z45" s="75" t="str">
        <f>K45</f>
        <v>Individueel verblijf licht</v>
      </c>
      <c r="AA45" s="75" t="str">
        <f t="shared" ref="AA45:AN45" si="5">L45</f>
        <v>Kleinschalig groepsverblijf licht</v>
      </c>
      <c r="AB45" s="75" t="str">
        <f t="shared" si="5"/>
        <v>Kleinschalig verblijf zwaar</v>
      </c>
      <c r="AC45" s="75" t="str">
        <f t="shared" si="5"/>
        <v>Subtotaal bezette plaatsen kleinschalig wonen regulier</v>
      </c>
      <c r="AD45" s="75" t="str">
        <f t="shared" si="5"/>
        <v>Individueel verblijf licht kinderen en jeugdigen</v>
      </c>
      <c r="AE45" s="75" t="str">
        <f t="shared" si="5"/>
        <v>Kleinschalig groepsverblijf licht kinderen en jeugdigen</v>
      </c>
      <c r="AF45" s="75" t="str">
        <f t="shared" si="5"/>
        <v>Kleinschalig verblijf zwaar kinderen en jeugdigen</v>
      </c>
      <c r="AG45" s="75" t="str">
        <f t="shared" si="5"/>
        <v>Subtotaal bezette plaatsen kleinschalig wonen kind/jeugd</v>
      </c>
      <c r="AH45" s="75" t="str">
        <f t="shared" si="5"/>
        <v>Strafr. forensisch individueel verblijf licht</v>
      </c>
      <c r="AI45" s="75" t="str">
        <f t="shared" si="5"/>
        <v>Strafr. forensisch kleinschalig groepsverblijf licht</v>
      </c>
      <c r="AJ45" s="75" t="str">
        <f t="shared" si="5"/>
        <v>Strafr. forensisch kleinschalig verblijf zwaar</v>
      </c>
      <c r="AK45" s="75" t="str">
        <f t="shared" si="5"/>
        <v>Subtotaal bezette plaatsen kleinschalig wonen forensisch</v>
      </c>
      <c r="AL45" s="75" t="str">
        <f t="shared" si="5"/>
        <v>Totaal bezette plaatsen</v>
      </c>
      <c r="AM45" s="75" t="str">
        <f t="shared" si="5"/>
        <v>Niet bezette plaatsen kleinschalig wonen</v>
      </c>
      <c r="AN45" s="75" t="str">
        <f t="shared" si="5"/>
        <v>Toegelaten plaatsen kleinschalig wonen (409 t/m 422)</v>
      </c>
      <c r="AO45" s="75" t="str">
        <f>Z45</f>
        <v>Individueel verblijf licht</v>
      </c>
      <c r="AP45" s="75" t="str">
        <f t="shared" ref="AP45:BC45" si="6">AA45</f>
        <v>Kleinschalig groepsverblijf licht</v>
      </c>
      <c r="AQ45" s="75" t="str">
        <f t="shared" si="6"/>
        <v>Kleinschalig verblijf zwaar</v>
      </c>
      <c r="AR45" s="75" t="str">
        <f t="shared" si="6"/>
        <v>Subtotaal bezette plaatsen kleinschalig wonen regulier</v>
      </c>
      <c r="AS45" s="75" t="str">
        <f t="shared" si="6"/>
        <v>Individueel verblijf licht kinderen en jeugdigen</v>
      </c>
      <c r="AT45" s="75" t="str">
        <f t="shared" si="6"/>
        <v>Kleinschalig groepsverblijf licht kinderen en jeugdigen</v>
      </c>
      <c r="AU45" s="75" t="str">
        <f t="shared" si="6"/>
        <v>Kleinschalig verblijf zwaar kinderen en jeugdigen</v>
      </c>
      <c r="AV45" s="75" t="str">
        <f t="shared" si="6"/>
        <v>Subtotaal bezette plaatsen kleinschalig wonen kind/jeugd</v>
      </c>
      <c r="AW45" s="75" t="str">
        <f t="shared" si="6"/>
        <v>Strafr. forensisch individueel verblijf licht</v>
      </c>
      <c r="AX45" s="75" t="str">
        <f t="shared" si="6"/>
        <v>Strafr. forensisch kleinschalig groepsverblijf licht</v>
      </c>
      <c r="AY45" s="75" t="str">
        <f t="shared" si="6"/>
        <v>Strafr. forensisch kleinschalig verblijf zwaar</v>
      </c>
      <c r="AZ45" s="75" t="str">
        <f t="shared" si="6"/>
        <v>Subtotaal bezette plaatsen kleinschalig wonen forensisch</v>
      </c>
      <c r="BA45" s="75" t="str">
        <f t="shared" si="6"/>
        <v>Totaal bezette plaatsen</v>
      </c>
      <c r="BB45" s="75" t="str">
        <f t="shared" si="6"/>
        <v>Niet bezette plaatsen kleinschalig wonen</v>
      </c>
      <c r="BC45" s="75" t="str">
        <f t="shared" si="6"/>
        <v>Toegelaten plaatsen kleinschalig wonen (409 t/m 422)</v>
      </c>
      <c r="BD45" s="75" t="str">
        <f>AO45</f>
        <v>Individueel verblijf licht</v>
      </c>
      <c r="BE45" s="75" t="str">
        <f t="shared" ref="BE45:BR45" si="7">AP45</f>
        <v>Kleinschalig groepsverblijf licht</v>
      </c>
      <c r="BF45" s="75" t="str">
        <f t="shared" si="7"/>
        <v>Kleinschalig verblijf zwaar</v>
      </c>
      <c r="BG45" s="75" t="str">
        <f t="shared" si="7"/>
        <v>Subtotaal bezette plaatsen kleinschalig wonen regulier</v>
      </c>
      <c r="BH45" s="75" t="str">
        <f t="shared" si="7"/>
        <v>Individueel verblijf licht kinderen en jeugdigen</v>
      </c>
      <c r="BI45" s="75" t="str">
        <f t="shared" si="7"/>
        <v>Kleinschalig groepsverblijf licht kinderen en jeugdigen</v>
      </c>
      <c r="BJ45" s="75" t="str">
        <f t="shared" si="7"/>
        <v>Kleinschalig verblijf zwaar kinderen en jeugdigen</v>
      </c>
      <c r="BK45" s="75" t="str">
        <f t="shared" si="7"/>
        <v>Subtotaal bezette plaatsen kleinschalig wonen kind/jeugd</v>
      </c>
      <c r="BL45" s="75" t="str">
        <f t="shared" si="7"/>
        <v>Strafr. forensisch individueel verblijf licht</v>
      </c>
      <c r="BM45" s="75" t="str">
        <f t="shared" si="7"/>
        <v>Strafr. forensisch kleinschalig groepsverblijf licht</v>
      </c>
      <c r="BN45" s="75" t="str">
        <f t="shared" si="7"/>
        <v>Strafr. forensisch kleinschalig verblijf zwaar</v>
      </c>
      <c r="BO45" s="75" t="str">
        <f t="shared" si="7"/>
        <v>Subtotaal bezette plaatsen kleinschalig wonen forensisch</v>
      </c>
      <c r="BP45" s="75" t="str">
        <f t="shared" si="7"/>
        <v>Totaal bezette plaatsen</v>
      </c>
      <c r="BQ45" s="75" t="str">
        <f t="shared" si="7"/>
        <v>Niet bezette plaatsen kleinschalig wonen</v>
      </c>
      <c r="BR45" s="423" t="str">
        <f t="shared" si="7"/>
        <v>Toegelaten plaatsen kleinschalig wonen (409 t/m 422)</v>
      </c>
      <c r="BS45" s="426" t="str">
        <f>'Bezette plaatsen KW'!C47</f>
        <v>Bezette plaatsen van kolom 'Mutatie (afgerond)' x vergoeding per bezette plaats</v>
      </c>
    </row>
    <row r="46" spans="1:225" x14ac:dyDescent="0.15">
      <c r="A46" s="160">
        <f>Cat</f>
        <v>300</v>
      </c>
      <c r="B46" s="76">
        <f>NR</f>
        <v>0</v>
      </c>
      <c r="C46" s="76">
        <f>'Bezette plaatsen KW'!M4</f>
        <v>0</v>
      </c>
      <c r="D46" s="76">
        <f>'Bezette plaatsen KW'!M7</f>
        <v>0</v>
      </c>
      <c r="E46" s="76">
        <f>'Bezette plaatsen KW'!M8</f>
        <v>0</v>
      </c>
      <c r="F46" s="76">
        <f>'Bezette plaatsen KW'!M9</f>
        <v>0</v>
      </c>
      <c r="G46" s="76">
        <f>'Bezette plaatsen KW'!M14</f>
        <v>0</v>
      </c>
      <c r="H46" s="76">
        <f>'Bezette plaatsen KW'!M15</f>
        <v>0</v>
      </c>
      <c r="I46" s="76">
        <f>'Bezette plaatsen KW'!M19</f>
        <v>0</v>
      </c>
      <c r="J46" s="76">
        <f>'Bezette plaatsen KW'!M20</f>
        <v>0</v>
      </c>
      <c r="K46" s="76">
        <f>'Bezette plaatsen KW'!$I29</f>
        <v>0</v>
      </c>
      <c r="L46" s="76">
        <f>'Bezette plaatsen KW'!$I30</f>
        <v>0</v>
      </c>
      <c r="M46" s="76">
        <f>'Bezette plaatsen KW'!$I31</f>
        <v>0</v>
      </c>
      <c r="N46" s="76">
        <f>'Bezette plaatsen KW'!$I32</f>
        <v>0</v>
      </c>
      <c r="O46" s="76">
        <f>'Bezette plaatsen KW'!$I33</f>
        <v>0</v>
      </c>
      <c r="P46" s="76">
        <f>'Bezette plaatsen KW'!$I34</f>
        <v>0</v>
      </c>
      <c r="Q46" s="76">
        <f>'Bezette plaatsen KW'!$I35</f>
        <v>0</v>
      </c>
      <c r="R46" s="76">
        <f>'Bezette plaatsen KW'!$I36</f>
        <v>0</v>
      </c>
      <c r="S46" s="76">
        <f>'Bezette plaatsen KW'!$I37</f>
        <v>0</v>
      </c>
      <c r="T46" s="76">
        <f>'Bezette plaatsen KW'!$I38</f>
        <v>0</v>
      </c>
      <c r="U46" s="76">
        <f>'Bezette plaatsen KW'!$I39</f>
        <v>0</v>
      </c>
      <c r="V46" s="76">
        <f>'Bezette plaatsen KW'!$I40</f>
        <v>0</v>
      </c>
      <c r="W46" s="76">
        <f>'Bezette plaatsen KW'!$I41</f>
        <v>0</v>
      </c>
      <c r="X46" s="76">
        <f>'Bezette plaatsen KW'!$I42</f>
        <v>0</v>
      </c>
      <c r="Y46" s="76">
        <f>'Bezette plaatsen KW'!$I43</f>
        <v>0</v>
      </c>
      <c r="Z46" s="76">
        <f>'Bezette plaatsen KW'!$J29</f>
        <v>0</v>
      </c>
      <c r="AA46" s="76">
        <f>'Bezette plaatsen KW'!$J30</f>
        <v>0</v>
      </c>
      <c r="AB46" s="76">
        <f>'Bezette plaatsen KW'!$J31</f>
        <v>0</v>
      </c>
      <c r="AC46" s="76">
        <f>'Bezette plaatsen KW'!$J32</f>
        <v>0</v>
      </c>
      <c r="AD46" s="76">
        <f>'Bezette plaatsen KW'!$J33</f>
        <v>0</v>
      </c>
      <c r="AE46" s="76">
        <f>'Bezette plaatsen KW'!$J34</f>
        <v>0</v>
      </c>
      <c r="AF46" s="76">
        <f>'Bezette plaatsen KW'!$J35</f>
        <v>0</v>
      </c>
      <c r="AG46" s="76">
        <f>'Bezette plaatsen KW'!$J36</f>
        <v>0</v>
      </c>
      <c r="AH46" s="76">
        <f>'Bezette plaatsen KW'!$J37</f>
        <v>0</v>
      </c>
      <c r="AI46" s="76">
        <f>'Bezette plaatsen KW'!$J38</f>
        <v>0</v>
      </c>
      <c r="AJ46" s="76">
        <f>'Bezette plaatsen KW'!$J39</f>
        <v>0</v>
      </c>
      <c r="AK46" s="76">
        <f>'Bezette plaatsen KW'!$J40</f>
        <v>0</v>
      </c>
      <c r="AL46" s="76">
        <f>'Bezette plaatsen KW'!$J41</f>
        <v>0</v>
      </c>
      <c r="AM46" s="76">
        <f>'Bezette plaatsen KW'!$J42</f>
        <v>0</v>
      </c>
      <c r="AN46" s="76">
        <f>'Bezette plaatsen KW'!$J43</f>
        <v>0</v>
      </c>
      <c r="AO46" s="76">
        <f>'Bezette plaatsen KW'!$L29</f>
        <v>0</v>
      </c>
      <c r="AP46" s="76">
        <f>'Bezette plaatsen KW'!$L30</f>
        <v>0</v>
      </c>
      <c r="AQ46" s="76">
        <f>'Bezette plaatsen KW'!$L31</f>
        <v>0</v>
      </c>
      <c r="AR46" s="76">
        <f>'Bezette plaatsen KW'!$L32</f>
        <v>0</v>
      </c>
      <c r="AS46" s="76">
        <f>'Bezette plaatsen KW'!$L33</f>
        <v>0</v>
      </c>
      <c r="AT46" s="76">
        <f>'Bezette plaatsen KW'!$L34</f>
        <v>0</v>
      </c>
      <c r="AU46" s="76">
        <f>'Bezette plaatsen KW'!$L35</f>
        <v>0</v>
      </c>
      <c r="AV46" s="76">
        <f>'Bezette plaatsen KW'!$L36</f>
        <v>0</v>
      </c>
      <c r="AW46" s="76">
        <f>'Bezette plaatsen KW'!$L37</f>
        <v>0</v>
      </c>
      <c r="AX46" s="76">
        <f>'Bezette plaatsen KW'!$L38</f>
        <v>0</v>
      </c>
      <c r="AY46" s="76">
        <f>'Bezette plaatsen KW'!$L39</f>
        <v>0</v>
      </c>
      <c r="AZ46" s="76">
        <f>'Bezette plaatsen KW'!$L40</f>
        <v>0</v>
      </c>
      <c r="BA46" s="76">
        <f>'Bezette plaatsen KW'!$L41</f>
        <v>0</v>
      </c>
      <c r="BB46" s="76">
        <f>'Bezette plaatsen KW'!$L42</f>
        <v>0</v>
      </c>
      <c r="BC46" s="76">
        <f>'Bezette plaatsen KW'!$L43</f>
        <v>0</v>
      </c>
      <c r="BD46" s="76">
        <f>'Bezette plaatsen KW'!$M29</f>
        <v>0</v>
      </c>
      <c r="BE46" s="76">
        <f>'Bezette plaatsen KW'!$M30</f>
        <v>0</v>
      </c>
      <c r="BF46" s="76">
        <f>'Bezette plaatsen KW'!$M31</f>
        <v>0</v>
      </c>
      <c r="BG46" s="76">
        <f>'Bezette plaatsen KW'!$M32</f>
        <v>0</v>
      </c>
      <c r="BH46" s="76">
        <f>'Bezette plaatsen KW'!$M33</f>
        <v>0</v>
      </c>
      <c r="BI46" s="76">
        <f>'Bezette plaatsen KW'!$M34</f>
        <v>0</v>
      </c>
      <c r="BJ46" s="76">
        <f>'Bezette plaatsen KW'!$M35</f>
        <v>0</v>
      </c>
      <c r="BK46" s="76">
        <f>'Bezette plaatsen KW'!$M36</f>
        <v>0</v>
      </c>
      <c r="BL46" s="76">
        <f>'Bezette plaatsen KW'!$M37</f>
        <v>0</v>
      </c>
      <c r="BM46" s="76">
        <f>'Bezette plaatsen KW'!$M38</f>
        <v>0</v>
      </c>
      <c r="BN46" s="76">
        <f>'Bezette plaatsen KW'!$M39</f>
        <v>0</v>
      </c>
      <c r="BO46" s="76">
        <f>'Bezette plaatsen KW'!$M40</f>
        <v>0</v>
      </c>
      <c r="BP46" s="76">
        <f>'Bezette plaatsen KW'!$M41</f>
        <v>0</v>
      </c>
      <c r="BQ46" s="76">
        <f>'Bezette plaatsen KW'!$M42</f>
        <v>0</v>
      </c>
      <c r="BR46" s="76">
        <f>'Bezette plaatsen KW'!$M43</f>
        <v>0</v>
      </c>
      <c r="BS46" s="427">
        <f>'Bezette plaatsen KW'!M47</f>
        <v>0</v>
      </c>
    </row>
    <row r="47" spans="1:225" x14ac:dyDescent="0.15">
      <c r="A47" s="162"/>
      <c r="B47" s="155"/>
      <c r="AI47" s="154"/>
      <c r="AJ47" s="154"/>
      <c r="AK47" s="154"/>
      <c r="AL47" s="154"/>
      <c r="AM47" s="155"/>
      <c r="AN47" s="154"/>
      <c r="AO47" s="154"/>
      <c r="AP47" s="154"/>
      <c r="AQ47" s="154"/>
      <c r="AR47" s="154"/>
      <c r="AS47" s="154"/>
      <c r="AT47" s="154"/>
      <c r="AU47" s="154"/>
      <c r="AV47" s="154"/>
      <c r="AW47" s="155"/>
      <c r="AX47" s="154"/>
      <c r="AY47" s="154"/>
      <c r="AZ47" s="154"/>
      <c r="BA47" s="154"/>
      <c r="BB47" s="154"/>
      <c r="BC47" s="154"/>
      <c r="BD47" s="154"/>
      <c r="BE47" s="154"/>
      <c r="BF47" s="154"/>
      <c r="BG47" s="155"/>
      <c r="BH47" s="154"/>
      <c r="BI47" s="155"/>
      <c r="BJ47" s="154"/>
      <c r="BK47" s="154"/>
      <c r="BL47" s="154"/>
      <c r="BM47" s="154"/>
      <c r="BN47" s="154"/>
      <c r="BO47" s="154"/>
      <c r="BP47" s="154"/>
      <c r="BQ47" s="154"/>
      <c r="BR47" s="155"/>
    </row>
  </sheetData>
  <sheetProtection password="C6F7" sheet="1" objects="1" scenarios="1"/>
  <customSheetViews>
    <customSheetView guid="{D9C72E7B-13FF-40ED-A6D1-F9B2376F1FF6}">
      <selection activeCell="Z14" sqref="Z14"/>
      <pageMargins left="0.75" right="0.75" top="1" bottom="1" header="0.5" footer="0.5"/>
      <pageSetup paperSize="9" orientation="portrait" r:id="rId1"/>
      <headerFooter alignWithMargins="0"/>
    </customSheetView>
    <customSheetView guid="{DAD6A131-E761-4D81-9E80-5D69ABC35FD4}" showRuler="0" topLeftCell="A27">
      <selection activeCell="N42" sqref="N42"/>
      <pageMargins left="0.75" right="0.75" top="1" bottom="1" header="0.5" footer="0.5"/>
      <pageSetup paperSize="9" orientation="portrait" r:id="rId2"/>
      <headerFooter alignWithMargins="0"/>
    </customSheetView>
    <customSheetView guid="{E3D20AD4-478B-480D-BA69-9D31F230E4CE}">
      <selection activeCell="Z14" sqref="Z14"/>
      <pageMargins left="0.75" right="0.75" top="1" bottom="1" header="0.5" footer="0.5"/>
      <pageSetup paperSize="9" orientation="portrait" r:id="rId3"/>
      <headerFooter alignWithMargins="0"/>
    </customSheetView>
  </customSheetViews>
  <phoneticPr fontId="14" type="noConversion"/>
  <pageMargins left="0.75" right="0.75" top="1" bottom="1" header="0.5" footer="0.5"/>
  <pageSetup paperSize="9" orientation="portrait" r:id="rId4"/>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oofdtekst xmlns="e126ea53-4662-4235-a709-fb88537df135" xsi:nil="true"/>
    <j85cec29e8c24b8a90feb8db203ff7e2 xmlns="e126ea53-4662-4235-a709-fb88537df135">
      <Terms xmlns="http://schemas.microsoft.com/office/infopath/2007/PartnerControls">
        <TermInfo xmlns="http://schemas.microsoft.com/office/infopath/2007/PartnerControls">
          <TermName xmlns="http://schemas.microsoft.com/office/infopath/2007/PartnerControls">Geestelijke Gezondheidszorg</TermName>
          <TermId xmlns="http://schemas.microsoft.com/office/infopath/2007/PartnerControls">aac55fe0-d021-4665-8076-363545aab21d</TermId>
        </TermInfo>
        <TermInfo xmlns="http://schemas.microsoft.com/office/infopath/2007/PartnerControls">
          <TermName xmlns="http://schemas.microsoft.com/office/infopath/2007/PartnerControls">Gehandicaptenzorg</TermName>
          <TermId xmlns="http://schemas.microsoft.com/office/infopath/2007/PartnerControls">2825f16e-cd19-47cf-b940-f084053e3b91</TermId>
        </TermInfo>
        <TermInfo xmlns="http://schemas.microsoft.com/office/infopath/2007/PartnerControls">
          <TermName xmlns="http://schemas.microsoft.com/office/infopath/2007/PartnerControls">Ouderenzorg</TermName>
          <TermId xmlns="http://schemas.microsoft.com/office/infopath/2007/PartnerControls">8cffa657-26ae-44a0-a572-e0304e7752db</TermId>
        </TermInfo>
        <TermInfo xmlns="http://schemas.microsoft.com/office/infopath/2007/PartnerControls">
          <TermName xmlns="http://schemas.microsoft.com/office/infopath/2007/PartnerControls">Verpleging en verzorging</TermName>
          <TermId xmlns="http://schemas.microsoft.com/office/infopath/2007/PartnerControls">33367432-927b-4a96-adc1-6d221f5d18a9</TermId>
        </TermInfo>
      </Terms>
    </j85cec29e8c24b8a90feb8db203ff7e2>
    <VoorgangersMetadata xmlns="f154f381-dfad-4e4d-b243-610b51701648" xsi:nil="true"/>
    <BBesluitMetadata xmlns="f154f381-dfad-4e4d-b243-610b51701648" xsi:nil="true"/>
    <VerzondenAanMetadata xmlns="f154f381-dfad-4e4d-b243-610b51701648" xsi:nil="true"/>
    <NZa-documentnummer xmlns="f154f381-dfad-4e4d-b243-610b51701648" xsi:nil="true"/>
    <Eind-datum xmlns="f154f381-dfad-4e4d-b243-610b51701648" xsi:nil="true"/>
    <BTariefMetadata xmlns="f154f381-dfad-4e4d-b243-610b51701648" xsi:nil="true"/>
    <DocumentTypeMetadata xmlns="f154f381-dfad-4e4d-b243-610b51701648">Regels:Formulier|4bc40415-667d-4fea-816d-9688ca6ffa69</DocumentTypeMetadata>
    <Ingetrokken_x003f_ xmlns="f154f381-dfad-4e4d-b243-610b51701648">Nee</Ingetrokken_x003f_>
    <me0f0aaf77cd4640acf557f58a1d2cc0 xmlns="e126ea53-4662-4235-a709-fb88537df135">
      <Terms xmlns="http://schemas.microsoft.com/office/infopath/2007/PartnerControls">
        <TermInfo xmlns="http://schemas.microsoft.com/office/infopath/2007/PartnerControls">
          <TermName xmlns="http://schemas.microsoft.com/office/infopath/2007/PartnerControls">Formulier</TermName>
          <TermId xmlns="http://schemas.microsoft.com/office/infopath/2007/PartnerControls">4bc40415-667d-4fea-816d-9688ca6ffa69</TermId>
        </TermInfo>
      </Terms>
    </me0f0aaf77cd4640acf557f58a1d2cc0>
    <BBijlageMetadata xmlns="f154f381-dfad-4e4d-b243-610b51701648" xsi:nil="true"/>
    <Verzonden_x0020_aan xmlns="f154f381-dfad-4e4d-b243-610b51701648"/>
    <NZa-zoekwoordenMetadata xmlns="f154f381-dfad-4e4d-b243-610b51701648" xsi:nil="true"/>
    <_dlc_DocId xmlns="e126ea53-4662-4235-a709-fb88537df135">THRFR6N5WDQ4-17-3431</_dlc_DocId>
    <Sector_x0028_en_x0029_Metadata xmlns="f154f381-dfad-4e4d-b243-610b51701648">Alle:Geestelijke Gezondheidszorg|aac55fe0-d021-4665-8076-363545aab21d;Alle:Langdurige zorg:Gehandicaptenzorg|2825f16e-cd19-47cf-b940-f084053e3b91;Alle:Langdurige zorg:Ouderenzorg|8cffa657-26ae-44a0-a572-e0304e7752db;Alle:Langdurige zorg:Verpleging en verzorging|33367432-927b-4a96-adc1-6d221f5d18a9</Sector_x0028_en_x0029_Metadata>
    <TaxCatchAll xmlns="e126ea53-4662-4235-a709-fb88537df135">
      <Value>131</Value>
      <Value>141</Value>
      <Value>140</Value>
      <Value>103</Value>
      <Value>132</Value>
    </TaxCatchAll>
    <l24ea505ea8d4be1bd84e8204c620c6c xmlns="e126ea53-4662-4235-a709-fb88537df135">
      <Terms xmlns="http://schemas.microsoft.com/office/infopath/2007/PartnerControls"/>
    </l24ea505ea8d4be1bd84e8204c620c6c>
    <Ingangsdatum xmlns="f154f381-dfad-4e4d-b243-610b51701648" xsi:nil="true"/>
    <BVergaderstukMetadata xmlns="f154f381-dfad-4e4d-b243-610b51701648" xsi:nil="true"/>
    <BPrestatiebeschrijvingMetadata xmlns="f154f381-dfad-4e4d-b243-610b51701648" xsi:nil="true"/>
    <Publicatiedatum xmlns="e126ea53-4662-4235-a709-fb88537df135">2014-07-31T22:00:00+00:00</Publicatiedatum>
    <ExtraZoekwoordenMetadata xmlns="f154f381-dfad-4e4d-b243-610b51701648" xsi:nil="true"/>
    <Intro xmlns="e126ea53-4662-4235-a709-fb88537df135" xsi:nil="true"/>
    <BBeleidsregelMetadata xmlns="f154f381-dfad-4e4d-b243-610b51701648" xsi:nil="true"/>
    <BCirculaireMetadata xmlns="f154f381-dfad-4e4d-b243-610b51701648" xsi:nil="true"/>
    <BFormulierMetadata xmlns="f154f381-dfad-4e4d-b243-610b51701648" xsi:nil="true"/>
    <BNadereRegelMetadata xmlns="f154f381-dfad-4e4d-b243-610b51701648" xsi:nil="true"/>
    <Heeft_x0020_dit_x0020_stuk_x0020_bijlage_x0028_n_x0029__x003f_ xmlns="f154f381-dfad-4e4d-b243-610b51701648">false</Heeft_x0020_dit_x0020_stuk_x0020_bijlage_x0028_n_x0029__x003f_>
    <n407de7a4204433984b2eeeaba786d56 xmlns="e126ea53-4662-4235-a709-fb88537df135">
      <Terms xmlns="http://schemas.microsoft.com/office/infopath/2007/PartnerControls"/>
    </n407de7a4204433984b2eeeaba786d56>
    <_dlc_DocIdUrl xmlns="e126ea53-4662-4235-a709-fb88537df135">
      <Url>http://kennisnet.nza.nl/publicaties/Aanleveren/_layouts/DocIdRedir.aspx?ID=THRFR6N5WDQ4-17-3431</Url>
      <Description>THRFR6N5WDQ4-17-3431</Description>
    </_dlc_DocIdUrl>
    <BPublicatieMetadata xmlns="f154f381-dfad-4e4d-b243-610b51701648"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websiteDocument" ma:contentTypeID="0x010100B6451C8D6A13DD45B391E9C3BB9525E5010060EC15E99145D14EAEBC6EA0A3BA6CCE" ma:contentTypeVersion="103" ma:contentTypeDescription="" ma:contentTypeScope="" ma:versionID="6ff2b9bdf209e11db4016fe1eedcf227">
  <xsd:schema xmlns:xsd="http://www.w3.org/2001/XMLSchema" xmlns:xs="http://www.w3.org/2001/XMLSchema" xmlns:p="http://schemas.microsoft.com/office/2006/metadata/properties" xmlns:ns2="f154f381-dfad-4e4d-b243-610b51701648" xmlns:ns3="e126ea53-4662-4235-a709-fb88537df135" targetNamespace="http://schemas.microsoft.com/office/2006/metadata/properties" ma:root="true" ma:fieldsID="39dbe4b42bd0f92740a630ca64f46ab5" ns2:_="" ns3:_="">
    <xsd:import namespace="f154f381-dfad-4e4d-b243-610b51701648"/>
    <xsd:import namespace="e126ea53-4662-4235-a709-fb88537df135"/>
    <xsd:element name="properties">
      <xsd:complexType>
        <xsd:sequence>
          <xsd:element name="documentManagement">
            <xsd:complexType>
              <xsd:all>
                <xsd:element ref="ns2:NZa-documentnummer" minOccurs="0"/>
                <xsd:element ref="ns3:Intro" minOccurs="0"/>
                <xsd:element ref="ns3:Hoofdtekst" minOccurs="0"/>
                <xsd:element ref="ns3:Publicatiedatum" minOccurs="0"/>
                <xsd:element ref="ns2:Ingangsdatum" minOccurs="0"/>
                <xsd:element ref="ns2:Eind-datum" minOccurs="0"/>
                <xsd:element ref="ns2:Ingetrokken_x003f_" minOccurs="0"/>
                <xsd:element ref="ns2:Verzonden_x0020_aan" minOccurs="0"/>
                <xsd:element ref="ns2:Heeft_x0020_dit_x0020_stuk_x0020_bijlage_x0028_n_x0029__x003f_" minOccurs="0"/>
                <xsd:element ref="ns2:Sector_x0028_en_x0029_Metadata" minOccurs="0"/>
                <xsd:element ref="ns2:NZa-zoekwoordenMetadata" minOccurs="0"/>
                <xsd:element ref="ns2:DocumentTypeMetadata" minOccurs="0"/>
                <xsd:element ref="ns2:VerzondenAanMetadata" minOccurs="0"/>
                <xsd:element ref="ns2:BNadereRegelMetadata" minOccurs="0"/>
                <xsd:element ref="ns2:BCirculaireMetadata" minOccurs="0"/>
                <xsd:element ref="ns2:BTariefMetadata" minOccurs="0"/>
                <xsd:element ref="ns2:BPublicatieMetadata" minOccurs="0"/>
                <xsd:element ref="ns2:BBesluitMetadata" minOccurs="0"/>
                <xsd:element ref="ns2:BFormulierMetadata" minOccurs="0"/>
                <xsd:element ref="ns2:BPrestatiebeschrijvingMetadata" minOccurs="0"/>
                <xsd:element ref="ns2:BVergaderstukMetadata" minOccurs="0"/>
                <xsd:element ref="ns2:VoorgangersMetadata" minOccurs="0"/>
                <xsd:element ref="ns2:BBijlageMetadata" minOccurs="0"/>
                <xsd:element ref="ns2:BBeleidsregelMetadata" minOccurs="0"/>
                <xsd:element ref="ns2:ExtraZoekwoordenMetadata" minOccurs="0"/>
                <xsd:element ref="ns3:l24ea505ea8d4be1bd84e8204c620c6c" minOccurs="0"/>
                <xsd:element ref="ns3:_dlc_DocId" minOccurs="0"/>
                <xsd:element ref="ns3:_dlc_DocIdUrl" minOccurs="0"/>
                <xsd:element ref="ns3:_dlc_DocIdPersistId" minOccurs="0"/>
                <xsd:element ref="ns3:j85cec29e8c24b8a90feb8db203ff7e2" minOccurs="0"/>
                <xsd:element ref="ns3:TaxCatchAll" minOccurs="0"/>
                <xsd:element ref="ns3:TaxCatchAllLabel" minOccurs="0"/>
                <xsd:element ref="ns3:me0f0aaf77cd4640acf557f58a1d2cc0" minOccurs="0"/>
                <xsd:element ref="ns3:n407de7a4204433984b2eeeaba786d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f381-dfad-4e4d-b243-610b51701648" elementFormDefault="qualified">
    <xsd:import namespace="http://schemas.microsoft.com/office/2006/documentManagement/types"/>
    <xsd:import namespace="http://schemas.microsoft.com/office/infopath/2007/PartnerControls"/>
    <xsd:element name="NZa-documentnummer" ma:index="2" nillable="true" ma:displayName="NZa-documentnummer" ma:description="Nummer vh circulaire/beleidsregel/Tarief e.d. LET OP: zet hier NIET de titel in." ma:hidden="true" ma:indexed="true" ma:internalName="NZa_x002d_documentnummer" ma:readOnly="false">
      <xsd:simpleType>
        <xsd:restriction base="dms:Text">
          <xsd:maxLength value="255"/>
        </xsd:restriction>
      </xsd:simpleType>
    </xsd:element>
    <xsd:element name="Ingangsdatum" ma:index="10" nillable="true" ma:displayName="Ingangsdatum" ma:description="Let op: ingangs-en einddatum alleen gebruiken voor beleidsstukken. Dus voor beleidsregels, nadere regels en tarief en -prestatiebeschrijvingen." ma:format="DateOnly" ma:internalName="Ingangsdatum" ma:readOnly="false">
      <xsd:simpleType>
        <xsd:restriction base="dms:DateTime"/>
      </xsd:simpleType>
    </xsd:element>
    <xsd:element name="Eind-datum" ma:index="11" nillable="true" ma:displayName="Eind-datum" ma:format="DateOnly" ma:hidden="true" ma:internalName="Eind_x002d_datum" ma:readOnly="false">
      <xsd:simpleType>
        <xsd:restriction base="dms:DateTime"/>
      </xsd:simpleType>
    </xsd:element>
    <xsd:element name="Ingetrokken_x003f_" ma:index="12" nillable="true" ma:displayName="Ingetrokken?" ma:default="Nee" ma:description="Op 'ja' zetten als dit beleidsstuk nooit in werking is getreden, omdat het vooraf/naderhand is ingetrokken." ma:format="RadioButtons" ma:hidden="true" ma:internalName="Ingetrokken_x003F_" ma:readOnly="false">
      <xsd:simpleType>
        <xsd:restriction base="dms:Choice">
          <xsd:enumeration value="Nee"/>
          <xsd:enumeration value="Ja"/>
        </xsd:restriction>
      </xsd:simpleType>
    </xsd:element>
    <xsd:element name="Verzonden_x0020_aan" ma:index="13" nillable="true" ma:displayName="Verzonden aan" ma:description="Let op: gebruik dit veld alleen bij circulaires" ma:hidden="true" ma:list="{a637abec-76d2-407c-9cd4-a9f294342d94}" ma:internalName="Verzonden_x0020_aan" ma:readOnly="false" ma:showField="Title" ma:web="f154f381-dfad-4e4d-b243-610b51701648">
      <xsd:complexType>
        <xsd:complexContent>
          <xsd:extension base="dms:MultiChoiceLookup">
            <xsd:sequence>
              <xsd:element name="Value" type="dms:Lookup" maxOccurs="unbounded" minOccurs="0" nillable="true"/>
            </xsd:sequence>
          </xsd:extension>
        </xsd:complexContent>
      </xsd:complexType>
    </xsd:element>
    <xsd:element name="Heeft_x0020_dit_x0020_stuk_x0020_bijlage_x0028_n_x0029__x003f_" ma:index="14" nillable="true" ma:displayName="Heeft dit stuk bijlage(n)?" ma:default="0" ma:description="Aanvinken als er bijlagen aan dit stuk gekoppeld moeten worden. &#10;&#10;Voeg de bijlagen hierna apart toe in de lijst 'Koppelen bijlagen'." ma:internalName="Heeft_x0020_dit_x0020_stuk_x0020_bijlage_x0028_n_x0029__x003F_" ma:readOnly="false">
      <xsd:simpleType>
        <xsd:restriction base="dms:Boolean"/>
      </xsd:simpleType>
    </xsd:element>
    <xsd:element name="Sector_x0028_en_x0029_Metadata" ma:index="15" nillable="true" ma:displayName="Sector(en)Metadata" ma:internalName="Sector_x0028_en_x0029_Metadata" ma:readOnly="false">
      <xsd:simpleType>
        <xsd:restriction base="dms:Note"/>
      </xsd:simpleType>
    </xsd:element>
    <xsd:element name="NZa-zoekwoordenMetadata" ma:index="16" nillable="true" ma:displayName="NZa-zoekwoordenMetadata" ma:internalName="NZa_x002d_zoekwoordenMetadata" ma:readOnly="false">
      <xsd:simpleType>
        <xsd:restriction base="dms:Note"/>
      </xsd:simpleType>
    </xsd:element>
    <xsd:element name="DocumentTypeMetadata" ma:index="17" nillable="true" ma:displayName="DocumentTypeMetadata" ma:internalName="DocumentTypeMetadata">
      <xsd:simpleType>
        <xsd:restriction base="dms:Note"/>
      </xsd:simpleType>
    </xsd:element>
    <xsd:element name="VerzondenAanMetadata" ma:index="18" nillable="true" ma:displayName="VerzondenAanMetadata" ma:internalName="VerzondenAanMetadata">
      <xsd:simpleType>
        <xsd:restriction base="dms:Note"/>
      </xsd:simpleType>
    </xsd:element>
    <xsd:element name="BNadereRegelMetadata" ma:index="19" nillable="true" ma:displayName="BNadereRegelMetadata" ma:internalName="BNadereRegelMetadata">
      <xsd:simpleType>
        <xsd:restriction base="dms:Note"/>
      </xsd:simpleType>
    </xsd:element>
    <xsd:element name="BCirculaireMetadata" ma:index="20" nillable="true" ma:displayName="BCirculaireMetadata" ma:internalName="BCirculaireMetadata">
      <xsd:simpleType>
        <xsd:restriction base="dms:Note"/>
      </xsd:simpleType>
    </xsd:element>
    <xsd:element name="BTariefMetadata" ma:index="21" nillable="true" ma:displayName="BTariefMetadata" ma:internalName="BTariefMetadata">
      <xsd:simpleType>
        <xsd:restriction base="dms:Note"/>
      </xsd:simpleType>
    </xsd:element>
    <xsd:element name="BPublicatieMetadata" ma:index="22" nillable="true" ma:displayName="BPublicatieMetadata" ma:internalName="BPublicatieMetadata">
      <xsd:simpleType>
        <xsd:restriction base="dms:Note"/>
      </xsd:simpleType>
    </xsd:element>
    <xsd:element name="BBesluitMetadata" ma:index="23" nillable="true" ma:displayName="BBesluitMetadata" ma:internalName="BBesluitMetadata">
      <xsd:simpleType>
        <xsd:restriction base="dms:Note"/>
      </xsd:simpleType>
    </xsd:element>
    <xsd:element name="BFormulierMetadata" ma:index="24" nillable="true" ma:displayName="BFormulierMetadata" ma:internalName="BFormulierMetadata">
      <xsd:simpleType>
        <xsd:restriction base="dms:Note"/>
      </xsd:simpleType>
    </xsd:element>
    <xsd:element name="BPrestatiebeschrijvingMetadata" ma:index="25" nillable="true" ma:displayName="BPrestatiebeschrijvingMetadata" ma:internalName="BPrestatiebeschrijvingMetadata">
      <xsd:simpleType>
        <xsd:restriction base="dms:Note"/>
      </xsd:simpleType>
    </xsd:element>
    <xsd:element name="BVergaderstukMetadata" ma:index="26" nillable="true" ma:displayName="BVergaderstukMetadata" ma:internalName="BVergaderstukMetadata">
      <xsd:simpleType>
        <xsd:restriction base="dms:Note"/>
      </xsd:simpleType>
    </xsd:element>
    <xsd:element name="VoorgangersMetadata" ma:index="27" nillable="true" ma:displayName="VoorgangersMetadata" ma:internalName="VoorgangersMetadata">
      <xsd:simpleType>
        <xsd:restriction base="dms:Note"/>
      </xsd:simpleType>
    </xsd:element>
    <xsd:element name="BBijlageMetadata" ma:index="28" nillable="true" ma:displayName="BBijlageMetadata" ma:internalName="BBijlageMetadata">
      <xsd:simpleType>
        <xsd:restriction base="dms:Note"/>
      </xsd:simpleType>
    </xsd:element>
    <xsd:element name="BBeleidsregelMetadata" ma:index="29" nillable="true" ma:displayName="BBeleidsregelMetadata" ma:internalName="BBeleidsregelMetadata">
      <xsd:simpleType>
        <xsd:restriction base="dms:Note"/>
      </xsd:simpleType>
    </xsd:element>
    <xsd:element name="ExtraZoekwoordenMetadata" ma:index="30" nillable="true" ma:displayName="ExtraZoekwoordenMetadata" ma:internalName="ExtraZoekwoorden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26ea53-4662-4235-a709-fb88537df135" elementFormDefault="qualified">
    <xsd:import namespace="http://schemas.microsoft.com/office/2006/documentManagement/types"/>
    <xsd:import namespace="http://schemas.microsoft.com/office/infopath/2007/PartnerControls"/>
    <xsd:element name="Intro" ma:index="4" nillable="true" ma:displayName="Intro" ma:hidden="true" ma:internalName="Intro" ma:readOnly="false">
      <xsd:simpleType>
        <xsd:restriction base="dms:Note"/>
      </xsd:simpleType>
    </xsd:element>
    <xsd:element name="Hoofdtekst" ma:index="5" nillable="true" ma:displayName="Hoofdtekst" ma:internalName="Hoofdtekst" ma:readOnly="false">
      <xsd:simpleType>
        <xsd:restriction base="dms:Note"/>
      </xsd:simpleType>
    </xsd:element>
    <xsd:element name="Publicatiedatum" ma:index="9" nillable="true" ma:displayName="Publicatiedatum" ma:default="[today]" ma:format="DateTime" ma:internalName="Publicatiedatum">
      <xsd:simpleType>
        <xsd:restriction base="dms:DateTime"/>
      </xsd:simpleType>
    </xsd:element>
    <xsd:element name="l24ea505ea8d4be1bd84e8204c620c6c" ma:index="32" nillable="true" ma:taxonomy="true" ma:internalName="l24ea505ea8d4be1bd84e8204c620c6c" ma:taxonomyFieldName="Extra_x0020_zoekwoorden" ma:displayName="Extra zoekwoorden" ma:default="" ma:fieldId="{524ea505-ea8d-4be1-bd84-e8204c620c6c}" ma:taxonomyMulti="true" ma:sspId="0bafc880-4007-42b7-80a0-dc11803b6bcc" ma:termSetId="ac45f7d4-31f1-4cdf-9307-3fd2bade2b77" ma:anchorId="00000000-0000-0000-0000-000000000000" ma:open="true" ma:isKeyword="false">
      <xsd:complexType>
        <xsd:sequence>
          <xsd:element ref="pc:Terms" minOccurs="0" maxOccurs="1"/>
        </xsd:sequence>
      </xsd:complexType>
    </xsd:element>
    <xsd:element name="_dlc_DocId" ma:index="35" nillable="true" ma:displayName="Waarde van de document-id" ma:description="De waarde van de document-id die aan dit item is toegewezen." ma:internalName="_dlc_DocId" ma:readOnly="true">
      <xsd:simpleType>
        <xsd:restriction base="dms:Text"/>
      </xsd:simpleType>
    </xsd:element>
    <xsd:element name="_dlc_DocIdUrl" ma:index="3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8" nillable="true" ma:displayName="Id blijven behouden" ma:description="Id behouden tijdens toevoegen." ma:hidden="true" ma:internalName="_dlc_DocIdPersistId" ma:readOnly="true">
      <xsd:simpleType>
        <xsd:restriction base="dms:Boolean"/>
      </xsd:simpleType>
    </xsd:element>
    <xsd:element name="j85cec29e8c24b8a90feb8db203ff7e2" ma:index="41" ma:taxonomy="true" ma:internalName="j85cec29e8c24b8a90feb8db203ff7e2" ma:taxonomyFieldName="Sector_x0028_en_x0029_" ma:displayName="Sector(en)" ma:readOnly="false" ma:default="" ma:fieldId="{385cec29-e8c2-4b8a-90fe-b8db203ff7e2}" ma:taxonomyMulti="true" ma:sspId="0bafc880-4007-42b7-80a0-dc11803b6bcc" ma:termSetId="e2c5b29b-4c42-4fa1-a198-ae61d4887d83" ma:anchorId="00000000-0000-0000-0000-000000000000" ma:open="false" ma:isKeyword="false">
      <xsd:complexType>
        <xsd:sequence>
          <xsd:element ref="pc:Terms" minOccurs="0" maxOccurs="1"/>
        </xsd:sequence>
      </xsd:complexType>
    </xsd:element>
    <xsd:element name="TaxCatchAll" ma:index="42" nillable="true" ma:displayName="Catch-all-kolom van taxonomie" ma:hidden="true" ma:list="{fbf5cb43-e374-4e52-adea-141ce05dc66f}" ma:internalName="TaxCatchAll" ma:showField="CatchAllData"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TaxCatchAllLabel" ma:index="44" nillable="true" ma:displayName="Catch-all-kolom van taxonomie1" ma:hidden="true" ma:list="{fbf5cb43-e374-4e52-adea-141ce05dc66f}" ma:internalName="TaxCatchAllLabel" ma:readOnly="true" ma:showField="CatchAllDataLabel"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me0f0aaf77cd4640acf557f58a1d2cc0" ma:index="46" ma:taxonomy="true" ma:internalName="me0f0aaf77cd4640acf557f58a1d2cc0" ma:taxonomyFieldName="DocumentTypen" ma:displayName="DocumentTypen" ma:readOnly="false" ma:default="103;#Formulier|4bc40415-667d-4fea-816d-9688ca6ffa69" ma:fieldId="{6e0f0aaf-77cd-4640-acf5-57f58a1d2cc0}" ma:sspId="0bafc880-4007-42b7-80a0-dc11803b6bcc" ma:termSetId="3cba99df-974b-4bf6-bb98-3d60ec91d299" ma:anchorId="00000000-0000-0000-0000-000000000000" ma:open="false" ma:isKeyword="false">
      <xsd:complexType>
        <xsd:sequence>
          <xsd:element ref="pc:Terms" minOccurs="0" maxOccurs="1"/>
        </xsd:sequence>
      </xsd:complexType>
    </xsd:element>
    <xsd:element name="n407de7a4204433984b2eeeaba786d56" ma:index="47" nillable="true" ma:taxonomy="true" ma:internalName="n407de7a4204433984b2eeeaba786d56" ma:taxonomyFieldName="NZa_x002d_zoekwoorden" ma:displayName="NZa-zoekwoorden" ma:default="" ma:fieldId="{7407de7a-4204-4339-84b2-eeeaba786d56}" ma:taxonomyMulti="true" ma:sspId="0bafc880-4007-42b7-80a0-dc11803b6bcc" ma:termSetId="2ed7b941-494b-4072-8b9b-38151fa45d2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700692-1BEB-4FEE-A8A0-8E53A8CE7256}"/>
</file>

<file path=customXml/itemProps2.xml><?xml version="1.0" encoding="utf-8"?>
<ds:datastoreItem xmlns:ds="http://schemas.openxmlformats.org/officeDocument/2006/customXml" ds:itemID="{9FE9534C-493D-47AA-B8C7-A968843EB4F4}"/>
</file>

<file path=customXml/itemProps3.xml><?xml version="1.0" encoding="utf-8"?>
<ds:datastoreItem xmlns:ds="http://schemas.openxmlformats.org/officeDocument/2006/customXml" ds:itemID="{68B1BA17-C513-43F2-A339-B8E7C5906862}"/>
</file>

<file path=customXml/itemProps4.xml><?xml version="1.0" encoding="utf-8"?>
<ds:datastoreItem xmlns:ds="http://schemas.openxmlformats.org/officeDocument/2006/customXml" ds:itemID="{B13B5721-4F59-49B5-9A21-1B91E7D619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Voorblad</vt:lpstr>
      <vt:lpstr>AlgInfo</vt:lpstr>
      <vt:lpstr>Toelichting</vt:lpstr>
      <vt:lpstr>Foutmeldingen</vt:lpstr>
      <vt:lpstr>Bezette plaatsen KW</vt:lpstr>
      <vt:lpstr>Koppelrange</vt:lpstr>
      <vt:lpstr>'Bezette plaatsen KW'!Afdrukbereik</vt:lpstr>
      <vt:lpstr>Foutmeldingen!Afdrukbereik</vt:lpstr>
      <vt:lpstr>Toelichting!Afdrukbereik</vt:lpstr>
      <vt:lpstr>Voorblad!Afdrukbereik</vt:lpstr>
      <vt:lpstr>Cat</vt:lpstr>
      <vt:lpstr>NR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Aanpassing bezette plaatsen kleinschalig wonen</dc:title>
  <dc:creator>Jan Jaap Janse</dc:creator>
  <cp:lastModifiedBy>Hoek, Samantha van den</cp:lastModifiedBy>
  <cp:lastPrinted>2014-10-10T07:28:35Z</cp:lastPrinted>
  <dcterms:created xsi:type="dcterms:W3CDTF">2006-11-29T10:51:35Z</dcterms:created>
  <dcterms:modified xsi:type="dcterms:W3CDTF">2014-10-10T13:20:04Z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ctor(en)">
    <vt:lpwstr>140;#Geestelijke Gezondheidszorg|aac55fe0-d021-4665-8076-363545aab21d;#132;#Gehandicaptenzorg|2825f16e-cd19-47cf-b940-f084053e3b91;#141;#Ouderenzorg|8cffa657-26ae-44a0-a572-e0304e7752db;#131;#Verpleging en verzorging|33367432-927b-4a96-adc1-6d221f5d18a9</vt:lpwstr>
  </property>
  <property fmtid="{D5CDD505-2E9C-101B-9397-08002B2CF9AE}" pid="3" name="Extra zoekwoorden">
    <vt:lpwstr/>
  </property>
  <property fmtid="{D5CDD505-2E9C-101B-9397-08002B2CF9AE}" pid="4" name="ContentTypeId">
    <vt:lpwstr>0x010100B6451C8D6A13DD45B391E9C3BB9525E5010060EC15E99145D14EAEBC6EA0A3BA6CCE</vt:lpwstr>
  </property>
  <property fmtid="{D5CDD505-2E9C-101B-9397-08002B2CF9AE}" pid="5" name="NZa-zoekwoorden">
    <vt:lpwstr/>
  </property>
  <property fmtid="{D5CDD505-2E9C-101B-9397-08002B2CF9AE}" pid="6" name="DocumentTypen">
    <vt:lpwstr>103;#Formulier|4bc40415-667d-4fea-816d-9688ca6ffa69</vt:lpwstr>
  </property>
  <property fmtid="{D5CDD505-2E9C-101B-9397-08002B2CF9AE}" pid="7" name="ff74c6b610ef44f49114c43de1676156">
    <vt:lpwstr/>
  </property>
  <property fmtid="{D5CDD505-2E9C-101B-9397-08002B2CF9AE}" pid="8" name="_dlc_DocIdItemGuid">
    <vt:lpwstr>6d268237-1acc-4ecf-bf85-31ba0efafb11</vt:lpwstr>
  </property>
  <property fmtid="{D5CDD505-2E9C-101B-9397-08002B2CF9AE}" pid="9" name="DocumentType">
    <vt:lpwstr/>
  </property>
  <property fmtid="{D5CDD505-2E9C-101B-9397-08002B2CF9AE}" pid="10" name="WorkflowChangePath">
    <vt:lpwstr>5dd26274-7450-4d13-b077-7382865cccce,5;5dd26274-7450-4d13-b077-7382865cccce,5;5dd26274-7450-4d13-b077-7382865cccce,5;5dd26274-7450-4d13-b077-7382865cccce,5;5dd26274-7450-4d13-b077-7382865cccce,5;5dd26274-7450-4d13-b077-7382865cccce,10;5dd26274-7450-4d13-b077-7382865cccce,10;5dd26274-7450-4d13-b077-7382865cccce,10;5dd26274-7450-4d13-b077-7382865cccce,10;5dd26274-7450-4d13-b077-7382865cccce,10;5dd26274-7450-4d13-b077-7382865cccce,16;5dd26274-7450-4d13-b077-7382865cccce,16;5dd26274-7450-4d13-b077-7382865cccce,16;5dd26274-7450-4d13-b077-7382865cccce,16;5dd26274-7450-4d13-b077-7382865cccce,16;</vt:lpwstr>
  </property>
</Properties>
</file>