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9.xml" ContentType="application/vnd.openxmlformats-officedocument.drawing+xml"/>
  <Override PartName="/xl/embeddings/oleObject10.bin" ContentType="application/vnd.openxmlformats-officedocument.oleObject"/>
  <Override PartName="/xl/worksheets/sheet3.xml" ContentType="application/vnd.openxmlformats-officedocument.spreadsheetml.worksheet+xml"/>
  <Override PartName="/xl/worksheets/sheet2.xml" ContentType="application/vnd.openxmlformats-officedocument.spreadsheetml.worksheet+xml"/>
  <Override PartName="/xl/embeddings/oleObject9.bin" ContentType="application/vnd.openxmlformats-officedocument.oleObject"/>
  <Override PartName="/xl/embeddings/oleObject8.bin" ContentType="application/vnd.openxmlformats-officedocument.oleObject"/>
  <Override PartName="/xl/embeddings/oleObject5.bin" ContentType="application/vnd.openxmlformats-officedocument.oleObject"/>
  <Override PartName="/xl/worksheets/sheet1.xml" ContentType="application/vnd.openxmlformats-officedocument.spreadsheetml.worksheet+xml"/>
  <Override PartName="/xl/embeddings/oleObject6.bin" ContentType="application/vnd.openxmlformats-officedocument.oleObject"/>
  <Override PartName="/xl/embeddings/oleObject7.bin" ContentType="application/vnd.openxmlformats-officedocument.oleObject"/>
  <Override PartName="/xl/drawings/drawing8.xml" ContentType="application/vnd.openxmlformats-officedocument.drawing+xml"/>
  <Override PartName="/xl/drawings/drawing7.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embeddings/oleObject1.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embeddings/oleObject2.bin" ContentType="application/vnd.openxmlformats-officedocument.oleObject"/>
  <Override PartName="/xl/drawings/drawing5.xml" ContentType="application/vnd.openxmlformats-officedocument.drawing+xml"/>
  <Override PartName="/xl/drawings/drawing3.xml" ContentType="application/vnd.openxmlformats-officedocument.drawing+xml"/>
  <Override PartName="/xl/embeddings/oleObject4.bin" ContentType="application/vnd.openxmlformats-officedocument.oleObject"/>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trlProps/ctrlProp2.xml" ContentType="application/vnd.ms-excel.controlproperties+xml"/>
  <Override PartName="/xl/ctrlProps/ctrlProp1.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165" windowWidth="15390" windowHeight="12675" tabRatio="935"/>
  </bookViews>
  <sheets>
    <sheet name="Voorblad" sheetId="1" r:id="rId1"/>
    <sheet name="exploitatie en opbrengsten" sheetId="4" r:id="rId2"/>
    <sheet name="afnames" sheetId="9" r:id="rId3"/>
    <sheet name="personeelskosten" sheetId="10" r:id="rId4"/>
    <sheet name="materiëel, huisvesting, rente" sheetId="11" r:id="rId5"/>
    <sheet name="overige opbrengsten" sheetId="18" r:id="rId6"/>
    <sheet name="Aanvaardbare kosten 2012" sheetId="16" r:id="rId7"/>
    <sheet name="Aanvaardbare kosten 2013" sheetId="19" r:id="rId8"/>
    <sheet name="versiebeheer" sheetId="14" r:id="rId9"/>
  </sheets>
  <externalReferences>
    <externalReference r:id="rId10"/>
  </externalReferences>
  <definedNames>
    <definedName name="_xlnm._FilterDatabase" localSheetId="8" hidden="1">versiebeheer!$A$23:$R$62</definedName>
    <definedName name="_xlnm.Print_Area" localSheetId="2">afnames!$A$1:$G$10</definedName>
    <definedName name="_xlnm.Print_Area" localSheetId="1">'exploitatie en opbrengsten'!$A$1:$F$32</definedName>
    <definedName name="_xlnm.Print_Area" localSheetId="4">'materiëel, huisvesting, rente'!$A$1:$G$45</definedName>
    <definedName name="_xlnm.Print_Area" localSheetId="5">'overige opbrengsten'!$A$1:$F$50</definedName>
    <definedName name="_xlnm.Print_Area" localSheetId="3">personeelskosten!$A$1:$H$42</definedName>
    <definedName name="_xlnm.Print_Area" localSheetId="8">versiebeheer!$A$1:$E$49</definedName>
    <definedName name="_xlnm.Print_Area" localSheetId="0">Voorblad!$A$22:$N$49</definedName>
    <definedName name="_xlnm.Print_Titles" localSheetId="0">Voorblad!$1:$10</definedName>
    <definedName name="getal_data" localSheetId="7">#REF!</definedName>
    <definedName name="getal_data" localSheetId="5">#REF!</definedName>
    <definedName name="getal_data" localSheetId="8">#REF!</definedName>
    <definedName name="getal_data">#REF!</definedName>
    <definedName name="kolom_data" localSheetId="7">#REF!</definedName>
    <definedName name="kolom_data" localSheetId="5">#REF!</definedName>
    <definedName name="kolom_data" localSheetId="8">#REF!</definedName>
    <definedName name="kolom_data">#REF!</definedName>
    <definedName name="tabblad" localSheetId="7">#REF!</definedName>
    <definedName name="tabblad" localSheetId="5">#REF!</definedName>
    <definedName name="tabblad" localSheetId="8">#REF!</definedName>
    <definedName name="tabblad">#REF!</definedName>
    <definedName name="versie" localSheetId="7">#REF!</definedName>
    <definedName name="versie" localSheetId="5">#REF!</definedName>
    <definedName name="versie">#REF!</definedName>
    <definedName name="Z_52EB1485_ECFC_4D16_B893_125E4D85986E_.wvu.PrintArea" localSheetId="0" hidden="1">Voorblad!$A$23:$N$46</definedName>
    <definedName name="Z_52EB1485_ECFC_4D16_B893_125E4D85986E_.wvu.PrintTitles" localSheetId="0" hidden="1">Voorblad!$1:$10</definedName>
    <definedName name="Z_60683068_AF12_11D4_9642_08005ACCD915_.wvu.PrintTitles" localSheetId="8" hidden="1">versiebeheer!$2:$2</definedName>
    <definedName name="Z_60683068_AF12_11D4_9642_08005ACCD915_.wvu.Rows" localSheetId="8" hidden="1">versiebeheer!#REF!,versiebeheer!#REF!,versiebeheer!#REF!</definedName>
    <definedName name="Z_60683068_AF12_11D4_9642_08005ACCD915_.wvu.Rows" localSheetId="0" hidden="1">Voorblad!#REF!,Voorblad!#REF!,Voorblad!$27:$27,Voorblad!#REF!</definedName>
  </definedNames>
  <calcPr calcId="145621"/>
</workbook>
</file>

<file path=xl/calcChain.xml><?xml version="1.0" encoding="utf-8"?>
<calcChain xmlns="http://schemas.openxmlformats.org/spreadsheetml/2006/main">
  <c r="F10" i="4" l="1"/>
  <c r="F41" i="1" s="1"/>
  <c r="E10" i="4"/>
  <c r="E41" i="1" s="1"/>
  <c r="F13" i="4" l="1"/>
  <c r="G12" i="4"/>
  <c r="E13" i="4"/>
  <c r="E22" i="10"/>
  <c r="D40" i="1" l="1"/>
  <c r="D42" i="1" s="1"/>
  <c r="F28" i="4"/>
  <c r="F15" i="19" l="1"/>
  <c r="F13" i="19"/>
  <c r="F12" i="19"/>
  <c r="D10" i="19"/>
  <c r="F10" i="19" s="1"/>
  <c r="F8" i="19"/>
  <c r="D7" i="19"/>
  <c r="A8" i="19"/>
  <c r="A9" i="19" s="1"/>
  <c r="A10" i="19" s="1"/>
  <c r="A11" i="19" s="1"/>
  <c r="A12" i="19" s="1"/>
  <c r="A13" i="19" s="1"/>
  <c r="A14" i="19" s="1"/>
  <c r="A15" i="19" s="1"/>
  <c r="A16" i="19" s="1"/>
  <c r="A17" i="19" s="1"/>
  <c r="A18" i="19" s="1"/>
  <c r="F7" i="19"/>
  <c r="A7" i="19"/>
  <c r="I4" i="19"/>
  <c r="D10" i="16"/>
  <c r="D30" i="18"/>
  <c r="F30" i="18" s="1"/>
  <c r="D29" i="18"/>
  <c r="D23" i="18"/>
  <c r="F23" i="18" s="1"/>
  <c r="D22" i="18"/>
  <c r="A22" i="18"/>
  <c r="A23" i="18" s="1"/>
  <c r="A24" i="18" s="1"/>
  <c r="A28" i="18" s="1"/>
  <c r="A29" i="18" s="1"/>
  <c r="A30" i="18" s="1"/>
  <c r="A31" i="18" s="1"/>
  <c r="F15" i="16"/>
  <c r="F13" i="16"/>
  <c r="F12" i="16"/>
  <c r="D16" i="18"/>
  <c r="F16" i="18" s="1"/>
  <c r="D15" i="18"/>
  <c r="D9" i="18"/>
  <c r="F9" i="18" s="1"/>
  <c r="D8" i="18"/>
  <c r="A8" i="18"/>
  <c r="A9" i="18" s="1"/>
  <c r="A10" i="18" s="1"/>
  <c r="A14" i="18" s="1"/>
  <c r="A15" i="18" s="1"/>
  <c r="A16" i="18" s="1"/>
  <c r="A17" i="18" s="1"/>
  <c r="E2" i="18"/>
  <c r="A36" i="9"/>
  <c r="A37" i="9" s="1"/>
  <c r="A38" i="9" s="1"/>
  <c r="A42" i="9" s="1"/>
  <c r="A43" i="9" s="1"/>
  <c r="A44" i="9" s="1"/>
  <c r="A45" i="9" s="1"/>
  <c r="A29" i="9"/>
  <c r="A30" i="9" s="1"/>
  <c r="A31" i="9" s="1"/>
  <c r="F9" i="9"/>
  <c r="D6" i="19" s="1"/>
  <c r="E9" i="9"/>
  <c r="D6" i="16" s="1"/>
  <c r="E22" i="9"/>
  <c r="D22" i="9"/>
  <c r="C22" i="9"/>
  <c r="F22" i="9" s="1"/>
  <c r="A23" i="9"/>
  <c r="E15" i="9"/>
  <c r="D15" i="9"/>
  <c r="C15" i="9"/>
  <c r="A16" i="9"/>
  <c r="F8" i="16"/>
  <c r="D7" i="16"/>
  <c r="F15" i="9" l="1"/>
  <c r="F23" i="9"/>
  <c r="F16" i="9"/>
  <c r="E6" i="19" l="1"/>
  <c r="F6" i="19" s="1"/>
  <c r="F9" i="19" s="1"/>
  <c r="F14" i="19" s="1"/>
  <c r="F16" i="19" s="1"/>
  <c r="F18" i="19" s="1"/>
  <c r="F37" i="1" s="1"/>
  <c r="E6" i="16"/>
  <c r="F6" i="16" s="1"/>
  <c r="F10" i="16"/>
  <c r="F7" i="16"/>
  <c r="A7" i="16"/>
  <c r="A8" i="16" s="1"/>
  <c r="A9" i="16" s="1"/>
  <c r="A10" i="16" s="1"/>
  <c r="A11" i="16" s="1"/>
  <c r="A12" i="16" s="1"/>
  <c r="A13" i="16" s="1"/>
  <c r="A14" i="16" s="1"/>
  <c r="A15" i="16" s="1"/>
  <c r="A16" i="16" s="1"/>
  <c r="A17" i="16" s="1"/>
  <c r="A18" i="16" s="1"/>
  <c r="I4" i="16"/>
  <c r="F9" i="16" l="1"/>
  <c r="F14" i="16" s="1"/>
  <c r="F16" i="16" s="1"/>
  <c r="F18" i="16" s="1"/>
  <c r="E37" i="1" s="1"/>
  <c r="D2" i="11" l="1"/>
  <c r="E28" i="4"/>
  <c r="E39" i="1" l="1"/>
  <c r="C44" i="11"/>
  <c r="A2" i="4"/>
  <c r="A2" i="9" s="1"/>
  <c r="A2" i="10" s="1"/>
  <c r="F36" i="1"/>
  <c r="A2" i="11" l="1"/>
  <c r="A2" i="18"/>
  <c r="A2" i="19"/>
  <c r="A2" i="16"/>
  <c r="A2" i="14"/>
  <c r="D23" i="1"/>
  <c r="A7" i="4"/>
  <c r="D38" i="11"/>
  <c r="D30" i="11"/>
  <c r="D37" i="11" s="1"/>
  <c r="D22" i="11"/>
  <c r="D36" i="11" s="1"/>
  <c r="D10" i="11"/>
  <c r="D35" i="11" s="1"/>
  <c r="D34" i="11"/>
  <c r="E38" i="11"/>
  <c r="E10" i="11"/>
  <c r="E35" i="11" s="1"/>
  <c r="E22" i="11"/>
  <c r="E36" i="11" s="1"/>
  <c r="E30" i="11"/>
  <c r="E37" i="11" s="1"/>
  <c r="F5" i="4"/>
  <c r="E5" i="4"/>
  <c r="F3" i="4"/>
  <c r="G3" i="10"/>
  <c r="E40" i="11"/>
  <c r="D40" i="11"/>
  <c r="F22" i="10"/>
  <c r="E34" i="11" s="1"/>
  <c r="E2" i="9"/>
  <c r="E38" i="1"/>
  <c r="E42" i="1" s="1"/>
  <c r="D41" i="11"/>
  <c r="E40" i="10"/>
  <c r="F40" i="10"/>
  <c r="G40" i="10"/>
  <c r="D40" i="10"/>
  <c r="A35" i="11"/>
  <c r="A36" i="11" s="1"/>
  <c r="A37" i="11" s="1"/>
  <c r="A38" i="11" s="1"/>
  <c r="A39" i="11" s="1"/>
  <c r="A40" i="11" s="1"/>
  <c r="A41" i="11" s="1"/>
  <c r="A42" i="11" s="1"/>
  <c r="A44" i="11" s="1"/>
  <c r="A15" i="11"/>
  <c r="A16" i="11" s="1"/>
  <c r="A17" i="11" s="1"/>
  <c r="A18" i="11" s="1"/>
  <c r="A19" i="11" s="1"/>
  <c r="A20" i="11" s="1"/>
  <c r="A21" i="11" s="1"/>
  <c r="A22" i="11" s="1"/>
  <c r="A7" i="11"/>
  <c r="A8" i="11" s="1"/>
  <c r="A9" i="11" s="1"/>
  <c r="A10" i="11" s="1"/>
  <c r="A26" i="11"/>
  <c r="A27" i="11" s="1"/>
  <c r="A28" i="11" s="1"/>
  <c r="A29" i="11" s="1"/>
  <c r="A30" i="11" s="1"/>
  <c r="A28" i="10"/>
  <c r="A29" i="10" s="1"/>
  <c r="A30" i="10" s="1"/>
  <c r="A31" i="10" s="1"/>
  <c r="A32" i="10" s="1"/>
  <c r="A33" i="10" s="1"/>
  <c r="A34" i="10" s="1"/>
  <c r="A35" i="10" s="1"/>
  <c r="A36" i="10" s="1"/>
  <c r="A37" i="10" s="1"/>
  <c r="A38" i="10" s="1"/>
  <c r="A39" i="10" s="1"/>
  <c r="A40" i="10" s="1"/>
  <c r="A18" i="10"/>
  <c r="A19" i="10"/>
  <c r="A20" i="10" s="1"/>
  <c r="A21" i="10" s="1"/>
  <c r="A22" i="10" s="1"/>
  <c r="A10" i="10"/>
  <c r="A11" i="10" s="1"/>
  <c r="A12" i="10" s="1"/>
  <c r="A13" i="10" s="1"/>
  <c r="A6" i="9"/>
  <c r="A7" i="9" s="1"/>
  <c r="A8" i="9" s="1"/>
  <c r="A9" i="9" s="1"/>
  <c r="L3" i="1"/>
  <c r="D20" i="1"/>
  <c r="A8" i="4" l="1"/>
  <c r="A9" i="4" s="1"/>
  <c r="A10" i="4" s="1"/>
  <c r="F38" i="1"/>
  <c r="F39" i="1"/>
  <c r="F42" i="1" s="1"/>
  <c r="E41" i="11"/>
  <c r="E39" i="11"/>
  <c r="E22" i="4"/>
  <c r="F24" i="10"/>
  <c r="E17" i="4"/>
  <c r="F17" i="4"/>
  <c r="F22" i="4" s="1"/>
  <c r="D39" i="11"/>
  <c r="A12" i="4" l="1"/>
  <c r="A13" i="4" s="1"/>
  <c r="A18" i="4" s="1"/>
  <c r="A19" i="4" s="1"/>
  <c r="A20" i="4" s="1"/>
  <c r="A23" i="4" s="1"/>
  <c r="A24" i="4" s="1"/>
  <c r="A25" i="4" s="1"/>
  <c r="A26" i="4" s="1"/>
  <c r="A27" i="4" s="1"/>
  <c r="A28" i="4" s="1"/>
  <c r="A32" i="4" s="1"/>
  <c r="D42" i="11"/>
  <c r="E15" i="18"/>
  <c r="F15" i="18" s="1"/>
  <c r="E8" i="18"/>
  <c r="F8" i="18" s="1"/>
  <c r="E42" i="11"/>
  <c r="E29" i="18"/>
  <c r="F29" i="18" s="1"/>
  <c r="E22" i="18"/>
  <c r="F22" i="18" s="1"/>
  <c r="E4" i="11"/>
  <c r="E12" i="11" s="1"/>
  <c r="E24" i="11" s="1"/>
  <c r="E32" i="11" s="1"/>
  <c r="D4" i="11"/>
  <c r="D12" i="11" s="1"/>
  <c r="D24" i="11" s="1"/>
  <c r="D32" i="11" s="1"/>
  <c r="D24" i="10"/>
</calcChain>
</file>

<file path=xl/sharedStrings.xml><?xml version="1.0" encoding="utf-8"?>
<sst xmlns="http://schemas.openxmlformats.org/spreadsheetml/2006/main" count="307" uniqueCount="222">
  <si>
    <t>Niet invullen</t>
  </si>
  <si>
    <t>U dient het NZa-nummer in te vullen</t>
  </si>
  <si>
    <t>cat.</t>
  </si>
  <si>
    <t>nr.</t>
  </si>
  <si>
    <t>Aanvraag</t>
  </si>
  <si>
    <t>Registratienummer NZa</t>
  </si>
  <si>
    <t>Datum</t>
  </si>
  <si>
    <t>Versie</t>
  </si>
  <si>
    <t>Toelichting bij het electronische formulier:</t>
  </si>
  <si>
    <t>Alle in te vullen velden zijn gearceerd. Dit kunt u hier aan- en uitschakelen. Voor het maken van een duidelijke afdruk van het nacalculatieformulier wordt aanbevolen eerst de arcering van de velden uit te zetten</t>
  </si>
  <si>
    <t xml:space="preserve">Instelling </t>
  </si>
  <si>
    <t>Zorgverzekeraar 1</t>
  </si>
  <si>
    <t>Plaats</t>
  </si>
  <si>
    <t>Contactpersoon</t>
  </si>
  <si>
    <t>Telefoon</t>
  </si>
  <si>
    <t>Handtekening</t>
  </si>
  <si>
    <t>Zorgverzekeraar 2</t>
  </si>
  <si>
    <t>E-mail</t>
  </si>
  <si>
    <t>Ondertekening namens het orgaan voor de gezondheidszorg:</t>
  </si>
  <si>
    <t>(handtekening)</t>
  </si>
  <si>
    <t>(datum)</t>
  </si>
  <si>
    <t>(naam)</t>
  </si>
  <si>
    <t>Aantal extra bijlagen bij het nacalculatieformulier:</t>
  </si>
  <si>
    <t>1.1</t>
  </si>
  <si>
    <t>Exploitatieresultaat</t>
  </si>
  <si>
    <t>Personele kosten</t>
  </si>
  <si>
    <t>Materiële kosten</t>
  </si>
  <si>
    <t>1.2</t>
  </si>
  <si>
    <t>Opbrengsten uit ordertarieven huisartsenlab.</t>
  </si>
  <si>
    <t>opbrengsten uit huisbezoeken huisartsenlab.</t>
  </si>
  <si>
    <t>1.3</t>
  </si>
  <si>
    <t>Opbrengsten honoraria medisch specialisme…</t>
  </si>
  <si>
    <t>Totaal opbrengsten</t>
  </si>
  <si>
    <t>Doorberekende kosten *</t>
  </si>
  <si>
    <t>2.1</t>
  </si>
  <si>
    <t>Afnames</t>
  </si>
  <si>
    <t>Aantal centrale afnames</t>
  </si>
  <si>
    <t>Aantal decentrale afnames</t>
  </si>
  <si>
    <t>Totaal aantal afnames</t>
  </si>
  <si>
    <t>Huisvestingskosten</t>
  </si>
  <si>
    <t>Cervix-cytologische onderzoeken</t>
  </si>
  <si>
    <t>3.1</t>
  </si>
  <si>
    <t>Kosten personeel niet in dienst
Personeelscategorie:</t>
  </si>
  <si>
    <t>3.2</t>
  </si>
  <si>
    <t>Honoraria medisch specialisten</t>
  </si>
  <si>
    <t>Totaal personeelskosten</t>
  </si>
  <si>
    <t xml:space="preserve">3.3 </t>
  </si>
  <si>
    <t>functie</t>
  </si>
  <si>
    <t>aantal</t>
  </si>
  <si>
    <t>Leidinggevend personeel en directie</t>
  </si>
  <si>
    <t>Overig personeel</t>
  </si>
  <si>
    <t>totaal (gelijk aan regel 301)</t>
  </si>
  <si>
    <t>Specificatie regel 301</t>
  </si>
  <si>
    <t>Specificatie materiële kosten</t>
  </si>
  <si>
    <t>4.1</t>
  </si>
  <si>
    <t>Laboratoriumkosten</t>
  </si>
  <si>
    <t>Vervoerskosten</t>
  </si>
  <si>
    <t>Administratiekosten</t>
  </si>
  <si>
    <t>Interest in huur/leasing inventaris/auto"s</t>
  </si>
  <si>
    <t>4.2</t>
  </si>
  <si>
    <t>Specificatie van de huisvestingskosten</t>
  </si>
  <si>
    <t>Huur hoofdvestiging</t>
  </si>
  <si>
    <t>Huur dependances</t>
  </si>
  <si>
    <t>Afschrijving eigen gebouw</t>
  </si>
  <si>
    <t>Energiekosten</t>
  </si>
  <si>
    <t>Schoonmaakkosten</t>
  </si>
  <si>
    <t>Schoonmaakkosten in huur opgenomen</t>
  </si>
  <si>
    <t>Overige huisvestingskosten</t>
  </si>
  <si>
    <t>4.3</t>
  </si>
  <si>
    <t>Rente</t>
  </si>
  <si>
    <t>Rente begrepen in huur gebouwen</t>
  </si>
  <si>
    <t>Is voldaan aan de beleidsregel renteprotocollering?</t>
  </si>
  <si>
    <t>ja</t>
  </si>
  <si>
    <t>nee</t>
  </si>
  <si>
    <t>Rente opgenomen gelden in gebouw</t>
  </si>
  <si>
    <t>Rente in huur gebouwen</t>
  </si>
  <si>
    <t>Rente begrepen in huur/leasing inventaris/auto's</t>
  </si>
  <si>
    <t>Overige rente</t>
  </si>
  <si>
    <t>Personeelskosten</t>
  </si>
  <si>
    <t>Rentekosten</t>
  </si>
  <si>
    <t>af: rente, regel 420</t>
  </si>
  <si>
    <t>Subtotaal</t>
  </si>
  <si>
    <t>Totaal te toetsen aan beleidsregel</t>
  </si>
  <si>
    <t>doorberekend</t>
  </si>
  <si>
    <t>aan</t>
  </si>
  <si>
    <t>4.4</t>
  </si>
  <si>
    <t>Totaaloverzicht kosten</t>
  </si>
  <si>
    <t>loonkosten</t>
  </si>
  <si>
    <t>Laboratorium analysetarieven</t>
  </si>
  <si>
    <t>Functie-, röntgen- en longfunctieonderzoeken</t>
  </si>
  <si>
    <t>Aantal afnames via huisbezoeken</t>
  </si>
  <si>
    <t>Doorberekende kosten (regel 103)</t>
  </si>
  <si>
    <t>Totaal huisvesting</t>
  </si>
  <si>
    <t>Totaal materiële kosten</t>
  </si>
  <si>
    <t>Loonkosten personeel</t>
  </si>
  <si>
    <t>Huisartsenlaboratoria</t>
  </si>
  <si>
    <t>Totaal rente(excl. In huur gebouw)</t>
  </si>
  <si>
    <t>af: huisvesting, regel 406 t/m 410</t>
  </si>
  <si>
    <t>Loonkosten: inclusief doorbetaling tijdens ziekte, overwerk, sociale kosten, vakantietoeslag</t>
  </si>
  <si>
    <t>KvK nummer</t>
  </si>
  <si>
    <t>* Doorberekende kosten zijn doorberekeningen aan andere instellingen, niet zijnde zorgverzekeraars en/of patiënten</t>
  </si>
  <si>
    <t>De werkbladen zijn met een wachtwoord beveiligd. Indien u een onjuistheid ontdekt verzoeken wij u dit via e-mail aan de NZa door te geven (vragencure@nza.nl).</t>
  </si>
  <si>
    <t>St. Huisartsenlaboratorium Noord</t>
  </si>
  <si>
    <t>Huisartsenlaboratorium Friesland</t>
  </si>
  <si>
    <t>Stichting MEVOG, huisartsenlaboratorium p/a Ziekenhuis St. Jansdal</t>
  </si>
  <si>
    <t>Stichting Artsen Laboratorium SALTRO</t>
  </si>
  <si>
    <t>Stichting huisartsenlaboratorium UHS</t>
  </si>
  <si>
    <t>Stichting Diagnostisch Centrum Nederland</t>
  </si>
  <si>
    <t>U-Diagnostics</t>
  </si>
  <si>
    <t>Huisartsenlab. West-Friesland</t>
  </si>
  <si>
    <t>Artsenlaboratorium en Tromb.dnst. (Starlet)</t>
  </si>
  <si>
    <t>Medial. Stichting Medische Diagnostiek</t>
  </si>
  <si>
    <t>Artsenlaboratorium vr.Amstelland</t>
  </si>
  <si>
    <t>Amst.Trombosed.en Artsenlaborat. (Atal-MDC)</t>
  </si>
  <si>
    <t>St. Artsenlaboratorium en Trombosedienst (SALT)</t>
  </si>
  <si>
    <t>Streeklab. GGD Amsterdam</t>
  </si>
  <si>
    <t>SCAL Medisch Diagnostisch Centrum</t>
  </si>
  <si>
    <t>Leids Cytol.en Pathol.Laboratorium (LCPL)</t>
  </si>
  <si>
    <t>Haags-Rijswijks Artsen Laboratorium (HRL)</t>
  </si>
  <si>
    <t>Stg. Huisartsenlaboratorium Oost (SHO)</t>
  </si>
  <si>
    <t>Trombosedienst &amp; Artsenlaboratorium S.T.A.R.) STAR - MDC</t>
  </si>
  <si>
    <t>St. Huisartsen Laboratorium (SHL)</t>
  </si>
  <si>
    <t>Diagnostisch Centrum &amp; Trombosedienst Bernhoven</t>
  </si>
  <si>
    <t>Stichting Diagnostiek voor U (voorheen: Synergos)</t>
  </si>
  <si>
    <t>Stichting Diagnostisch Centrum Tilburg</t>
  </si>
  <si>
    <t>Registratienummer NZa invullen!</t>
  </si>
  <si>
    <t>VERSIEBEHEER</t>
  </si>
  <si>
    <t>Omschrijving wijzigingen</t>
  </si>
  <si>
    <t>Distributie</t>
  </si>
  <si>
    <t>0.1</t>
  </si>
  <si>
    <t>In het plaatselijk overleg zijn partijen overeengekomen:</t>
  </si>
  <si>
    <t>Opbrengsten (€)</t>
  </si>
  <si>
    <t>Evt. nog te verrekenen bedrag (€)</t>
  </si>
  <si>
    <t>Overige te verrekenen bedragen</t>
  </si>
  <si>
    <t>2012-2013</t>
  </si>
  <si>
    <t>Inzenden vòòr 1 juni 2014!</t>
  </si>
  <si>
    <t xml:space="preserve"> </t>
  </si>
  <si>
    <t>* U dient conform beleidsregel CU-2110 en regeling CU-239 het ingevulde formulier (Excel) en het ondertekende voorblad (PDF) elektronisch naar de NZa toe te zenden. U wordt verzocht uw mail met bijlages te sturen naar inbox@nza.nl.</t>
  </si>
  <si>
    <t>6.1</t>
  </si>
  <si>
    <t>Berekening aanvaardbare kosten</t>
  </si>
  <si>
    <t>beleidsregel</t>
  </si>
  <si>
    <t>totaal</t>
  </si>
  <si>
    <t>versus begrote kosten</t>
  </si>
  <si>
    <t>OBV aantal afnames</t>
  </si>
  <si>
    <t>OBV aantal huisbezoeken</t>
  </si>
  <si>
    <t>Verwachte opbrengst t.b.v. analysekosten</t>
  </si>
  <si>
    <t>Subtotaal productie richtlijn laboratoriumkosten</t>
  </si>
  <si>
    <t>Cervixcytologische onderzoeken</t>
  </si>
  <si>
    <t>Overige onderzoeken (specificeren in bijlage)</t>
  </si>
  <si>
    <t>Productiekosten functie- en overige onderzoeken</t>
  </si>
  <si>
    <t>Productiekosten röntgenonderzoeken</t>
  </si>
  <si>
    <t>Totaal aanvaardbare productiekosten 2013</t>
  </si>
  <si>
    <t>Locatiekosten en aanvaardbare rentekosten</t>
  </si>
  <si>
    <t>2.2</t>
  </si>
  <si>
    <t>Klinisch / hematologogisch / serologisch en microbiologisch</t>
  </si>
  <si>
    <t>Centraal 
A</t>
  </si>
  <si>
    <t>Decentraal 
B</t>
  </si>
  <si>
    <t>Huisbezoek 
C</t>
  </si>
  <si>
    <t>totaal 
D</t>
  </si>
  <si>
    <t>Aantal afnames *</t>
  </si>
  <si>
    <t>Deconcentratiegraad</t>
  </si>
  <si>
    <t>Deconcentratiegraad 2012</t>
  </si>
  <si>
    <t>2.3</t>
  </si>
  <si>
    <t>PA-Laboratoriumonderzoeken</t>
  </si>
  <si>
    <t>2.4</t>
  </si>
  <si>
    <t>Functieonderzoeken en overige onderzoeken**</t>
  </si>
  <si>
    <t>2.5</t>
  </si>
  <si>
    <t>Röntgenonderzoeken **</t>
  </si>
  <si>
    <t>* Zie hiervoor de definities in beleidsregel CU/2098</t>
  </si>
  <si>
    <t>** Specificeren in bijlage</t>
  </si>
  <si>
    <t>Deconcentratiegraad 2013</t>
  </si>
  <si>
    <t>5.1</t>
  </si>
  <si>
    <t>totale opbrengst</t>
  </si>
  <si>
    <t>Begrote opbrengst functie- en overige onderzoeken ( bijlage)</t>
  </si>
  <si>
    <t>Productie kosten conform beleidsregel huisartsenlaboratoria</t>
  </si>
  <si>
    <t>Productie kosten conform beleidsregel ziekenhuizen</t>
  </si>
  <si>
    <t>5.2</t>
  </si>
  <si>
    <t>Begrote opbrengst röntgenonderzoeken (conform bijlage)</t>
  </si>
  <si>
    <t>De hierboven genoemde beleidsregelbedragen komen overeen met de percentages waarmee in de ziekenhuisbudgetten de opbrengsten worden gecorrigeerd. Toepassing van deze percentages wil niet zeggen dat de kosten, gelijk aan het totaal van de opbrengsten, niet geheel zijn opgenomen in het budget van het ziekenhuis. In de functiegerichte budgettering is het andere deel van de kosten bij de overgang naar een budgetspecifiek deel van de eerste lijnsonderzoeken niet geschoond. Circa de helft van de kosten is dus in het ziekenhuisbudget over alle parameters verdeeld opgenomen. Indien een eerste lijnsziekenhuisfunctie wordt verzelfstandigd in een huisartsenlaboratorium zijn genoemde percentages van toepassing.</t>
  </si>
  <si>
    <t>Opbrengsten honoraria</t>
  </si>
  <si>
    <t>Functieonderzoeken en overige onderzoeken 2012</t>
  </si>
  <si>
    <t>Röntgenonderzoeken 2012</t>
  </si>
  <si>
    <t>5.3</t>
  </si>
  <si>
    <t>Functieonderzoeken en overige onderzoeken 2013</t>
  </si>
  <si>
    <t>Röntgenonderzoeken 2013</t>
  </si>
  <si>
    <t>Aantallen 2012</t>
  </si>
  <si>
    <t>Aantallen 2013</t>
  </si>
  <si>
    <t>Exploitatie 2012</t>
  </si>
  <si>
    <t>Exploitatie 2013</t>
  </si>
  <si>
    <t>Totaal aanvaardbare productiekosten 2012</t>
  </si>
  <si>
    <t>Voorleggen aan koepels</t>
  </si>
  <si>
    <t>*negatief getal betekent dat het huisartsenlaboratorium geld moet terug betalen aan de verzekeraars.</t>
  </si>
  <si>
    <t>Lokaal overleg komt overeen voor 2013</t>
  </si>
  <si>
    <t>Lokaal overleg komt overeen voor 2012</t>
  </si>
  <si>
    <t>tot en met 2011</t>
  </si>
  <si>
    <t>n.v.t.</t>
  </si>
  <si>
    <t>1.5</t>
  </si>
  <si>
    <t>Cumulatief tot en met 2011</t>
  </si>
  <si>
    <t>Verrekening exploitatie 2012-2013</t>
  </si>
  <si>
    <t>Totaal te verrekenen (€)*</t>
  </si>
  <si>
    <t>Totaal maximaal aanvaardbare kosten 2012</t>
  </si>
  <si>
    <t>Totaal maximaal aanvaardbare kosten 2012 inclusief honoraria</t>
  </si>
  <si>
    <t>Totaal maximaal aanvaardbare kosten 2013</t>
  </si>
  <si>
    <t>Totaal maximaal aanvaardbare kosten 2013 inclusief honoraria</t>
  </si>
  <si>
    <t>Maximaal aanvaardbare kosten (€ )</t>
  </si>
  <si>
    <t>0.2</t>
  </si>
  <si>
    <t>Verwerken feedback koepels</t>
  </si>
  <si>
    <t>Locatie- en rentekosten</t>
  </si>
  <si>
    <t>0.3</t>
  </si>
  <si>
    <t>Toevoeging 'Locatie- en rentekosten' op tabblad 'exploitatie en opbrengsten'</t>
  </si>
  <si>
    <t>Op te bouwen weerstandsvermogen (€)</t>
  </si>
  <si>
    <t>Totaal werkelijke kosten</t>
  </si>
  <si>
    <t>Totale werkelijke kosten (inclusief opbouw weerstandsvermogen)</t>
  </si>
  <si>
    <t>Op te bouwen weerstandsvermogen**</t>
  </si>
  <si>
    <t>**Regel 106 (op te bouwen weerstandsvermogen) mag maximaal 5% van regel 105 (Totaal werkelijke kosten) zijn.</t>
  </si>
  <si>
    <t>Opbrengsten ***</t>
  </si>
  <si>
    <t>Overige opbrengsten ***</t>
  </si>
  <si>
    <t>*** Exclusief tijdelijke toeslag / aftrek</t>
  </si>
  <si>
    <t>Indien u nog bedragen wilt verrekenen kunt u die hier opgeven (€)****</t>
  </si>
  <si>
    <t>**** Dit bedragen is bedoeld voor eventueel nog te verrekenen bedragen (voor 2012) uit oude jaren ter beëindiging van de begrotingssystematiek, zie beleidsregel CU-2110. Gelieve eventuele aanvullende verrekeningen toe te lichten.</t>
  </si>
  <si>
    <t>Aanpassing voor opbouw weerstandsvermogen</t>
  </si>
  <si>
    <t>Werkelijke kosten (excl. Weerstandsvermogen)(€)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</si>
</sst>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_ \ ;\(#,##0\)_ ;"/>
    <numFmt numFmtId="166" formatCode="\(#,##0\)_ ;#,##0_ \ ;\ \(* \)_ "/>
    <numFmt numFmtId="167" formatCode="0\ ;"/>
    <numFmt numFmtId="168" formatCode="\ \ƒ* #,##0_ \ ;\ \ƒ* ;\ \ƒ* "/>
    <numFmt numFmtId="169" formatCode="0.0"/>
    <numFmt numFmtId="170" formatCode="_-[$€]\ * #,##0.00_-;_-[$€]\ * #,##0.00\-;_-[$€]\ * &quot;-&quot;??_-;_-@_-"/>
    <numFmt numFmtId="171" formatCode="0.000"/>
  </numFmts>
  <fonts count="32" x14ac:knownFonts="1">
    <font>
      <sz val="10"/>
      <name val="Arial"/>
    </font>
    <font>
      <sz val="10"/>
      <name val="Arial"/>
      <family val="2"/>
    </font>
    <font>
      <sz val="10"/>
      <name val="Helv"/>
    </font>
    <font>
      <b/>
      <sz val="14"/>
      <name val="Helv"/>
    </font>
    <font>
      <sz val="9"/>
      <name val="Arial"/>
      <family val="2"/>
    </font>
    <font>
      <b/>
      <sz val="9"/>
      <name val="Arial"/>
      <family val="2"/>
    </font>
    <font>
      <sz val="24"/>
      <color indexed="13"/>
      <name val="Helv"/>
    </font>
    <font>
      <sz val="8"/>
      <name val="Arial"/>
      <family val="2"/>
    </font>
    <font>
      <b/>
      <sz val="8"/>
      <name val="Verdana"/>
      <family val="2"/>
    </font>
    <font>
      <b/>
      <sz val="8"/>
      <name val="Arial"/>
      <family val="2"/>
    </font>
    <font>
      <sz val="12"/>
      <name val="Verdana"/>
      <family val="2"/>
    </font>
    <font>
      <sz val="12"/>
      <name val="Arial"/>
      <family val="2"/>
    </font>
    <font>
      <b/>
      <sz val="14"/>
      <name val="Verdana"/>
      <family val="2"/>
    </font>
    <font>
      <sz val="10"/>
      <name val="Verdana"/>
      <family val="2"/>
    </font>
    <font>
      <sz val="10"/>
      <color indexed="9"/>
      <name val="Verdana"/>
      <family val="2"/>
    </font>
    <font>
      <b/>
      <sz val="9"/>
      <name val="Verdana"/>
      <family val="2"/>
    </font>
    <font>
      <sz val="9"/>
      <name val="Verdana"/>
      <family val="2"/>
    </font>
    <font>
      <sz val="9"/>
      <name val="Arial"/>
      <family val="2"/>
    </font>
    <font>
      <sz val="9"/>
      <color indexed="9"/>
      <name val="Verdana"/>
      <family val="2"/>
    </font>
    <font>
      <b/>
      <sz val="10"/>
      <name val="Verdana"/>
      <family val="2"/>
    </font>
    <font>
      <sz val="8"/>
      <name val="Verdana"/>
      <family val="2"/>
    </font>
    <font>
      <sz val="10"/>
      <color indexed="44"/>
      <name val="Arial"/>
      <family val="2"/>
    </font>
    <font>
      <sz val="10"/>
      <color indexed="9"/>
      <name val="Arial"/>
      <family val="2"/>
    </font>
    <font>
      <sz val="12"/>
      <color indexed="10"/>
      <name val="Verdana"/>
      <family val="2"/>
    </font>
    <font>
      <b/>
      <sz val="14"/>
      <color indexed="9"/>
      <name val="Verdana"/>
      <family val="2"/>
    </font>
    <font>
      <sz val="9"/>
      <color indexed="9"/>
      <name val="Arial"/>
      <family val="2"/>
    </font>
    <font>
      <sz val="10"/>
      <name val="Arial"/>
      <family val="2"/>
    </font>
    <font>
      <sz val="8"/>
      <name val="Arial"/>
      <family val="2"/>
    </font>
    <font>
      <b/>
      <sz val="10"/>
      <name val="Arial"/>
      <family val="2"/>
    </font>
    <font>
      <sz val="9"/>
      <color indexed="8"/>
      <name val="Verdana"/>
      <family val="2"/>
    </font>
    <font>
      <b/>
      <sz val="9"/>
      <color indexed="8"/>
      <name val="Verdana"/>
      <family val="2"/>
    </font>
    <font>
      <b/>
      <sz val="10"/>
      <color rgb="FFFF0000"/>
      <name val="Verdana"/>
      <family val="2"/>
    </font>
  </fonts>
  <fills count="9">
    <fill>
      <patternFill patternType="none"/>
    </fill>
    <fill>
      <patternFill patternType="gray125"/>
    </fill>
    <fill>
      <patternFill patternType="solid">
        <fgColor indexed="13"/>
      </patternFill>
    </fill>
    <fill>
      <patternFill patternType="solid">
        <fgColor indexed="43"/>
        <bgColor indexed="64"/>
      </patternFill>
    </fill>
    <fill>
      <patternFill patternType="solid">
        <fgColor indexed="1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4" tint="0.59996337778862885"/>
        <bgColor indexed="64"/>
      </patternFill>
    </fill>
  </fills>
  <borders count="4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double">
        <color indexed="8"/>
      </top>
      <bottom style="thin">
        <color indexed="8"/>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thin">
        <color indexed="64"/>
      </top>
      <bottom/>
      <diagonal/>
    </border>
    <border>
      <left/>
      <right/>
      <top/>
      <bottom style="thin">
        <color indexed="64"/>
      </bottom>
      <diagonal/>
    </border>
    <border>
      <left/>
      <right/>
      <top style="hair">
        <color indexed="64"/>
      </top>
      <bottom style="thin">
        <color indexed="64"/>
      </bottom>
      <diagonal/>
    </border>
    <border>
      <left style="hair">
        <color indexed="64"/>
      </left>
      <right style="hair">
        <color indexed="64"/>
      </right>
      <top/>
      <bottom style="hair">
        <color indexed="64"/>
      </bottom>
      <diagonal/>
    </border>
  </borders>
  <cellStyleXfs count="27">
    <xf numFmtId="0" fontId="0" fillId="0" borderId="0" applyFill="0" applyBorder="0"/>
    <xf numFmtId="0" fontId="2" fillId="0" borderId="0"/>
    <xf numFmtId="0" fontId="2" fillId="0" borderId="1"/>
    <xf numFmtId="170" fontId="2" fillId="0" borderId="0" applyFont="0" applyFill="0" applyBorder="0" applyAlignment="0" applyProtection="0"/>
    <xf numFmtId="0" fontId="3" fillId="2" borderId="1"/>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applyFill="0" applyBorder="0"/>
    <xf numFmtId="165" fontId="4" fillId="0" borderId="2" applyFill="0" applyBorder="0"/>
    <xf numFmtId="168" fontId="4" fillId="0" borderId="2" applyFill="0" applyBorder="0"/>
    <xf numFmtId="166" fontId="4" fillId="0" borderId="2" applyFill="0" applyBorder="0"/>
    <xf numFmtId="165" fontId="5" fillId="3" borderId="3"/>
    <xf numFmtId="166" fontId="5" fillId="3" borderId="3"/>
    <xf numFmtId="0" fontId="2" fillId="0" borderId="1"/>
    <xf numFmtId="0" fontId="6" fillId="4" borderId="0"/>
    <xf numFmtId="0" fontId="3" fillId="0" borderId="4"/>
    <xf numFmtId="0" fontId="3" fillId="0" borderId="1"/>
    <xf numFmtId="0" fontId="1" fillId="0" borderId="0" applyFill="0" applyBorder="0"/>
  </cellStyleXfs>
  <cellXfs count="497">
    <xf numFmtId="0" fontId="0" fillId="0" borderId="0" xfId="0"/>
    <xf numFmtId="0" fontId="8" fillId="0" borderId="0" xfId="0" applyFont="1" applyBorder="1" applyProtection="1">
      <protection hidden="1"/>
    </xf>
    <xf numFmtId="0" fontId="8" fillId="0" borderId="0" xfId="0" applyFont="1" applyBorder="1" applyAlignment="1" applyProtection="1">
      <protection hidden="1"/>
    </xf>
    <xf numFmtId="0" fontId="8" fillId="0" borderId="0" xfId="0" applyFont="1" applyBorder="1" applyProtection="1"/>
    <xf numFmtId="0" fontId="9" fillId="0" borderId="0" xfId="0" applyFont="1" applyBorder="1" applyProtection="1"/>
    <xf numFmtId="0" fontId="10" fillId="0" borderId="0" xfId="0" applyFont="1" applyProtection="1">
      <protection hidden="1"/>
    </xf>
    <xf numFmtId="0" fontId="10" fillId="0" borderId="0" xfId="0" applyFont="1" applyAlignment="1" applyProtection="1">
      <protection hidden="1"/>
    </xf>
    <xf numFmtId="0" fontId="10" fillId="0" borderId="0" xfId="0" applyFont="1" applyProtection="1"/>
    <xf numFmtId="0" fontId="11" fillId="0" borderId="0" xfId="0" applyFont="1" applyProtection="1"/>
    <xf numFmtId="0" fontId="0" fillId="0" borderId="0" xfId="0" applyBorder="1" applyProtection="1"/>
    <xf numFmtId="0" fontId="12" fillId="0" borderId="0" xfId="0" applyFont="1" applyBorder="1" applyAlignment="1" applyProtection="1">
      <protection hidden="1"/>
    </xf>
    <xf numFmtId="0" fontId="12" fillId="0" borderId="0" xfId="0" applyFont="1" applyBorder="1" applyAlignment="1" applyProtection="1">
      <alignment vertical="center"/>
      <protection hidden="1"/>
    </xf>
    <xf numFmtId="37" fontId="12" fillId="0" borderId="0" xfId="0" applyNumberFormat="1" applyFont="1" applyBorder="1" applyProtection="1">
      <protection hidden="1"/>
    </xf>
    <xf numFmtId="0" fontId="12" fillId="0" borderId="0" xfId="0" applyFont="1" applyBorder="1" applyProtection="1">
      <protection hidden="1"/>
    </xf>
    <xf numFmtId="0" fontId="13" fillId="0" borderId="0" xfId="0" applyFont="1" applyBorder="1" applyAlignment="1" applyProtection="1">
      <protection hidden="1"/>
    </xf>
    <xf numFmtId="0" fontId="14" fillId="0" borderId="0" xfId="0" applyFont="1" applyBorder="1" applyAlignment="1" applyProtection="1">
      <protection hidden="1"/>
    </xf>
    <xf numFmtId="0" fontId="13" fillId="0" borderId="0" xfId="0" applyFont="1" applyBorder="1" applyProtection="1"/>
    <xf numFmtId="0" fontId="13" fillId="0" borderId="0" xfId="0" applyFont="1" applyAlignment="1" applyProtection="1">
      <protection hidden="1"/>
    </xf>
    <xf numFmtId="0" fontId="13" fillId="0" borderId="0" xfId="0" applyFont="1" applyProtection="1">
      <protection hidden="1"/>
    </xf>
    <xf numFmtId="0" fontId="13" fillId="0" borderId="0" xfId="0" applyFont="1" applyBorder="1" applyProtection="1">
      <protection hidden="1"/>
    </xf>
    <xf numFmtId="0" fontId="13" fillId="0" borderId="0" xfId="0" applyFont="1" applyProtection="1"/>
    <xf numFmtId="0" fontId="0" fillId="0" borderId="0" xfId="0" applyProtection="1"/>
    <xf numFmtId="0" fontId="15" fillId="0" borderId="0" xfId="0" applyFont="1" applyBorder="1" applyAlignment="1" applyProtection="1">
      <alignment vertical="center"/>
      <protection hidden="1"/>
    </xf>
    <xf numFmtId="0" fontId="16" fillId="0" borderId="0" xfId="0" applyFont="1" applyBorder="1" applyAlignment="1" applyProtection="1">
      <protection hidden="1"/>
    </xf>
    <xf numFmtId="0" fontId="16" fillId="0" borderId="5" xfId="0" applyFont="1" applyBorder="1" applyAlignment="1" applyProtection="1">
      <protection hidden="1"/>
    </xf>
    <xf numFmtId="0" fontId="15" fillId="0" borderId="5" xfId="0" applyFont="1" applyBorder="1" applyAlignment="1" applyProtection="1">
      <protection hidden="1"/>
    </xf>
    <xf numFmtId="0" fontId="16" fillId="0" borderId="0" xfId="0" applyFont="1" applyAlignment="1" applyProtection="1">
      <protection hidden="1"/>
    </xf>
    <xf numFmtId="0" fontId="16" fillId="0" borderId="6" xfId="0" applyFont="1" applyBorder="1" applyAlignment="1" applyProtection="1">
      <alignment horizontal="left" wrapText="1"/>
      <protection hidden="1"/>
    </xf>
    <xf numFmtId="0" fontId="17" fillId="0" borderId="0" xfId="0" applyFont="1" applyBorder="1" applyAlignment="1" applyProtection="1"/>
    <xf numFmtId="0" fontId="16" fillId="0" borderId="0" xfId="0" applyFont="1" applyBorder="1" applyAlignment="1" applyProtection="1">
      <alignment horizontal="center" wrapText="1"/>
      <protection hidden="1"/>
    </xf>
    <xf numFmtId="0" fontId="16" fillId="0" borderId="0" xfId="0" applyFont="1" applyAlignment="1" applyProtection="1"/>
    <xf numFmtId="0" fontId="17" fillId="0" borderId="0" xfId="0" applyFont="1" applyAlignment="1" applyProtection="1"/>
    <xf numFmtId="0" fontId="16" fillId="0" borderId="6" xfId="0" applyFont="1" applyBorder="1" applyAlignment="1" applyProtection="1">
      <alignment horizontal="left"/>
      <protection hidden="1"/>
    </xf>
    <xf numFmtId="0" fontId="16" fillId="0" borderId="0" xfId="0" applyFont="1" applyBorder="1" applyProtection="1">
      <protection hidden="1"/>
    </xf>
    <xf numFmtId="0" fontId="16" fillId="0" borderId="0" xfId="0" applyFont="1" applyBorder="1" applyProtection="1"/>
    <xf numFmtId="0" fontId="17" fillId="0" borderId="0" xfId="0" applyFont="1" applyBorder="1" applyProtection="1"/>
    <xf numFmtId="0" fontId="16" fillId="0" borderId="0" xfId="0" applyFont="1" applyProtection="1"/>
    <xf numFmtId="0" fontId="16" fillId="0" borderId="7" xfId="0" applyFont="1" applyBorder="1" applyAlignment="1" applyProtection="1"/>
    <xf numFmtId="0" fontId="15" fillId="0" borderId="8" xfId="0" applyFont="1" applyBorder="1" applyProtection="1"/>
    <xf numFmtId="0" fontId="16" fillId="0" borderId="8" xfId="0" applyFont="1" applyBorder="1" applyProtection="1"/>
    <xf numFmtId="0" fontId="16" fillId="0" borderId="8" xfId="0" applyFont="1" applyBorder="1" applyAlignment="1" applyProtection="1"/>
    <xf numFmtId="0" fontId="16" fillId="0" borderId="9" xfId="0" applyFont="1" applyBorder="1" applyProtection="1"/>
    <xf numFmtId="0" fontId="17" fillId="0" borderId="0" xfId="0" applyFont="1" applyProtection="1"/>
    <xf numFmtId="0" fontId="16" fillId="0" borderId="10" xfId="0" applyFont="1" applyBorder="1" applyAlignment="1" applyProtection="1"/>
    <xf numFmtId="0" fontId="16" fillId="0" borderId="0" xfId="0" applyFont="1" applyBorder="1" applyAlignment="1" applyProtection="1"/>
    <xf numFmtId="0" fontId="16" fillId="0" borderId="11" xfId="0" applyFont="1" applyBorder="1" applyProtection="1"/>
    <xf numFmtId="0" fontId="15" fillId="0" borderId="12" xfId="0" applyFont="1" applyBorder="1" applyAlignment="1" applyProtection="1">
      <alignment vertical="top"/>
    </xf>
    <xf numFmtId="0" fontId="16" fillId="0" borderId="13" xfId="0" applyFont="1" applyBorder="1" applyAlignment="1" applyProtection="1">
      <alignment vertical="top" wrapText="1"/>
    </xf>
    <xf numFmtId="0" fontId="16" fillId="0" borderId="0" xfId="0" applyFont="1" applyBorder="1" applyAlignment="1" applyProtection="1">
      <alignment vertical="top" wrapText="1"/>
    </xf>
    <xf numFmtId="0" fontId="16" fillId="0" borderId="11" xfId="0" applyFont="1" applyBorder="1" applyAlignment="1" applyProtection="1"/>
    <xf numFmtId="0" fontId="16" fillId="0" borderId="0" xfId="0" applyFont="1" applyFill="1" applyProtection="1"/>
    <xf numFmtId="0" fontId="16" fillId="0" borderId="14" xfId="0" applyFont="1" applyFill="1" applyBorder="1" applyAlignment="1" applyProtection="1"/>
    <xf numFmtId="0" fontId="16" fillId="0" borderId="15" xfId="0" applyFont="1" applyFill="1" applyBorder="1" applyProtection="1"/>
    <xf numFmtId="0" fontId="16" fillId="0" borderId="15" xfId="0" applyFont="1" applyFill="1" applyBorder="1" applyAlignment="1" applyProtection="1">
      <alignment vertical="top" wrapText="1"/>
    </xf>
    <xf numFmtId="0" fontId="16" fillId="0" borderId="15" xfId="0" applyFont="1" applyFill="1" applyBorder="1" applyAlignment="1" applyProtection="1">
      <alignment vertical="top"/>
    </xf>
    <xf numFmtId="0" fontId="16" fillId="0" borderId="16" xfId="0" applyFont="1" applyFill="1" applyBorder="1" applyAlignment="1" applyProtection="1"/>
    <xf numFmtId="0" fontId="17" fillId="0" borderId="0" xfId="0" applyFont="1" applyFill="1" applyProtection="1"/>
    <xf numFmtId="0" fontId="15" fillId="0" borderId="0" xfId="0" applyFont="1" applyBorder="1" applyProtection="1"/>
    <xf numFmtId="0" fontId="16" fillId="0" borderId="0" xfId="0" applyFont="1" applyBorder="1" applyAlignment="1" applyProtection="1">
      <alignment vertical="center"/>
    </xf>
    <xf numFmtId="0" fontId="4" fillId="0" borderId="0" xfId="0" applyFont="1" applyBorder="1" applyAlignment="1" applyProtection="1">
      <alignment vertical="center"/>
    </xf>
    <xf numFmtId="0" fontId="15" fillId="0" borderId="17" xfId="0" applyFont="1" applyBorder="1" applyAlignment="1" applyProtection="1">
      <alignment vertical="center"/>
      <protection hidden="1"/>
    </xf>
    <xf numFmtId="0" fontId="15" fillId="0" borderId="18" xfId="0" applyFont="1" applyBorder="1" applyAlignment="1" applyProtection="1">
      <alignment vertical="center"/>
      <protection hidden="1"/>
    </xf>
    <xf numFmtId="0" fontId="16" fillId="0" borderId="18" xfId="0" applyFont="1" applyBorder="1" applyAlignment="1" applyProtection="1">
      <alignment vertical="center"/>
      <protection hidden="1"/>
    </xf>
    <xf numFmtId="0" fontId="16" fillId="0" borderId="0" xfId="0" applyFont="1" applyAlignment="1" applyProtection="1">
      <alignment vertical="center"/>
    </xf>
    <xf numFmtId="0" fontId="4" fillId="0" borderId="0" xfId="0" applyFont="1" applyAlignment="1" applyProtection="1">
      <alignment vertical="center"/>
    </xf>
    <xf numFmtId="0" fontId="16" fillId="0" borderId="19" xfId="0" applyFont="1" applyBorder="1" applyAlignment="1" applyProtection="1">
      <alignment vertical="center"/>
      <protection hidden="1"/>
    </xf>
    <xf numFmtId="0" fontId="16" fillId="0" borderId="20" xfId="0" applyFont="1" applyBorder="1" applyAlignment="1" applyProtection="1">
      <alignment vertical="center"/>
      <protection hidden="1"/>
    </xf>
    <xf numFmtId="0" fontId="16" fillId="0" borderId="0" xfId="0" applyFont="1" applyBorder="1" applyAlignment="1" applyProtection="1">
      <alignment vertical="center"/>
      <protection hidden="1"/>
    </xf>
    <xf numFmtId="0" fontId="16" fillId="0" borderId="21" xfId="0" applyFont="1" applyBorder="1" applyAlignment="1" applyProtection="1">
      <alignment vertical="center"/>
      <protection hidden="1"/>
    </xf>
    <xf numFmtId="0" fontId="16" fillId="0" borderId="17" xfId="0" applyFont="1" applyBorder="1" applyAlignment="1" applyProtection="1">
      <alignment vertical="center"/>
      <protection hidden="1"/>
    </xf>
    <xf numFmtId="0" fontId="15" fillId="0" borderId="21" xfId="0" applyFont="1" applyBorder="1" applyAlignment="1" applyProtection="1">
      <alignment vertical="center"/>
      <protection hidden="1"/>
    </xf>
    <xf numFmtId="37" fontId="16" fillId="0" borderId="22" xfId="0" applyNumberFormat="1" applyFont="1" applyFill="1" applyBorder="1" applyAlignment="1" applyProtection="1">
      <alignment vertical="center"/>
      <protection hidden="1"/>
    </xf>
    <xf numFmtId="37" fontId="16" fillId="0" borderId="0" xfId="0" applyNumberFormat="1" applyFont="1" applyFill="1" applyBorder="1" applyAlignment="1" applyProtection="1">
      <alignment vertical="center"/>
      <protection hidden="1"/>
    </xf>
    <xf numFmtId="37" fontId="16" fillId="0" borderId="23" xfId="0" applyNumberFormat="1" applyFont="1" applyFill="1" applyBorder="1" applyAlignment="1" applyProtection="1">
      <alignment vertical="center"/>
      <protection hidden="1"/>
    </xf>
    <xf numFmtId="37" fontId="16" fillId="0" borderId="23" xfId="0" applyNumberFormat="1" applyFont="1" applyFill="1" applyBorder="1" applyAlignment="1" applyProtection="1">
      <alignment horizontal="right" vertical="center"/>
      <protection hidden="1"/>
    </xf>
    <xf numFmtId="37" fontId="16" fillId="0" borderId="20" xfId="0" applyNumberFormat="1" applyFont="1" applyFill="1" applyBorder="1" applyAlignment="1" applyProtection="1">
      <alignment vertical="center"/>
      <protection hidden="1"/>
    </xf>
    <xf numFmtId="0" fontId="4" fillId="0" borderId="0" xfId="0" applyFont="1" applyAlignment="1" applyProtection="1"/>
    <xf numFmtId="0" fontId="15" fillId="0" borderId="0" xfId="0" applyFont="1" applyBorder="1" applyAlignment="1" applyProtection="1">
      <alignment vertical="center"/>
    </xf>
    <xf numFmtId="37" fontId="16" fillId="0" borderId="0" xfId="0" applyNumberFormat="1" applyFont="1" applyBorder="1" applyAlignment="1" applyProtection="1">
      <alignment vertical="center"/>
    </xf>
    <xf numFmtId="0" fontId="15" fillId="0" borderId="0" xfId="0" applyFont="1" applyBorder="1" applyAlignment="1" applyProtection="1"/>
    <xf numFmtId="37" fontId="16" fillId="0" borderId="24" xfId="0" applyNumberFormat="1" applyFont="1" applyFill="1" applyBorder="1" applyAlignment="1" applyProtection="1">
      <alignment vertical="center"/>
      <protection locked="0"/>
    </xf>
    <xf numFmtId="0" fontId="0" fillId="0" borderId="0" xfId="0" applyAlignment="1" applyProtection="1"/>
    <xf numFmtId="37" fontId="16" fillId="0" borderId="6" xfId="0" applyNumberFormat="1" applyFont="1" applyFill="1" applyBorder="1" applyAlignment="1" applyProtection="1">
      <alignment vertical="center"/>
    </xf>
    <xf numFmtId="0" fontId="15" fillId="0" borderId="0" xfId="0" applyNumberFormat="1" applyFont="1" applyBorder="1" applyAlignment="1" applyProtection="1">
      <alignment horizontal="left"/>
    </xf>
    <xf numFmtId="167" fontId="18" fillId="0" borderId="0" xfId="0" applyNumberFormat="1" applyFont="1" applyBorder="1" applyAlignment="1" applyProtection="1">
      <alignment horizontal="right" vertical="center"/>
    </xf>
    <xf numFmtId="0" fontId="16" fillId="0" borderId="0" xfId="0" applyNumberFormat="1" applyFont="1" applyBorder="1" applyAlignment="1" applyProtection="1">
      <alignment vertical="center"/>
    </xf>
    <xf numFmtId="0" fontId="18" fillId="0" borderId="0" xfId="0" applyFont="1" applyBorder="1" applyAlignment="1" applyProtection="1">
      <alignment vertical="center"/>
      <protection hidden="1"/>
    </xf>
    <xf numFmtId="167" fontId="16" fillId="0" borderId="0" xfId="0" applyNumberFormat="1" applyFont="1" applyBorder="1" applyAlignment="1" applyProtection="1">
      <alignment horizontal="right" vertical="center"/>
      <protection hidden="1"/>
    </xf>
    <xf numFmtId="0" fontId="16" fillId="0" borderId="0" xfId="0" applyNumberFormat="1" applyFont="1" applyBorder="1" applyAlignment="1" applyProtection="1">
      <alignment horizontal="left" vertical="center"/>
      <protection hidden="1"/>
    </xf>
    <xf numFmtId="2" fontId="16" fillId="0" borderId="21" xfId="17" applyNumberFormat="1" applyFont="1" applyFill="1" applyBorder="1" applyProtection="1">
      <protection locked="0"/>
    </xf>
    <xf numFmtId="2" fontId="16" fillId="0" borderId="17" xfId="17" applyNumberFormat="1" applyFont="1" applyFill="1" applyBorder="1" applyProtection="1">
      <protection locked="0"/>
    </xf>
    <xf numFmtId="0" fontId="15" fillId="0" borderId="0" xfId="0" applyFont="1" applyProtection="1"/>
    <xf numFmtId="3" fontId="16" fillId="0" borderId="21" xfId="17" applyNumberFormat="1" applyFont="1" applyFill="1" applyBorder="1" applyProtection="1">
      <protection locked="0"/>
    </xf>
    <xf numFmtId="0" fontId="16" fillId="0" borderId="0" xfId="0" applyFont="1" applyBorder="1" applyAlignment="1" applyProtection="1">
      <alignment horizontal="left"/>
      <protection hidden="1"/>
    </xf>
    <xf numFmtId="169" fontId="16" fillId="0" borderId="0" xfId="0" applyNumberFormat="1" applyFont="1" applyBorder="1" applyAlignment="1" applyProtection="1">
      <alignment horizontal="center" wrapText="1"/>
      <protection hidden="1"/>
    </xf>
    <xf numFmtId="0" fontId="16" fillId="0" borderId="0" xfId="0" applyFont="1" applyFill="1" applyBorder="1" applyAlignment="1" applyProtection="1"/>
    <xf numFmtId="0" fontId="16" fillId="0" borderId="0" xfId="0" applyFont="1" applyFill="1" applyBorder="1" applyProtection="1"/>
    <xf numFmtId="0" fontId="16" fillId="0" borderId="0" xfId="0" applyFont="1" applyFill="1" applyBorder="1" applyAlignment="1" applyProtection="1">
      <alignment vertical="top" wrapText="1"/>
    </xf>
    <xf numFmtId="0" fontId="16" fillId="0" borderId="0" xfId="0" applyFont="1" applyFill="1" applyBorder="1" applyAlignment="1" applyProtection="1">
      <alignment vertical="top"/>
    </xf>
    <xf numFmtId="0" fontId="19" fillId="0" borderId="0" xfId="0" applyFont="1" applyBorder="1" applyProtection="1"/>
    <xf numFmtId="0" fontId="15" fillId="3" borderId="6" xfId="0" applyFont="1" applyFill="1" applyBorder="1" applyAlignment="1" applyProtection="1">
      <alignment horizontal="center"/>
    </xf>
    <xf numFmtId="0" fontId="16" fillId="0" borderId="6" xfId="0" applyFont="1" applyBorder="1" applyProtection="1"/>
    <xf numFmtId="0" fontId="15" fillId="0" borderId="0" xfId="0" applyFont="1" applyAlignment="1" applyProtection="1">
      <alignment vertical="top"/>
    </xf>
    <xf numFmtId="0" fontId="15" fillId="0" borderId="0" xfId="0" applyFont="1" applyAlignment="1" applyProtection="1">
      <alignment wrapText="1"/>
    </xf>
    <xf numFmtId="0" fontId="15" fillId="3" borderId="3"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xf>
    <xf numFmtId="0" fontId="20" fillId="0" borderId="0" xfId="0" applyFont="1" applyProtection="1"/>
    <xf numFmtId="3" fontId="15" fillId="3" borderId="6" xfId="0" applyNumberFormat="1" applyFont="1" applyFill="1" applyBorder="1" applyProtection="1"/>
    <xf numFmtId="3" fontId="15" fillId="0" borderId="0" xfId="0" applyNumberFormat="1" applyFont="1" applyProtection="1"/>
    <xf numFmtId="0" fontId="19" fillId="0" borderId="0" xfId="0" applyFont="1" applyAlignment="1" applyProtection="1">
      <alignment vertical="top"/>
    </xf>
    <xf numFmtId="0" fontId="19" fillId="0" borderId="0" xfId="0" applyFont="1" applyAlignment="1" applyProtection="1">
      <alignment wrapText="1"/>
    </xf>
    <xf numFmtId="0" fontId="20" fillId="0" borderId="0" xfId="0" applyFont="1" applyBorder="1" applyProtection="1"/>
    <xf numFmtId="0" fontId="0" fillId="0" borderId="20" xfId="0" applyBorder="1" applyAlignment="1" applyProtection="1"/>
    <xf numFmtId="3" fontId="0" fillId="0" borderId="0" xfId="0" applyNumberFormat="1" applyProtection="1"/>
    <xf numFmtId="3" fontId="21" fillId="0" borderId="18" xfId="0" applyNumberFormat="1" applyFont="1" applyBorder="1" applyProtection="1"/>
    <xf numFmtId="0" fontId="16" fillId="0" borderId="21" xfId="0" applyFont="1" applyBorder="1" applyAlignment="1" applyProtection="1"/>
    <xf numFmtId="3" fontId="16" fillId="0" borderId="6" xfId="17" applyNumberFormat="1" applyFont="1" applyFill="1" applyBorder="1" applyAlignment="1" applyProtection="1">
      <alignment horizontal="right"/>
    </xf>
    <xf numFmtId="0" fontId="16" fillId="0" borderId="21" xfId="0" applyFont="1" applyBorder="1" applyAlignment="1" applyProtection="1">
      <alignment horizontal="right"/>
    </xf>
    <xf numFmtId="2" fontId="16" fillId="0" borderId="6" xfId="17" applyNumberFormat="1" applyFont="1" applyFill="1" applyBorder="1" applyAlignment="1" applyProtection="1">
      <alignment horizontal="right"/>
    </xf>
    <xf numFmtId="0" fontId="14" fillId="0" borderId="0" xfId="0" applyFont="1" applyBorder="1" applyProtection="1"/>
    <xf numFmtId="3" fontId="16" fillId="0" borderId="21" xfId="17" applyNumberFormat="1" applyFont="1" applyFill="1" applyBorder="1" applyAlignment="1" applyProtection="1">
      <alignment horizontal="right"/>
      <protection locked="0"/>
    </xf>
    <xf numFmtId="3" fontId="15" fillId="3" borderId="6" xfId="0" applyNumberFormat="1" applyFont="1" applyFill="1" applyBorder="1" applyAlignment="1" applyProtection="1">
      <alignment horizontal="right"/>
    </xf>
    <xf numFmtId="0" fontId="18" fillId="0" borderId="15" xfId="0" applyFont="1" applyBorder="1" applyAlignment="1" applyProtection="1">
      <alignment vertical="top" wrapText="1"/>
      <protection hidden="1"/>
    </xf>
    <xf numFmtId="0" fontId="18" fillId="0" borderId="0" xfId="0" applyFont="1" applyBorder="1" applyAlignment="1" applyProtection="1">
      <alignment vertical="top" wrapText="1"/>
      <protection hidden="1"/>
    </xf>
    <xf numFmtId="0" fontId="15" fillId="3" borderId="21" xfId="0" applyFont="1" applyFill="1" applyBorder="1" applyProtection="1"/>
    <xf numFmtId="0" fontId="0" fillId="3" borderId="19" xfId="0" applyFill="1" applyBorder="1" applyProtection="1"/>
    <xf numFmtId="3" fontId="16" fillId="0" borderId="6" xfId="17" applyNumberFormat="1" applyFont="1" applyFill="1" applyBorder="1" applyAlignment="1" applyProtection="1">
      <alignment horizontal="right"/>
      <protection locked="0"/>
    </xf>
    <xf numFmtId="2" fontId="16" fillId="0" borderId="0" xfId="0" applyNumberFormat="1" applyFont="1" applyAlignment="1" applyProtection="1"/>
    <xf numFmtId="0" fontId="16" fillId="0" borderId="21" xfId="0" applyFont="1" applyFill="1" applyBorder="1" applyAlignment="1" applyProtection="1">
      <alignment horizontal="left"/>
      <protection locked="0"/>
    </xf>
    <xf numFmtId="37" fontId="16" fillId="0" borderId="19" xfId="0" applyNumberFormat="1" applyFont="1" applyFill="1" applyBorder="1" applyAlignment="1" applyProtection="1">
      <alignment vertical="center"/>
    </xf>
    <xf numFmtId="0" fontId="16" fillId="0" borderId="27" xfId="0" applyFont="1" applyBorder="1" applyAlignment="1" applyProtection="1">
      <alignment vertical="center"/>
    </xf>
    <xf numFmtId="0" fontId="16" fillId="0" borderId="5" xfId="0" applyFont="1" applyBorder="1" applyAlignment="1" applyProtection="1"/>
    <xf numFmtId="0" fontId="16" fillId="0" borderId="28" xfId="0" applyFont="1" applyBorder="1" applyAlignment="1" applyProtection="1"/>
    <xf numFmtId="0" fontId="16" fillId="0" borderId="6" xfId="0" applyFont="1" applyFill="1" applyBorder="1" applyAlignment="1" applyProtection="1">
      <alignment horizontal="left"/>
      <protection locked="0"/>
    </xf>
    <xf numFmtId="0" fontId="15" fillId="0" borderId="0" xfId="0" applyFont="1" applyAlignment="1" applyProtection="1">
      <alignment horizontal="right"/>
    </xf>
    <xf numFmtId="0" fontId="13" fillId="0" borderId="0" xfId="0" applyFont="1" applyBorder="1" applyAlignment="1" applyProtection="1">
      <alignment horizontal="right"/>
    </xf>
    <xf numFmtId="0" fontId="16" fillId="0" borderId="0" xfId="0" applyFont="1" applyBorder="1" applyAlignment="1" applyProtection="1">
      <alignment horizontal="right"/>
    </xf>
    <xf numFmtId="0" fontId="13" fillId="0" borderId="0" xfId="0" applyFont="1" applyAlignment="1" applyProtection="1">
      <alignment horizontal="right"/>
    </xf>
    <xf numFmtId="3" fontId="15" fillId="0" borderId="0" xfId="0" applyNumberFormat="1" applyFont="1" applyAlignment="1" applyProtection="1">
      <alignment horizontal="right"/>
    </xf>
    <xf numFmtId="3" fontId="16" fillId="0" borderId="6" xfId="17" applyNumberFormat="1" applyFont="1" applyFill="1" applyBorder="1" applyAlignment="1" applyProtection="1"/>
    <xf numFmtId="3" fontId="16" fillId="0" borderId="0" xfId="0" applyNumberFormat="1" applyFont="1" applyAlignment="1" applyProtection="1">
      <alignment horizontal="right"/>
    </xf>
    <xf numFmtId="3" fontId="15" fillId="3" borderId="29" xfId="0" applyNumberFormat="1" applyFont="1" applyFill="1" applyBorder="1" applyAlignment="1" applyProtection="1">
      <alignment horizontal="right"/>
    </xf>
    <xf numFmtId="3" fontId="21" fillId="0" borderId="18" xfId="0" applyNumberFormat="1" applyFont="1" applyBorder="1" applyAlignment="1" applyProtection="1">
      <alignment horizontal="right"/>
    </xf>
    <xf numFmtId="2" fontId="16" fillId="0" borderId="6" xfId="17" applyNumberFormat="1" applyFont="1" applyFill="1" applyBorder="1" applyAlignment="1" applyProtection="1">
      <alignment horizontal="right"/>
      <protection locked="0"/>
    </xf>
    <xf numFmtId="3" fontId="15" fillId="3" borderId="6" xfId="0" applyNumberFormat="1" applyFont="1" applyFill="1" applyBorder="1" applyAlignment="1" applyProtection="1"/>
    <xf numFmtId="0" fontId="13" fillId="0" borderId="0" xfId="0" applyFont="1" applyBorder="1" applyAlignment="1"/>
    <xf numFmtId="0" fontId="20" fillId="0" borderId="0" xfId="0" applyFont="1" applyFill="1" applyBorder="1" applyAlignment="1" applyProtection="1">
      <alignment vertical="center"/>
      <protection hidden="1"/>
    </xf>
    <xf numFmtId="0" fontId="23" fillId="0" borderId="0" xfId="0" applyFont="1" applyBorder="1" applyProtection="1">
      <protection hidden="1"/>
    </xf>
    <xf numFmtId="0" fontId="10" fillId="0" borderId="0" xfId="0" applyFont="1" applyBorder="1" applyProtection="1">
      <protection hidden="1"/>
    </xf>
    <xf numFmtId="0" fontId="16" fillId="0" borderId="19" xfId="0" applyFont="1" applyFill="1" applyBorder="1" applyAlignment="1" applyProtection="1">
      <alignment vertical="center"/>
      <protection hidden="1"/>
    </xf>
    <xf numFmtId="0" fontId="24" fillId="0" borderId="0" xfId="0" applyFont="1" applyBorder="1" applyAlignment="1" applyProtection="1">
      <protection hidden="1"/>
    </xf>
    <xf numFmtId="0" fontId="20" fillId="0" borderId="0" xfId="0" applyFont="1" applyAlignment="1" applyProtection="1">
      <alignment wrapText="1"/>
    </xf>
    <xf numFmtId="0" fontId="25" fillId="0" borderId="0" xfId="0" applyFont="1" applyAlignment="1" applyProtection="1"/>
    <xf numFmtId="0" fontId="25" fillId="0" borderId="0" xfId="0" applyFont="1" applyBorder="1" applyProtection="1"/>
    <xf numFmtId="0" fontId="25" fillId="0" borderId="0" xfId="0" applyFont="1" applyProtection="1"/>
    <xf numFmtId="0" fontId="25" fillId="0" borderId="0" xfId="0" applyFont="1" applyFill="1" applyProtection="1"/>
    <xf numFmtId="0" fontId="25" fillId="0" borderId="0" xfId="0" applyFont="1" applyBorder="1" applyAlignment="1" applyProtection="1">
      <alignment vertical="center"/>
    </xf>
    <xf numFmtId="0" fontId="25" fillId="0" borderId="0" xfId="0" applyFont="1" applyAlignment="1" applyProtection="1">
      <alignment vertical="center"/>
    </xf>
    <xf numFmtId="0" fontId="22" fillId="0" borderId="0" xfId="0" applyFont="1" applyAlignment="1" applyProtection="1">
      <alignment vertical="center" wrapText="1"/>
    </xf>
    <xf numFmtId="0" fontId="0" fillId="0" borderId="0" xfId="0" applyAlignment="1" applyProtection="1">
      <alignment vertical="center" wrapText="1"/>
    </xf>
    <xf numFmtId="0" fontId="19" fillId="0" borderId="0" xfId="16" applyNumberFormat="1" applyFont="1" applyAlignment="1" applyProtection="1">
      <protection hidden="1"/>
    </xf>
    <xf numFmtId="0" fontId="13" fillId="0" borderId="0" xfId="16" applyFont="1" applyAlignment="1" applyProtection="1">
      <alignment horizontal="left"/>
      <protection hidden="1"/>
    </xf>
    <xf numFmtId="0" fontId="19" fillId="0" borderId="0" xfId="16" applyFont="1" applyBorder="1" applyAlignment="1" applyProtection="1">
      <alignment horizontal="left"/>
      <protection hidden="1"/>
    </xf>
    <xf numFmtId="0" fontId="13" fillId="0" borderId="0" xfId="16" applyFont="1" applyAlignment="1" applyProtection="1">
      <alignment horizontal="right"/>
      <protection hidden="1"/>
    </xf>
    <xf numFmtId="0" fontId="13" fillId="0" borderId="0" xfId="16" applyFont="1" applyBorder="1" applyProtection="1">
      <protection hidden="1"/>
    </xf>
    <xf numFmtId="0" fontId="13" fillId="0" borderId="0" xfId="16" applyFont="1" applyProtection="1">
      <protection hidden="1"/>
    </xf>
    <xf numFmtId="0" fontId="26" fillId="0" borderId="0" xfId="16" applyFont="1" applyProtection="1">
      <protection hidden="1"/>
    </xf>
    <xf numFmtId="0" fontId="8" fillId="0" borderId="0" xfId="16" applyNumberFormat="1" applyFont="1" applyBorder="1" applyAlignment="1" applyProtection="1">
      <alignment horizontal="left" vertical="center"/>
      <protection hidden="1"/>
    </xf>
    <xf numFmtId="167" fontId="20" fillId="0" borderId="0" xfId="16" applyNumberFormat="1" applyFont="1" applyBorder="1" applyAlignment="1" applyProtection="1">
      <alignment horizontal="right" vertical="center"/>
      <protection hidden="1"/>
    </xf>
    <xf numFmtId="0" fontId="20" fillId="0" borderId="0" xfId="16" applyFont="1" applyBorder="1" applyAlignment="1" applyProtection="1">
      <alignment vertical="center"/>
      <protection hidden="1"/>
    </xf>
    <xf numFmtId="0" fontId="27" fillId="0" borderId="0" xfId="16" applyFont="1" applyBorder="1" applyAlignment="1" applyProtection="1">
      <alignment vertical="center"/>
      <protection hidden="1"/>
    </xf>
    <xf numFmtId="0" fontId="19" fillId="0" borderId="0" xfId="16" applyNumberFormat="1" applyFont="1" applyAlignment="1" applyProtection="1">
      <alignment horizontal="justify"/>
      <protection hidden="1"/>
    </xf>
    <xf numFmtId="0" fontId="13" fillId="0" borderId="0" xfId="16" applyFont="1" applyAlignment="1" applyProtection="1">
      <alignment horizontal="justify"/>
      <protection hidden="1"/>
    </xf>
    <xf numFmtId="0" fontId="26" fillId="0" borderId="0" xfId="16" applyFont="1" applyAlignment="1" applyProtection="1">
      <alignment horizontal="justify"/>
      <protection hidden="1"/>
    </xf>
    <xf numFmtId="0" fontId="15" fillId="0" borderId="0" xfId="16" applyNumberFormat="1" applyFont="1" applyAlignment="1" applyProtection="1">
      <protection hidden="1"/>
    </xf>
    <xf numFmtId="164" fontId="16" fillId="0" borderId="0" xfId="16" applyNumberFormat="1" applyFont="1" applyAlignment="1" applyProtection="1">
      <protection hidden="1"/>
    </xf>
    <xf numFmtId="49" fontId="16" fillId="0" borderId="0" xfId="16" applyNumberFormat="1" applyFont="1" applyAlignment="1" applyProtection="1">
      <alignment horizontal="left"/>
      <protection hidden="1"/>
    </xf>
    <xf numFmtId="49" fontId="16" fillId="0" borderId="0" xfId="16" applyNumberFormat="1" applyFont="1" applyAlignment="1" applyProtection="1">
      <alignment horizontal="right"/>
      <protection hidden="1"/>
    </xf>
    <xf numFmtId="0" fontId="16" fillId="0" borderId="0" xfId="16" applyFont="1" applyAlignment="1" applyProtection="1">
      <protection hidden="1"/>
    </xf>
    <xf numFmtId="0" fontId="4" fillId="0" borderId="0" xfId="16" applyFont="1" applyAlignment="1" applyProtection="1">
      <protection hidden="1"/>
    </xf>
    <xf numFmtId="0" fontId="16" fillId="5" borderId="3" xfId="16" applyNumberFormat="1" applyFont="1" applyFill="1" applyBorder="1" applyAlignment="1" applyProtection="1">
      <protection hidden="1"/>
    </xf>
    <xf numFmtId="0" fontId="15" fillId="5" borderId="3" xfId="16" applyNumberFormat="1" applyFont="1" applyFill="1" applyBorder="1" applyAlignment="1" applyProtection="1">
      <protection hidden="1"/>
    </xf>
    <xf numFmtId="0" fontId="15" fillId="5" borderId="3" xfId="16" applyNumberFormat="1" applyFont="1" applyFill="1" applyBorder="1" applyAlignment="1" applyProtection="1">
      <alignment horizontal="left"/>
      <protection hidden="1"/>
    </xf>
    <xf numFmtId="49" fontId="15" fillId="5" borderId="3" xfId="16" applyNumberFormat="1" applyFont="1" applyFill="1" applyBorder="1" applyAlignment="1" applyProtection="1">
      <alignment horizontal="right"/>
      <protection hidden="1"/>
    </xf>
    <xf numFmtId="0" fontId="15" fillId="0" borderId="33" xfId="14" applyNumberFormat="1" applyFont="1" applyBorder="1" applyAlignment="1" applyProtection="1">
      <alignment horizontal="left"/>
      <protection hidden="1"/>
    </xf>
    <xf numFmtId="164" fontId="16" fillId="0" borderId="33" xfId="14" applyNumberFormat="1" applyFont="1" applyBorder="1" applyAlignment="1" applyProtection="1">
      <protection hidden="1"/>
    </xf>
    <xf numFmtId="14" fontId="16" fillId="0" borderId="33" xfId="14" applyNumberFormat="1" applyFont="1" applyBorder="1" applyAlignment="1" applyProtection="1">
      <alignment horizontal="left" vertical="top" wrapText="1"/>
      <protection hidden="1"/>
    </xf>
    <xf numFmtId="14" fontId="16" fillId="0" borderId="33" xfId="14" applyNumberFormat="1" applyFont="1" applyBorder="1" applyAlignment="1" applyProtection="1">
      <alignment horizontal="right" vertical="top" wrapText="1"/>
      <protection hidden="1"/>
    </xf>
    <xf numFmtId="0" fontId="15" fillId="0" borderId="34" xfId="16" applyNumberFormat="1" applyFont="1" applyBorder="1" applyAlignment="1" applyProtection="1">
      <alignment horizontal="left" vertical="top"/>
      <protection hidden="1"/>
    </xf>
    <xf numFmtId="164" fontId="16" fillId="0" borderId="2" xfId="16" applyNumberFormat="1" applyFont="1" applyBorder="1" applyAlignment="1" applyProtection="1">
      <alignment vertical="top" wrapText="1"/>
      <protection hidden="1"/>
    </xf>
    <xf numFmtId="14" fontId="16" fillId="0" borderId="25" xfId="16" applyNumberFormat="1" applyFont="1" applyBorder="1" applyAlignment="1" applyProtection="1">
      <alignment horizontal="left" vertical="top" wrapText="1"/>
      <protection hidden="1"/>
    </xf>
    <xf numFmtId="0" fontId="16" fillId="0" borderId="2" xfId="16" applyNumberFormat="1" applyFont="1" applyBorder="1" applyAlignment="1" applyProtection="1">
      <alignment horizontal="right" vertical="top" wrapText="1"/>
      <protection hidden="1"/>
    </xf>
    <xf numFmtId="0" fontId="15" fillId="0" borderId="35" xfId="16" applyNumberFormat="1" applyFont="1" applyBorder="1" applyAlignment="1" applyProtection="1">
      <alignment horizontal="left" vertical="top"/>
      <protection hidden="1"/>
    </xf>
    <xf numFmtId="164" fontId="16" fillId="0" borderId="36" xfId="16" applyNumberFormat="1" applyFont="1" applyBorder="1" applyAlignment="1" applyProtection="1">
      <alignment vertical="top" wrapText="1"/>
      <protection hidden="1"/>
    </xf>
    <xf numFmtId="14" fontId="16" fillId="0" borderId="37" xfId="16" applyNumberFormat="1" applyFont="1" applyBorder="1" applyAlignment="1" applyProtection="1">
      <alignment horizontal="left" vertical="top" wrapText="1"/>
      <protection hidden="1"/>
    </xf>
    <xf numFmtId="0" fontId="16" fillId="0" borderId="36" xfId="16" applyFont="1" applyBorder="1" applyAlignment="1" applyProtection="1">
      <alignment horizontal="right" vertical="top" wrapText="1"/>
      <protection hidden="1"/>
    </xf>
    <xf numFmtId="0" fontId="15" fillId="0" borderId="0" xfId="16" applyNumberFormat="1" applyFont="1" applyBorder="1" applyAlignment="1" applyProtection="1">
      <alignment horizontal="left"/>
      <protection hidden="1"/>
    </xf>
    <xf numFmtId="0" fontId="16" fillId="0" borderId="0" xfId="16" applyNumberFormat="1" applyFont="1" applyAlignment="1" applyProtection="1">
      <alignment horizontal="left"/>
      <protection hidden="1"/>
    </xf>
    <xf numFmtId="0" fontId="16" fillId="0" borderId="0" xfId="16" applyNumberFormat="1" applyFont="1" applyAlignment="1" applyProtection="1">
      <alignment horizontal="right" wrapText="1"/>
      <protection hidden="1"/>
    </xf>
    <xf numFmtId="0" fontId="16" fillId="0" borderId="0" xfId="16" applyFont="1" applyAlignment="1" applyProtection="1">
      <alignment horizontal="right"/>
      <protection hidden="1"/>
    </xf>
    <xf numFmtId="0" fontId="16" fillId="0" borderId="0" xfId="16" applyNumberFormat="1" applyFont="1" applyAlignment="1" applyProtection="1">
      <alignment horizontal="right"/>
      <protection hidden="1"/>
    </xf>
    <xf numFmtId="0" fontId="16" fillId="0" borderId="0" xfId="16" applyFont="1" applyBorder="1" applyAlignment="1" applyProtection="1">
      <alignment horizontal="justify"/>
      <protection hidden="1"/>
    </xf>
    <xf numFmtId="0" fontId="16" fillId="0" borderId="0" xfId="16" applyFont="1" applyAlignment="1" applyProtection="1">
      <alignment horizontal="justify"/>
      <protection hidden="1"/>
    </xf>
    <xf numFmtId="0" fontId="4" fillId="0" borderId="0" xfId="16" applyFont="1" applyAlignment="1" applyProtection="1">
      <alignment horizontal="justify"/>
      <protection hidden="1"/>
    </xf>
    <xf numFmtId="0" fontId="16" fillId="0" borderId="0" xfId="16" applyFont="1" applyBorder="1" applyAlignment="1" applyProtection="1">
      <protection hidden="1"/>
    </xf>
    <xf numFmtId="0" fontId="15" fillId="0" borderId="0" xfId="16" applyFont="1" applyBorder="1" applyAlignment="1" applyProtection="1">
      <protection hidden="1"/>
    </xf>
    <xf numFmtId="0" fontId="5" fillId="0" borderId="0" xfId="16" applyFont="1" applyBorder="1" applyAlignment="1" applyProtection="1">
      <protection hidden="1"/>
    </xf>
    <xf numFmtId="14" fontId="16" fillId="0" borderId="0" xfId="16" applyNumberFormat="1" applyFont="1" applyBorder="1" applyAlignment="1" applyProtection="1">
      <alignment horizontal="left"/>
      <protection hidden="1"/>
    </xf>
    <xf numFmtId="0" fontId="4" fillId="0" borderId="0" xfId="16" applyFont="1" applyBorder="1" applyAlignment="1" applyProtection="1">
      <protection hidden="1"/>
    </xf>
    <xf numFmtId="0" fontId="16" fillId="0" borderId="0" xfId="16" applyNumberFormat="1" applyFont="1" applyBorder="1" applyAlignment="1" applyProtection="1">
      <alignment horizontal="left"/>
      <protection hidden="1"/>
    </xf>
    <xf numFmtId="164" fontId="16" fillId="0" borderId="0" xfId="16" applyNumberFormat="1" applyFont="1" applyBorder="1" applyAlignment="1" applyProtection="1">
      <protection hidden="1"/>
    </xf>
    <xf numFmtId="0" fontId="4" fillId="0" borderId="0" xfId="16" applyFont="1" applyBorder="1" applyAlignment="1" applyProtection="1">
      <alignment horizontal="justify"/>
      <protection hidden="1"/>
    </xf>
    <xf numFmtId="0" fontId="16" fillId="0" borderId="0" xfId="16" applyNumberFormat="1" applyFont="1" applyBorder="1" applyAlignment="1" applyProtection="1">
      <protection hidden="1"/>
    </xf>
    <xf numFmtId="37" fontId="16" fillId="0" borderId="0" xfId="16" applyNumberFormat="1" applyFont="1" applyBorder="1" applyAlignment="1" applyProtection="1">
      <protection hidden="1"/>
    </xf>
    <xf numFmtId="0" fontId="13" fillId="0" borderId="0" xfId="16" applyFont="1" applyFill="1" applyBorder="1" applyAlignment="1" applyProtection="1">
      <alignment horizontal="justify"/>
      <protection hidden="1"/>
    </xf>
    <xf numFmtId="0" fontId="16" fillId="0" borderId="0" xfId="16" applyFont="1" applyFill="1" applyBorder="1" applyAlignment="1" applyProtection="1">
      <alignment horizontal="justify"/>
      <protection hidden="1"/>
    </xf>
    <xf numFmtId="0" fontId="15" fillId="0" borderId="0" xfId="16" applyFont="1" applyFill="1" applyBorder="1" applyAlignment="1" applyProtection="1">
      <protection hidden="1"/>
    </xf>
    <xf numFmtId="0" fontId="5" fillId="0" borderId="0" xfId="16" applyFont="1" applyFill="1" applyBorder="1" applyAlignment="1" applyProtection="1">
      <protection hidden="1"/>
    </xf>
    <xf numFmtId="14" fontId="16" fillId="0" borderId="0" xfId="16" applyNumberFormat="1" applyFont="1" applyFill="1" applyBorder="1" applyAlignment="1" applyProtection="1">
      <alignment horizontal="left"/>
      <protection hidden="1"/>
    </xf>
    <xf numFmtId="0" fontId="16" fillId="0" borderId="0" xfId="16" applyFont="1" applyFill="1" applyBorder="1" applyAlignment="1" applyProtection="1">
      <protection hidden="1"/>
    </xf>
    <xf numFmtId="0" fontId="4" fillId="0" borderId="0" xfId="16" applyFont="1" applyFill="1" applyBorder="1" applyAlignment="1" applyProtection="1">
      <protection hidden="1"/>
    </xf>
    <xf numFmtId="49" fontId="16" fillId="0" borderId="0" xfId="16" applyNumberFormat="1" applyFont="1" applyBorder="1" applyAlignment="1" applyProtection="1">
      <alignment horizontal="right"/>
      <protection hidden="1"/>
    </xf>
    <xf numFmtId="0" fontId="13" fillId="0" borderId="0" xfId="16" applyFont="1" applyFill="1" applyBorder="1" applyProtection="1">
      <protection hidden="1"/>
    </xf>
    <xf numFmtId="49" fontId="16" fillId="0" borderId="0" xfId="16" applyNumberFormat="1" applyFont="1" applyFill="1" applyBorder="1" applyAlignment="1" applyProtection="1">
      <alignment horizontal="right"/>
      <protection hidden="1"/>
    </xf>
    <xf numFmtId="14" fontId="16" fillId="0" borderId="0" xfId="16" applyNumberFormat="1" applyFont="1" applyFill="1" applyBorder="1" applyAlignment="1" applyProtection="1">
      <alignment horizontal="right"/>
      <protection hidden="1"/>
    </xf>
    <xf numFmtId="0" fontId="16" fillId="0" borderId="0" xfId="16" applyFont="1" applyFill="1" applyBorder="1" applyAlignment="1" applyProtection="1">
      <alignment horizontal="right"/>
      <protection hidden="1"/>
    </xf>
    <xf numFmtId="0" fontId="13" fillId="0" borderId="0" xfId="16" applyFont="1" applyFill="1" applyBorder="1" applyAlignment="1" applyProtection="1">
      <alignment wrapText="1"/>
      <protection hidden="1"/>
    </xf>
    <xf numFmtId="0" fontId="16" fillId="0" borderId="0" xfId="16" applyNumberFormat="1" applyFont="1" applyFill="1" applyBorder="1" applyAlignment="1" applyProtection="1">
      <protection hidden="1"/>
    </xf>
    <xf numFmtId="164" fontId="16" fillId="0" borderId="0" xfId="16" applyNumberFormat="1" applyFont="1" applyFill="1" applyBorder="1" applyAlignment="1" applyProtection="1">
      <alignment vertical="top"/>
      <protection hidden="1"/>
    </xf>
    <xf numFmtId="164" fontId="16" fillId="0" borderId="0" xfId="16" applyNumberFormat="1" applyFont="1" applyFill="1" applyBorder="1" applyAlignment="1" applyProtection="1">
      <protection hidden="1"/>
    </xf>
    <xf numFmtId="0" fontId="15" fillId="0" borderId="0" xfId="16" applyNumberFormat="1" applyFont="1" applyBorder="1" applyAlignment="1" applyProtection="1">
      <protection hidden="1"/>
    </xf>
    <xf numFmtId="0" fontId="26" fillId="0" borderId="0" xfId="16" applyFont="1" applyFill="1" applyBorder="1" applyAlignment="1" applyProtection="1">
      <protection hidden="1"/>
    </xf>
    <xf numFmtId="0" fontId="5" fillId="0" borderId="0" xfId="16" applyNumberFormat="1" applyFont="1" applyFill="1" applyBorder="1" applyAlignment="1" applyProtection="1">
      <protection hidden="1"/>
    </xf>
    <xf numFmtId="164" fontId="4" fillId="0" borderId="0" xfId="16" applyNumberFormat="1" applyFont="1" applyFill="1" applyBorder="1" applyAlignment="1" applyProtection="1">
      <alignment wrapText="1"/>
      <protection hidden="1"/>
    </xf>
    <xf numFmtId="164" fontId="4" fillId="0" borderId="0" xfId="16" applyNumberFormat="1" applyFont="1" applyFill="1" applyBorder="1" applyAlignment="1" applyProtection="1">
      <protection hidden="1"/>
    </xf>
    <xf numFmtId="0" fontId="26" fillId="0" borderId="0" xfId="16" applyFont="1" applyBorder="1" applyAlignment="1" applyProtection="1">
      <protection hidden="1"/>
    </xf>
    <xf numFmtId="0" fontId="5" fillId="0" borderId="0" xfId="16" applyNumberFormat="1" applyFont="1" applyBorder="1" applyAlignment="1" applyProtection="1">
      <protection hidden="1"/>
    </xf>
    <xf numFmtId="164" fontId="4" fillId="0" borderId="0" xfId="16" applyNumberFormat="1" applyFont="1" applyBorder="1" applyAlignment="1" applyProtection="1">
      <protection hidden="1"/>
    </xf>
    <xf numFmtId="0" fontId="26" fillId="0" borderId="0" xfId="16" applyFont="1" applyBorder="1" applyAlignment="1" applyProtection="1">
      <alignment horizontal="right"/>
      <protection hidden="1"/>
    </xf>
    <xf numFmtId="0" fontId="26" fillId="0" borderId="0" xfId="16" applyFont="1" applyAlignment="1" applyProtection="1">
      <protection hidden="1"/>
    </xf>
    <xf numFmtId="0" fontId="5" fillId="0" borderId="0" xfId="16" applyNumberFormat="1" applyFont="1" applyAlignment="1" applyProtection="1">
      <protection hidden="1"/>
    </xf>
    <xf numFmtId="164" fontId="4" fillId="0" borderId="0" xfId="16" applyNumberFormat="1" applyFont="1" applyAlignment="1" applyProtection="1">
      <protection hidden="1"/>
    </xf>
    <xf numFmtId="0" fontId="4" fillId="0" borderId="0" xfId="16" applyFont="1" applyAlignment="1" applyProtection="1">
      <alignment horizontal="left"/>
      <protection hidden="1"/>
    </xf>
    <xf numFmtId="0" fontId="26" fillId="0" borderId="0" xfId="16" applyFont="1" applyAlignment="1" applyProtection="1">
      <alignment horizontal="right"/>
      <protection hidden="1"/>
    </xf>
    <xf numFmtId="0" fontId="28" fillId="0" borderId="0" xfId="16" applyNumberFormat="1" applyFont="1" applyAlignment="1" applyProtection="1">
      <protection hidden="1"/>
    </xf>
    <xf numFmtId="164" fontId="26" fillId="0" borderId="0" xfId="16" applyNumberFormat="1" applyFont="1" applyAlignment="1" applyProtection="1">
      <protection hidden="1"/>
    </xf>
    <xf numFmtId="0" fontId="26" fillId="0" borderId="0" xfId="16" applyFont="1" applyAlignment="1" applyProtection="1">
      <alignment horizontal="left"/>
      <protection hidden="1"/>
    </xf>
    <xf numFmtId="0" fontId="28" fillId="0" borderId="0" xfId="16" applyNumberFormat="1" applyFont="1" applyAlignment="1" applyProtection="1">
      <alignment horizontal="justify"/>
      <protection hidden="1"/>
    </xf>
    <xf numFmtId="164" fontId="26" fillId="0" borderId="0" xfId="16" applyNumberFormat="1" applyFont="1" applyAlignment="1" applyProtection="1">
      <alignment horizontal="justify"/>
      <protection hidden="1"/>
    </xf>
    <xf numFmtId="0" fontId="15" fillId="0" borderId="0" xfId="0" applyFont="1" applyBorder="1" applyProtection="1">
      <protection hidden="1"/>
    </xf>
    <xf numFmtId="0" fontId="16" fillId="0" borderId="21" xfId="0" applyFont="1" applyBorder="1" applyAlignment="1" applyProtection="1">
      <alignment vertical="center"/>
    </xf>
    <xf numFmtId="0" fontId="15" fillId="0" borderId="19" xfId="0" applyFont="1" applyBorder="1" applyAlignment="1" applyProtection="1">
      <alignment vertical="center"/>
    </xf>
    <xf numFmtId="0" fontId="16" fillId="0" borderId="20" xfId="0" applyFont="1" applyBorder="1" applyAlignment="1" applyProtection="1">
      <alignment vertical="center"/>
    </xf>
    <xf numFmtId="3" fontId="16" fillId="0" borderId="28" xfId="0" applyNumberFormat="1" applyFont="1" applyBorder="1" applyAlignment="1" applyProtection="1">
      <alignment vertical="center"/>
    </xf>
    <xf numFmtId="0" fontId="16" fillId="0" borderId="6" xfId="0" applyFont="1" applyBorder="1" applyAlignment="1" applyProtection="1">
      <alignment vertical="center"/>
    </xf>
    <xf numFmtId="0" fontId="15" fillId="0" borderId="21" xfId="0" applyFont="1" applyBorder="1" applyAlignment="1" applyProtection="1">
      <alignment vertical="center"/>
    </xf>
    <xf numFmtId="0" fontId="16" fillId="0" borderId="6" xfId="0" applyFont="1" applyFill="1" applyBorder="1" applyProtection="1">
      <protection hidden="1"/>
    </xf>
    <xf numFmtId="3" fontId="16" fillId="0" borderId="20" xfId="0" applyNumberFormat="1" applyFont="1" applyBorder="1" applyAlignment="1" applyProtection="1">
      <alignment vertical="center"/>
    </xf>
    <xf numFmtId="0" fontId="15" fillId="0" borderId="6" xfId="0" applyFont="1" applyBorder="1" applyProtection="1">
      <protection hidden="1"/>
    </xf>
    <xf numFmtId="2" fontId="16" fillId="0" borderId="6" xfId="17" applyNumberFormat="1" applyFont="1" applyFill="1" applyBorder="1" applyAlignment="1" applyProtection="1">
      <protection locked="0"/>
    </xf>
    <xf numFmtId="0" fontId="14" fillId="0" borderId="0" xfId="0" applyFont="1" applyBorder="1" applyAlignment="1" applyProtection="1">
      <alignment vertical="center" wrapText="1"/>
    </xf>
    <xf numFmtId="0" fontId="0" fillId="0" borderId="0" xfId="0" applyBorder="1" applyAlignment="1" applyProtection="1">
      <alignment vertical="center" wrapText="1"/>
    </xf>
    <xf numFmtId="2" fontId="16" fillId="0" borderId="38" xfId="17" applyNumberFormat="1" applyFont="1" applyFill="1" applyBorder="1" applyAlignment="1" applyProtection="1">
      <alignment horizontal="right"/>
      <protection locked="0"/>
    </xf>
    <xf numFmtId="0" fontId="20" fillId="0" borderId="0" xfId="0" applyFont="1" applyFill="1" applyBorder="1" applyAlignment="1" applyProtection="1"/>
    <xf numFmtId="0" fontId="15" fillId="0" borderId="0" xfId="0" applyFont="1" applyBorder="1" applyAlignment="1" applyProtection="1">
      <alignment horizontal="left"/>
      <protection hidden="1"/>
    </xf>
    <xf numFmtId="0" fontId="15" fillId="0" borderId="0" xfId="0" applyFont="1" applyFill="1" applyBorder="1" applyProtection="1">
      <protection hidden="1"/>
    </xf>
    <xf numFmtId="167" fontId="15" fillId="3" borderId="6" xfId="0" applyNumberFormat="1" applyFont="1" applyFill="1" applyBorder="1" applyProtection="1">
      <protection hidden="1"/>
    </xf>
    <xf numFmtId="0" fontId="20" fillId="0" borderId="0" xfId="0" applyFont="1" applyFill="1" applyBorder="1" applyAlignment="1" applyProtection="1">
      <alignment wrapText="1"/>
    </xf>
    <xf numFmtId="0" fontId="15" fillId="3" borderId="3" xfId="0" applyFont="1" applyFill="1" applyBorder="1" applyAlignment="1" applyProtection="1">
      <alignment horizontal="center" vertical="center"/>
    </xf>
    <xf numFmtId="0" fontId="16" fillId="0" borderId="21" xfId="0" applyFont="1" applyBorder="1" applyAlignment="1" applyProtection="1"/>
    <xf numFmtId="3" fontId="29" fillId="0" borderId="6" xfId="17" applyNumberFormat="1" applyFont="1" applyFill="1" applyBorder="1" applyAlignment="1" applyProtection="1">
      <alignment horizontal="right"/>
    </xf>
    <xf numFmtId="3" fontId="29" fillId="0" borderId="6" xfId="17" applyNumberFormat="1" applyFont="1" applyFill="1" applyBorder="1" applyAlignment="1" applyProtection="1"/>
    <xf numFmtId="0" fontId="15" fillId="3" borderId="21" xfId="0" applyFont="1" applyFill="1" applyBorder="1" applyAlignment="1" applyProtection="1">
      <alignment horizontal="center"/>
    </xf>
    <xf numFmtId="2" fontId="29" fillId="0" borderId="18" xfId="17" applyNumberFormat="1" applyFont="1" applyFill="1" applyBorder="1" applyAlignment="1" applyProtection="1">
      <alignment horizontal="right"/>
    </xf>
    <xf numFmtId="2" fontId="30" fillId="3" borderId="18" xfId="0" applyNumberFormat="1" applyFont="1" applyFill="1" applyBorder="1" applyProtection="1"/>
    <xf numFmtId="2" fontId="30" fillId="3" borderId="20" xfId="0" applyNumberFormat="1" applyFont="1" applyFill="1" applyBorder="1" applyProtection="1"/>
    <xf numFmtId="0" fontId="13" fillId="0" borderId="39" xfId="0" applyFont="1" applyBorder="1" applyProtection="1"/>
    <xf numFmtId="3" fontId="29" fillId="0" borderId="19" xfId="17" applyNumberFormat="1" applyFont="1" applyFill="1" applyBorder="1" applyAlignment="1" applyProtection="1">
      <alignment horizontal="right"/>
    </xf>
    <xf numFmtId="3" fontId="29" fillId="0" borderId="20" xfId="17" applyNumberFormat="1" applyFont="1" applyFill="1" applyBorder="1" applyAlignment="1" applyProtection="1">
      <alignment horizontal="right"/>
    </xf>
    <xf numFmtId="2" fontId="15" fillId="3" borderId="18" xfId="0" applyNumberFormat="1" applyFont="1" applyFill="1" applyBorder="1" applyProtection="1"/>
    <xf numFmtId="2" fontId="15" fillId="3" borderId="20" xfId="0" applyNumberFormat="1" applyFont="1" applyFill="1" applyBorder="1" applyProtection="1"/>
    <xf numFmtId="2" fontId="16" fillId="0" borderId="18" xfId="17" applyNumberFormat="1" applyFont="1" applyFill="1" applyBorder="1" applyProtection="1"/>
    <xf numFmtId="2" fontId="16" fillId="0" borderId="19" xfId="17" applyNumberFormat="1" applyFont="1" applyFill="1" applyBorder="1" applyAlignment="1" applyProtection="1">
      <alignment horizontal="right"/>
    </xf>
    <xf numFmtId="0" fontId="19" fillId="6" borderId="0" xfId="0" applyFont="1" applyFill="1" applyBorder="1" applyProtection="1"/>
    <xf numFmtId="0" fontId="15" fillId="6" borderId="0" xfId="0" applyNumberFormat="1" applyFont="1" applyFill="1" applyBorder="1" applyAlignment="1" applyProtection="1">
      <alignment horizontal="left"/>
    </xf>
    <xf numFmtId="0" fontId="16" fillId="6" borderId="0" xfId="0" applyFont="1" applyFill="1" applyBorder="1" applyAlignment="1" applyProtection="1"/>
    <xf numFmtId="167" fontId="18" fillId="6" borderId="0" xfId="0" applyNumberFormat="1" applyFont="1" applyFill="1" applyBorder="1" applyAlignment="1" applyProtection="1">
      <alignment horizontal="right" vertical="center"/>
    </xf>
    <xf numFmtId="0" fontId="16" fillId="6" borderId="0" xfId="0" applyFont="1" applyFill="1" applyBorder="1" applyProtection="1"/>
    <xf numFmtId="0" fontId="13" fillId="6" borderId="0" xfId="0" applyFont="1" applyFill="1" applyBorder="1" applyProtection="1"/>
    <xf numFmtId="0" fontId="0" fillId="6" borderId="0" xfId="0" applyFill="1" applyBorder="1" applyProtection="1"/>
    <xf numFmtId="0" fontId="16" fillId="6" borderId="0" xfId="0" applyFont="1" applyFill="1" applyBorder="1" applyAlignment="1" applyProtection="1">
      <alignment vertical="center"/>
      <protection hidden="1"/>
    </xf>
    <xf numFmtId="0" fontId="18" fillId="6" borderId="0" xfId="0" applyFont="1" applyFill="1" applyBorder="1" applyAlignment="1" applyProtection="1">
      <alignment vertical="center"/>
      <protection hidden="1"/>
    </xf>
    <xf numFmtId="167" fontId="16" fillId="6" borderId="0" xfId="0" applyNumberFormat="1" applyFont="1" applyFill="1" applyBorder="1" applyAlignment="1" applyProtection="1">
      <alignment horizontal="right" vertical="center"/>
      <protection hidden="1"/>
    </xf>
    <xf numFmtId="0" fontId="16" fillId="6" borderId="0" xfId="0" applyNumberFormat="1" applyFont="1" applyFill="1" applyBorder="1" applyAlignment="1" applyProtection="1">
      <alignment horizontal="left" vertical="center"/>
      <protection hidden="1"/>
    </xf>
    <xf numFmtId="0" fontId="13" fillId="6" borderId="0" xfId="0" applyFont="1" applyFill="1" applyProtection="1"/>
    <xf numFmtId="0" fontId="0" fillId="6" borderId="0" xfId="0" applyFill="1" applyProtection="1"/>
    <xf numFmtId="0" fontId="15" fillId="6" borderId="0" xfId="0" applyFont="1" applyFill="1" applyProtection="1"/>
    <xf numFmtId="3" fontId="18" fillId="6" borderId="0" xfId="0" applyNumberFormat="1" applyFont="1" applyFill="1" applyBorder="1" applyAlignment="1" applyProtection="1">
      <alignment vertical="center"/>
      <protection hidden="1"/>
    </xf>
    <xf numFmtId="0" fontId="20" fillId="6" borderId="0" xfId="0" applyFont="1" applyFill="1" applyProtection="1"/>
    <xf numFmtId="2" fontId="20" fillId="6" borderId="0" xfId="0" applyNumberFormat="1" applyFont="1" applyFill="1" applyProtection="1"/>
    <xf numFmtId="2" fontId="13" fillId="6" borderId="22" xfId="0" applyNumberFormat="1" applyFont="1" applyFill="1" applyBorder="1" applyProtection="1"/>
    <xf numFmtId="2" fontId="13" fillId="6" borderId="0" xfId="0" applyNumberFormat="1" applyFont="1" applyFill="1" applyProtection="1"/>
    <xf numFmtId="0" fontId="13" fillId="6" borderId="22" xfId="0" applyFont="1" applyFill="1" applyBorder="1" applyProtection="1"/>
    <xf numFmtId="3" fontId="13" fillId="6" borderId="0" xfId="0" applyNumberFormat="1" applyFont="1" applyFill="1" applyAlignment="1" applyProtection="1">
      <alignment horizontal="center"/>
    </xf>
    <xf numFmtId="0" fontId="0" fillId="0" borderId="0" xfId="0" applyAlignment="1" applyProtection="1"/>
    <xf numFmtId="0" fontId="15" fillId="3" borderId="3" xfId="0" applyFont="1" applyFill="1" applyBorder="1" applyAlignment="1" applyProtection="1">
      <alignment horizontal="center" vertical="center"/>
    </xf>
    <xf numFmtId="0" fontId="16" fillId="0" borderId="21" xfId="0" applyFont="1" applyBorder="1" applyProtection="1"/>
    <xf numFmtId="0" fontId="16" fillId="0" borderId="21" xfId="0" applyFont="1" applyBorder="1" applyAlignment="1" applyProtection="1"/>
    <xf numFmtId="0" fontId="20" fillId="0" borderId="0" xfId="0" applyFont="1" applyAlignment="1" applyProtection="1">
      <alignment horizontal="right"/>
    </xf>
    <xf numFmtId="3" fontId="16" fillId="0" borderId="6" xfId="17" applyNumberFormat="1" applyFont="1" applyFill="1" applyBorder="1" applyProtection="1"/>
    <xf numFmtId="2" fontId="16" fillId="7" borderId="19" xfId="17" applyNumberFormat="1" applyFont="1" applyFill="1" applyBorder="1" applyProtection="1"/>
    <xf numFmtId="2" fontId="16" fillId="0" borderId="19" xfId="17" applyNumberFormat="1" applyFont="1" applyFill="1" applyBorder="1" applyProtection="1"/>
    <xf numFmtId="3" fontId="29" fillId="6" borderId="6" xfId="17" applyNumberFormat="1" applyFont="1" applyFill="1" applyBorder="1" applyAlignment="1" applyProtection="1">
      <alignment horizontal="right"/>
    </xf>
    <xf numFmtId="2" fontId="16" fillId="0" borderId="0" xfId="17" applyNumberFormat="1" applyFont="1" applyFill="1" applyBorder="1" applyProtection="1"/>
    <xf numFmtId="0" fontId="20" fillId="0" borderId="40" xfId="0" applyFont="1" applyBorder="1" applyAlignment="1" applyProtection="1">
      <alignment horizontal="right"/>
    </xf>
    <xf numFmtId="0" fontId="0" fillId="0" borderId="0" xfId="0" applyAlignment="1" applyProtection="1">
      <alignment horizontal="right"/>
    </xf>
    <xf numFmtId="0" fontId="13" fillId="0" borderId="0" xfId="0" applyFont="1" applyFill="1" applyProtection="1"/>
    <xf numFmtId="0" fontId="20" fillId="0" borderId="0" xfId="0" applyFont="1" applyFill="1" applyProtection="1"/>
    <xf numFmtId="3" fontId="29" fillId="8" borderId="21" xfId="17" applyNumberFormat="1" applyFont="1" applyFill="1" applyBorder="1" applyAlignment="1" applyProtection="1">
      <alignment horizontal="right"/>
      <protection locked="0"/>
    </xf>
    <xf numFmtId="4" fontId="29" fillId="8" borderId="21" xfId="17" applyNumberFormat="1" applyFont="1" applyFill="1" applyBorder="1" applyAlignment="1" applyProtection="1">
      <alignment horizontal="right"/>
      <protection locked="0"/>
    </xf>
    <xf numFmtId="3" fontId="29" fillId="8" borderId="21" xfId="17" applyNumberFormat="1" applyFont="1" applyFill="1" applyBorder="1" applyAlignment="1" applyProtection="1">
      <protection locked="0"/>
    </xf>
    <xf numFmtId="0" fontId="19" fillId="0" borderId="0" xfId="26" applyFont="1" applyBorder="1" applyProtection="1"/>
    <xf numFmtId="0" fontId="15" fillId="0" borderId="0" xfId="26" applyNumberFormat="1" applyFont="1" applyBorder="1" applyAlignment="1" applyProtection="1">
      <alignment horizontal="left"/>
    </xf>
    <xf numFmtId="0" fontId="16" fillId="0" borderId="0" xfId="26" applyFont="1" applyBorder="1" applyAlignment="1" applyProtection="1"/>
    <xf numFmtId="0" fontId="16" fillId="0" borderId="0" xfId="26" applyFont="1" applyBorder="1" applyAlignment="1" applyProtection="1">
      <alignment horizontal="center"/>
    </xf>
    <xf numFmtId="167" fontId="18" fillId="0" borderId="0" xfId="26" applyNumberFormat="1" applyFont="1" applyBorder="1" applyAlignment="1" applyProtection="1">
      <alignment horizontal="right" vertical="center"/>
    </xf>
    <xf numFmtId="0" fontId="16" fillId="0" borderId="0" xfId="26" applyFont="1" applyBorder="1" applyProtection="1"/>
    <xf numFmtId="0" fontId="13" fillId="0" borderId="0" xfId="26" applyFont="1" applyBorder="1" applyProtection="1"/>
    <xf numFmtId="0" fontId="1" fillId="0" borderId="0" xfId="26" applyBorder="1" applyProtection="1"/>
    <xf numFmtId="0" fontId="16" fillId="0" borderId="0" xfId="26" applyFont="1" applyBorder="1" applyAlignment="1" applyProtection="1">
      <alignment vertical="center"/>
      <protection hidden="1"/>
    </xf>
    <xf numFmtId="0" fontId="18" fillId="0" borderId="0" xfId="26" applyFont="1" applyBorder="1" applyAlignment="1" applyProtection="1">
      <alignment horizontal="center" vertical="center"/>
      <protection hidden="1"/>
    </xf>
    <xf numFmtId="167" fontId="16" fillId="0" borderId="0" xfId="26" applyNumberFormat="1" applyFont="1" applyBorder="1" applyAlignment="1" applyProtection="1">
      <alignment horizontal="right" vertical="center"/>
      <protection hidden="1"/>
    </xf>
    <xf numFmtId="3" fontId="16" fillId="0" borderId="0" xfId="26" applyNumberFormat="1" applyFont="1" applyBorder="1" applyAlignment="1" applyProtection="1">
      <alignment vertical="center"/>
      <protection hidden="1"/>
    </xf>
    <xf numFmtId="0" fontId="16" fillId="0" borderId="0" xfId="26" applyNumberFormat="1" applyFont="1" applyBorder="1" applyAlignment="1" applyProtection="1">
      <alignment horizontal="left" vertical="center"/>
      <protection hidden="1"/>
    </xf>
    <xf numFmtId="0" fontId="13" fillId="0" borderId="0" xfId="26" applyFont="1" applyBorder="1" applyAlignment="1" applyProtection="1">
      <alignment horizontal="center"/>
    </xf>
    <xf numFmtId="0" fontId="18" fillId="0" borderId="0" xfId="26" applyFont="1" applyBorder="1" applyAlignment="1" applyProtection="1">
      <alignment vertical="center"/>
      <protection hidden="1"/>
    </xf>
    <xf numFmtId="0" fontId="16" fillId="0" borderId="0" xfId="26" applyFont="1" applyBorder="1" applyAlignment="1" applyProtection="1">
      <alignment wrapText="1"/>
    </xf>
    <xf numFmtId="0" fontId="1" fillId="0" borderId="0" xfId="26" applyBorder="1" applyAlignment="1" applyProtection="1">
      <alignment wrapText="1"/>
    </xf>
    <xf numFmtId="2" fontId="16" fillId="0" borderId="0" xfId="17" applyNumberFormat="1" applyFont="1" applyFill="1" applyBorder="1" applyAlignment="1" applyProtection="1">
      <alignment horizontal="center"/>
    </xf>
    <xf numFmtId="2" fontId="16" fillId="0" borderId="41" xfId="17" applyNumberFormat="1" applyFont="1" applyFill="1" applyBorder="1" applyProtection="1"/>
    <xf numFmtId="0" fontId="13" fillId="0" borderId="0" xfId="26" applyFont="1" applyProtection="1"/>
    <xf numFmtId="0" fontId="13" fillId="0" borderId="0" xfId="26" applyFont="1" applyFill="1" applyProtection="1"/>
    <xf numFmtId="0" fontId="1" fillId="0" borderId="0" xfId="26" applyProtection="1"/>
    <xf numFmtId="0" fontId="15" fillId="0" borderId="0" xfId="26" applyFont="1" applyProtection="1"/>
    <xf numFmtId="0" fontId="1" fillId="0" borderId="25" xfId="26" applyBorder="1" applyAlignment="1" applyProtection="1">
      <alignment wrapText="1"/>
    </xf>
    <xf numFmtId="0" fontId="15" fillId="3" borderId="3" xfId="26" applyFont="1" applyFill="1" applyBorder="1" applyAlignment="1" applyProtection="1">
      <alignment horizontal="center" vertical="center"/>
    </xf>
    <xf numFmtId="0" fontId="20" fillId="0" borderId="0" xfId="26" applyFont="1" applyAlignment="1" applyProtection="1">
      <alignment horizontal="center"/>
    </xf>
    <xf numFmtId="0" fontId="20" fillId="0" borderId="0" xfId="26" applyFont="1" applyProtection="1"/>
    <xf numFmtId="0" fontId="15" fillId="3" borderId="6" xfId="26" applyFont="1" applyFill="1" applyBorder="1" applyAlignment="1" applyProtection="1">
      <alignment horizontal="center"/>
    </xf>
    <xf numFmtId="2" fontId="16" fillId="0" borderId="18" xfId="17" applyNumberFormat="1" applyFont="1" applyFill="1" applyBorder="1" applyAlignment="1" applyProtection="1">
      <alignment horizontal="center"/>
    </xf>
    <xf numFmtId="0" fontId="13" fillId="0" borderId="22" xfId="26" applyFont="1" applyBorder="1" applyProtection="1"/>
    <xf numFmtId="2" fontId="16" fillId="0" borderId="6" xfId="17" applyNumberFormat="1" applyFont="1" applyFill="1" applyBorder="1" applyAlignment="1" applyProtection="1">
      <alignment horizontal="center"/>
    </xf>
    <xf numFmtId="0" fontId="15" fillId="3" borderId="21" xfId="26" applyFont="1" applyFill="1" applyBorder="1" applyAlignment="1" applyProtection="1">
      <alignment horizontal="center"/>
    </xf>
    <xf numFmtId="171" fontId="16" fillId="0" borderId="6" xfId="17" applyNumberFormat="1" applyFont="1" applyFill="1" applyBorder="1" applyAlignment="1" applyProtection="1">
      <alignment horizontal="center"/>
    </xf>
    <xf numFmtId="0" fontId="15" fillId="0" borderId="42" xfId="26" applyFont="1" applyBorder="1" applyAlignment="1" applyProtection="1">
      <alignment horizontal="center"/>
    </xf>
    <xf numFmtId="3" fontId="13" fillId="0" borderId="0" xfId="26" applyNumberFormat="1" applyFont="1" applyAlignment="1" applyProtection="1">
      <alignment horizontal="center"/>
    </xf>
    <xf numFmtId="3" fontId="15" fillId="3" borderId="3" xfId="26" applyNumberFormat="1" applyFont="1" applyFill="1" applyBorder="1" applyAlignment="1" applyProtection="1">
      <alignment horizontal="center" vertical="center"/>
    </xf>
    <xf numFmtId="0" fontId="15" fillId="0" borderId="0" xfId="26" applyFont="1" applyAlignment="1" applyProtection="1">
      <alignment horizontal="center"/>
    </xf>
    <xf numFmtId="3" fontId="15" fillId="0" borderId="26" xfId="26" applyNumberFormat="1" applyFont="1" applyBorder="1" applyAlignment="1" applyProtection="1">
      <alignment horizontal="center"/>
    </xf>
    <xf numFmtId="0" fontId="16" fillId="0" borderId="0" xfId="26" applyFont="1" applyProtection="1"/>
    <xf numFmtId="3" fontId="16" fillId="0" borderId="43" xfId="17" applyNumberFormat="1" applyFont="1" applyFill="1" applyBorder="1" applyAlignment="1" applyProtection="1">
      <alignment horizontal="right"/>
      <protection locked="0"/>
    </xf>
    <xf numFmtId="0" fontId="1" fillId="0" borderId="22" xfId="26" applyBorder="1" applyProtection="1"/>
    <xf numFmtId="0" fontId="1" fillId="0" borderId="18" xfId="26" applyBorder="1" applyAlignment="1" applyProtection="1">
      <alignment horizontal="center"/>
    </xf>
    <xf numFmtId="0" fontId="1" fillId="0" borderId="0" xfId="26" applyAlignment="1" applyProtection="1">
      <alignment wrapText="1"/>
    </xf>
    <xf numFmtId="0" fontId="1" fillId="0" borderId="0" xfId="26" applyAlignment="1" applyProtection="1">
      <alignment horizontal="center"/>
    </xf>
    <xf numFmtId="0" fontId="0" fillId="0" borderId="19" xfId="0" applyBorder="1" applyAlignment="1"/>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6" fillId="0" borderId="28" xfId="0" applyFont="1" applyBorder="1" applyAlignment="1" applyProtection="1">
      <alignment vertical="center"/>
    </xf>
    <xf numFmtId="0" fontId="20" fillId="0" borderId="0" xfId="0" applyFont="1" applyFill="1" applyBorder="1" applyAlignment="1" applyProtection="1">
      <alignment vertical="top" wrapText="1"/>
      <protection hidden="1"/>
    </xf>
    <xf numFmtId="0" fontId="20" fillId="0" borderId="5" xfId="0" applyFont="1" applyFill="1" applyBorder="1" applyAlignment="1" applyProtection="1">
      <alignment vertical="top" wrapText="1"/>
      <protection hidden="1"/>
    </xf>
    <xf numFmtId="2" fontId="16" fillId="0" borderId="18" xfId="17" applyNumberFormat="1" applyFont="1" applyFill="1" applyBorder="1" applyAlignment="1" applyProtection="1">
      <alignment horizontal="right"/>
    </xf>
    <xf numFmtId="3" fontId="16" fillId="0" borderId="38" xfId="17" applyNumberFormat="1" applyFont="1" applyFill="1" applyBorder="1" applyAlignment="1" applyProtection="1">
      <alignment horizontal="right"/>
      <protection locked="0"/>
    </xf>
    <xf numFmtId="0" fontId="16" fillId="0" borderId="21" xfId="0" applyFont="1" applyBorder="1" applyAlignment="1" applyProtection="1">
      <alignment horizontal="left" vertical="center"/>
    </xf>
    <xf numFmtId="0" fontId="16" fillId="0" borderId="19" xfId="0" applyFont="1" applyBorder="1" applyAlignment="1" applyProtection="1">
      <alignment horizontal="left" vertical="center"/>
    </xf>
    <xf numFmtId="0" fontId="16" fillId="0" borderId="20" xfId="0" applyFont="1" applyBorder="1" applyAlignment="1" applyProtection="1">
      <alignment horizontal="left" vertical="center"/>
    </xf>
    <xf numFmtId="3" fontId="16" fillId="0" borderId="38" xfId="0" applyNumberFormat="1" applyFont="1" applyBorder="1" applyAlignment="1" applyProtection="1">
      <alignment vertical="center"/>
    </xf>
    <xf numFmtId="3" fontId="16" fillId="0" borderId="6" xfId="0" applyNumberFormat="1" applyFont="1" applyBorder="1" applyAlignment="1" applyProtection="1">
      <alignment vertical="center"/>
    </xf>
    <xf numFmtId="0" fontId="0" fillId="0" borderId="0" xfId="0" applyAlignment="1" applyProtection="1"/>
    <xf numFmtId="0" fontId="15" fillId="3" borderId="6" xfId="0" applyFont="1" applyFill="1" applyBorder="1" applyProtection="1"/>
    <xf numFmtId="0" fontId="1" fillId="0" borderId="0" xfId="0" applyFont="1" applyProtection="1"/>
    <xf numFmtId="0" fontId="31" fillId="0" borderId="0" xfId="0" applyFont="1" applyProtection="1"/>
    <xf numFmtId="14" fontId="16" fillId="0" borderId="21" xfId="0" quotePrefix="1" applyNumberFormat="1" applyFont="1" applyFill="1" applyBorder="1" applyAlignment="1" applyProtection="1">
      <alignment horizontal="right" vertical="center"/>
      <protection locked="0"/>
    </xf>
    <xf numFmtId="14" fontId="16" fillId="0" borderId="19" xfId="0" quotePrefix="1" applyNumberFormat="1" applyFont="1" applyFill="1" applyBorder="1" applyAlignment="1" applyProtection="1">
      <alignment horizontal="right" vertical="center"/>
      <protection locked="0"/>
    </xf>
    <xf numFmtId="0" fontId="16" fillId="0" borderId="6" xfId="0" applyFont="1" applyBorder="1" applyAlignment="1" applyProtection="1">
      <alignment horizontal="left" vertical="center"/>
    </xf>
    <xf numFmtId="0" fontId="15" fillId="0" borderId="27" xfId="0" applyFont="1" applyBorder="1" applyAlignment="1" applyProtection="1">
      <alignment horizontal="left" vertical="center"/>
      <protection hidden="1"/>
    </xf>
    <xf numFmtId="0" fontId="15" fillId="0" borderId="5" xfId="0" applyFont="1" applyBorder="1" applyAlignment="1" applyProtection="1">
      <alignment horizontal="left" vertical="center"/>
      <protection hidden="1"/>
    </xf>
    <xf numFmtId="0" fontId="15" fillId="0" borderId="28" xfId="0" applyFont="1" applyBorder="1" applyAlignment="1" applyProtection="1">
      <alignment horizontal="left" vertical="center"/>
      <protection hidden="1"/>
    </xf>
    <xf numFmtId="0" fontId="16" fillId="0" borderId="21" xfId="0" applyFont="1" applyBorder="1" applyAlignment="1" applyProtection="1">
      <alignment horizontal="left" vertical="center"/>
      <protection hidden="1"/>
    </xf>
    <xf numFmtId="0" fontId="16" fillId="0" borderId="19" xfId="0" applyFont="1" applyBorder="1" applyAlignment="1" applyProtection="1">
      <alignment horizontal="left" vertical="center"/>
      <protection hidden="1"/>
    </xf>
    <xf numFmtId="0" fontId="16" fillId="0" borderId="20" xfId="0" applyFont="1" applyBorder="1" applyAlignment="1" applyProtection="1">
      <alignment horizontal="left" vertical="center"/>
      <protection hidden="1"/>
    </xf>
    <xf numFmtId="0" fontId="16" fillId="0" borderId="0" xfId="0" applyFont="1" applyBorder="1" applyAlignment="1" applyProtection="1">
      <alignment wrapText="1"/>
    </xf>
    <xf numFmtId="0" fontId="0" fillId="0" borderId="0" xfId="0" applyAlignment="1" applyProtection="1"/>
    <xf numFmtId="0" fontId="16" fillId="0" borderId="6" xfId="0" applyFont="1" applyBorder="1" applyAlignment="1" applyProtection="1">
      <alignment horizontal="left" vertical="center"/>
      <protection hidden="1"/>
    </xf>
    <xf numFmtId="14" fontId="16" fillId="0" borderId="6" xfId="0" applyNumberFormat="1" applyFont="1" applyFill="1" applyBorder="1" applyAlignment="1" applyProtection="1">
      <alignment horizontal="center" vertical="center"/>
      <protection locked="0"/>
    </xf>
    <xf numFmtId="37" fontId="16" fillId="0" borderId="21" xfId="0" applyNumberFormat="1" applyFont="1" applyFill="1" applyBorder="1" applyAlignment="1" applyProtection="1">
      <alignment horizontal="right" vertical="center"/>
      <protection locked="0"/>
    </xf>
    <xf numFmtId="37" fontId="16" fillId="0" borderId="19" xfId="0" applyNumberFormat="1" applyFont="1" applyFill="1" applyBorder="1" applyAlignment="1" applyProtection="1">
      <alignment horizontal="right" vertical="center"/>
      <protection locked="0"/>
    </xf>
    <xf numFmtId="169" fontId="16" fillId="0" borderId="30" xfId="0" applyNumberFormat="1" applyFont="1" applyBorder="1" applyAlignment="1" applyProtection="1">
      <alignment horizontal="center" wrapText="1"/>
      <protection hidden="1"/>
    </xf>
    <xf numFmtId="169" fontId="16" fillId="0" borderId="32" xfId="0" applyNumberFormat="1" applyFont="1" applyBorder="1" applyAlignment="1" applyProtection="1">
      <alignment horizontal="center" wrapText="1"/>
      <protection hidden="1"/>
    </xf>
    <xf numFmtId="169" fontId="16" fillId="0" borderId="31" xfId="0" applyNumberFormat="1" applyFont="1" applyBorder="1" applyAlignment="1" applyProtection="1">
      <alignment horizontal="center" wrapText="1"/>
      <protection hidden="1"/>
    </xf>
    <xf numFmtId="0" fontId="15" fillId="0" borderId="30" xfId="0" applyFont="1" applyBorder="1" applyAlignment="1" applyProtection="1">
      <alignment horizontal="center" wrapText="1"/>
      <protection hidden="1"/>
    </xf>
    <xf numFmtId="0" fontId="15" fillId="0" borderId="32" xfId="0" applyFont="1" applyBorder="1" applyAlignment="1" applyProtection="1">
      <alignment horizontal="center" wrapText="1"/>
      <protection hidden="1"/>
    </xf>
    <xf numFmtId="0" fontId="15" fillId="0" borderId="31" xfId="0" applyFont="1" applyBorder="1" applyAlignment="1" applyProtection="1">
      <alignment horizontal="center" wrapText="1"/>
      <protection hidden="1"/>
    </xf>
    <xf numFmtId="14" fontId="15" fillId="0" borderId="30" xfId="0" applyNumberFormat="1" applyFont="1" applyBorder="1" applyAlignment="1" applyProtection="1">
      <alignment horizontal="center" wrapText="1"/>
      <protection hidden="1"/>
    </xf>
    <xf numFmtId="0" fontId="15" fillId="3" borderId="21" xfId="15" applyFont="1" applyFill="1" applyBorder="1" applyAlignment="1" applyProtection="1">
      <alignment horizontal="left" vertical="center"/>
    </xf>
    <xf numFmtId="0" fontId="15" fillId="3" borderId="19" xfId="15" applyFont="1" applyFill="1" applyBorder="1" applyAlignment="1" applyProtection="1">
      <alignment horizontal="left" vertical="center"/>
    </xf>
    <xf numFmtId="0" fontId="16" fillId="3" borderId="19" xfId="0" applyFont="1" applyFill="1" applyBorder="1" applyAlignment="1" applyProtection="1"/>
    <xf numFmtId="0" fontId="16" fillId="0" borderId="20" xfId="0" applyFont="1" applyBorder="1" applyAlignment="1" applyProtection="1"/>
    <xf numFmtId="0" fontId="16" fillId="0" borderId="27" xfId="0" applyFont="1" applyBorder="1" applyAlignment="1" applyProtection="1">
      <alignment vertical="center"/>
    </xf>
    <xf numFmtId="0" fontId="16" fillId="0" borderId="5" xfId="0" applyFont="1" applyBorder="1" applyAlignment="1" applyProtection="1"/>
    <xf numFmtId="0" fontId="16" fillId="0" borderId="28" xfId="0" applyFont="1" applyBorder="1" applyAlignment="1" applyProtection="1"/>
    <xf numFmtId="0" fontId="16" fillId="0" borderId="21" xfId="0" applyFont="1" applyFill="1" applyBorder="1" applyAlignment="1" applyProtection="1">
      <alignment horizontal="left"/>
      <protection locked="0"/>
    </xf>
    <xf numFmtId="0" fontId="16" fillId="0" borderId="20" xfId="0" applyFont="1" applyFill="1" applyBorder="1" applyAlignment="1" applyProtection="1">
      <alignment horizontal="left"/>
      <protection locked="0"/>
    </xf>
    <xf numFmtId="0" fontId="15" fillId="0" borderId="21" xfId="0" applyFont="1" applyBorder="1" applyAlignment="1" applyProtection="1"/>
    <xf numFmtId="0" fontId="13" fillId="0" borderId="19" xfId="0" applyFont="1" applyBorder="1" applyAlignment="1"/>
    <xf numFmtId="0" fontId="13" fillId="0" borderId="20" xfId="0" applyFont="1" applyBorder="1" applyAlignment="1"/>
    <xf numFmtId="0" fontId="16" fillId="0" borderId="0" xfId="0" applyFont="1" applyBorder="1" applyAlignment="1" applyProtection="1">
      <alignment horizontal="justify" vertical="top" wrapText="1"/>
    </xf>
    <xf numFmtId="0" fontId="15" fillId="0" borderId="6" xfId="0" applyFont="1" applyBorder="1" applyAlignment="1" applyProtection="1">
      <alignment horizontal="left" vertical="center"/>
      <protection hidden="1"/>
    </xf>
    <xf numFmtId="37" fontId="16" fillId="0" borderId="21" xfId="0" applyNumberFormat="1" applyFont="1" applyFill="1" applyBorder="1" applyAlignment="1" applyProtection="1">
      <alignment horizontal="center" vertical="center"/>
      <protection locked="0"/>
    </xf>
    <xf numFmtId="37" fontId="16" fillId="0" borderId="19" xfId="0" applyNumberFormat="1" applyFont="1" applyFill="1" applyBorder="1" applyAlignment="1" applyProtection="1">
      <alignment horizontal="center" vertical="center"/>
      <protection locked="0"/>
    </xf>
    <xf numFmtId="37" fontId="16" fillId="0" borderId="20" xfId="0" applyNumberFormat="1" applyFont="1" applyFill="1" applyBorder="1" applyAlignment="1" applyProtection="1">
      <alignment horizontal="center" vertical="center"/>
      <protection locked="0"/>
    </xf>
    <xf numFmtId="37" fontId="16" fillId="0" borderId="21" xfId="0" applyNumberFormat="1" applyFont="1" applyFill="1" applyBorder="1" applyAlignment="1" applyProtection="1">
      <alignment horizontal="left" vertical="center"/>
      <protection locked="0"/>
    </xf>
    <xf numFmtId="37" fontId="16" fillId="0" borderId="19" xfId="0" applyNumberFormat="1" applyFont="1" applyFill="1" applyBorder="1" applyAlignment="1" applyProtection="1">
      <alignment horizontal="left" vertical="center"/>
      <protection locked="0"/>
    </xf>
    <xf numFmtId="37" fontId="16" fillId="0" borderId="20" xfId="0" applyNumberFormat="1" applyFont="1" applyFill="1" applyBorder="1" applyAlignment="1" applyProtection="1">
      <alignment horizontal="left" vertical="center"/>
      <protection locked="0"/>
    </xf>
    <xf numFmtId="0" fontId="20" fillId="0" borderId="0" xfId="0" applyFont="1" applyFill="1" applyAlignment="1" applyProtection="1">
      <alignment wrapText="1"/>
    </xf>
    <xf numFmtId="37" fontId="16" fillId="0" borderId="27" xfId="0" applyNumberFormat="1" applyFont="1" applyFill="1" applyBorder="1" applyAlignment="1" applyProtection="1">
      <alignment horizontal="left" vertical="center"/>
      <protection locked="0"/>
    </xf>
    <xf numFmtId="37" fontId="16" fillId="0" borderId="5" xfId="0" applyNumberFormat="1" applyFont="1" applyFill="1" applyBorder="1" applyAlignment="1" applyProtection="1">
      <alignment horizontal="left" vertical="center"/>
      <protection locked="0"/>
    </xf>
    <xf numFmtId="37" fontId="16" fillId="0" borderId="28" xfId="0" applyNumberFormat="1" applyFont="1" applyFill="1" applyBorder="1" applyAlignment="1" applyProtection="1">
      <alignment horizontal="left" vertical="center"/>
      <protection locked="0"/>
    </xf>
    <xf numFmtId="0" fontId="15" fillId="0" borderId="18" xfId="0" applyFont="1" applyFill="1" applyBorder="1" applyAlignment="1" applyProtection="1">
      <alignment horizontal="left" vertical="center"/>
      <protection hidden="1"/>
    </xf>
    <xf numFmtId="0" fontId="16" fillId="0" borderId="0" xfId="0" applyFont="1" applyFill="1" applyBorder="1" applyAlignment="1" applyProtection="1">
      <alignment horizontal="left" vertical="center"/>
      <protection hidden="1"/>
    </xf>
    <xf numFmtId="37" fontId="16" fillId="0" borderId="18" xfId="0" applyNumberFormat="1" applyFont="1" applyFill="1" applyBorder="1" applyAlignment="1" applyProtection="1">
      <alignment horizontal="left" vertical="center"/>
      <protection locked="0"/>
    </xf>
    <xf numFmtId="37" fontId="16" fillId="0" borderId="0" xfId="0" applyNumberFormat="1" applyFont="1" applyFill="1" applyBorder="1" applyAlignment="1" applyProtection="1">
      <alignment horizontal="left" vertical="center"/>
      <protection locked="0"/>
    </xf>
    <xf numFmtId="37" fontId="16" fillId="0" borderId="6" xfId="0" applyNumberFormat="1" applyFont="1" applyFill="1" applyBorder="1" applyAlignment="1" applyProtection="1">
      <alignment horizontal="left" vertical="center"/>
      <protection locked="0"/>
    </xf>
    <xf numFmtId="14" fontId="16" fillId="0" borderId="21" xfId="0" applyNumberFormat="1" applyFont="1" applyFill="1" applyBorder="1" applyAlignment="1" applyProtection="1">
      <alignment horizontal="left" vertical="center"/>
      <protection locked="0"/>
    </xf>
    <xf numFmtId="14" fontId="16" fillId="0" borderId="19" xfId="0" applyNumberFormat="1" applyFont="1" applyFill="1" applyBorder="1" applyAlignment="1" applyProtection="1">
      <alignment horizontal="left" vertical="center"/>
      <protection locked="0"/>
    </xf>
    <xf numFmtId="14" fontId="16" fillId="0" borderId="20" xfId="0" applyNumberFormat="1" applyFont="1" applyFill="1" applyBorder="1" applyAlignment="1" applyProtection="1">
      <alignment horizontal="left" vertical="center"/>
      <protection locked="0"/>
    </xf>
    <xf numFmtId="0" fontId="20" fillId="0" borderId="18"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16" fillId="0" borderId="21" xfId="0" applyFont="1" applyBorder="1" applyProtection="1"/>
    <xf numFmtId="0" fontId="16" fillId="0" borderId="19" xfId="0" applyFont="1" applyBorder="1" applyProtection="1"/>
    <xf numFmtId="0" fontId="16" fillId="0" borderId="20" xfId="0" applyFont="1" applyBorder="1" applyProtection="1"/>
    <xf numFmtId="0" fontId="16" fillId="0" borderId="21" xfId="0" applyFont="1" applyBorder="1" applyAlignment="1" applyProtection="1">
      <alignment horizontal="left" vertical="center"/>
    </xf>
    <xf numFmtId="0" fontId="16" fillId="0" borderId="19" xfId="0" applyFont="1" applyBorder="1" applyAlignment="1" applyProtection="1">
      <alignment horizontal="left" vertical="center"/>
    </xf>
    <xf numFmtId="0" fontId="16" fillId="0" borderId="20" xfId="0" applyFont="1" applyBorder="1" applyAlignment="1" applyProtection="1">
      <alignment horizontal="left" vertical="center"/>
    </xf>
    <xf numFmtId="0" fontId="16" fillId="0" borderId="21" xfId="0" applyFont="1" applyBorder="1" applyAlignment="1" applyProtection="1"/>
    <xf numFmtId="0" fontId="16" fillId="0" borderId="19" xfId="0" applyFont="1" applyBorder="1" applyAlignment="1" applyProtection="1"/>
    <xf numFmtId="0" fontId="20" fillId="0" borderId="18" xfId="0" applyFont="1" applyFill="1" applyBorder="1" applyAlignment="1" applyProtection="1">
      <alignment horizontal="left" vertical="center" wrapText="1"/>
    </xf>
    <xf numFmtId="3" fontId="16" fillId="0" borderId="21" xfId="17" applyNumberFormat="1" applyFont="1" applyFill="1" applyBorder="1" applyAlignment="1" applyProtection="1">
      <alignment horizontal="left" vertical="center"/>
      <protection locked="0"/>
    </xf>
    <xf numFmtId="3" fontId="16" fillId="0" borderId="20" xfId="17" applyNumberFormat="1" applyFont="1" applyFill="1" applyBorder="1" applyAlignment="1" applyProtection="1">
      <alignment horizontal="left" vertical="center"/>
      <protection locked="0"/>
    </xf>
    <xf numFmtId="0" fontId="16" fillId="0" borderId="21" xfId="0" applyFont="1" applyBorder="1" applyAlignment="1" applyProtection="1">
      <alignment horizontal="left" vertical="top"/>
    </xf>
    <xf numFmtId="0" fontId="16" fillId="0" borderId="19" xfId="0" applyFont="1" applyBorder="1" applyAlignment="1" applyProtection="1">
      <alignment horizontal="left" vertical="top"/>
    </xf>
    <xf numFmtId="0" fontId="16" fillId="0" borderId="20" xfId="0" applyFont="1" applyBorder="1" applyAlignment="1" applyProtection="1">
      <alignment horizontal="left" vertical="top"/>
    </xf>
    <xf numFmtId="0" fontId="15" fillId="3" borderId="21" xfId="0" applyFont="1" applyFill="1" applyBorder="1" applyAlignment="1" applyProtection="1">
      <alignment horizontal="left" vertical="top"/>
    </xf>
    <xf numFmtId="0" fontId="15" fillId="3" borderId="19" xfId="0" applyFont="1" applyFill="1" applyBorder="1" applyAlignment="1" applyProtection="1">
      <alignment horizontal="left" vertical="top"/>
    </xf>
    <xf numFmtId="0" fontId="15" fillId="3" borderId="20" xfId="0" applyFont="1" applyFill="1" applyBorder="1" applyAlignment="1" applyProtection="1">
      <alignment horizontal="left" vertical="top"/>
    </xf>
    <xf numFmtId="2" fontId="16" fillId="0" borderId="21" xfId="17" applyNumberFormat="1" applyFont="1" applyFill="1" applyBorder="1" applyAlignment="1" applyProtection="1">
      <alignment horizontal="left" vertical="top"/>
      <protection locked="0"/>
    </xf>
    <xf numFmtId="2" fontId="16" fillId="0" borderId="19" xfId="17" applyNumberFormat="1" applyFont="1" applyFill="1" applyBorder="1" applyAlignment="1" applyProtection="1">
      <alignment horizontal="left" vertical="top"/>
      <protection locked="0"/>
    </xf>
    <xf numFmtId="2" fontId="16" fillId="0" borderId="20" xfId="17" applyNumberFormat="1" applyFont="1" applyFill="1" applyBorder="1" applyAlignment="1" applyProtection="1">
      <alignment horizontal="left" vertical="top"/>
      <protection locked="0"/>
    </xf>
    <xf numFmtId="0" fontId="16" fillId="0" borderId="21" xfId="0" applyFont="1" applyBorder="1" applyAlignment="1" applyProtection="1">
      <alignment wrapText="1"/>
    </xf>
    <xf numFmtId="0" fontId="17" fillId="0" borderId="19" xfId="0" applyFont="1" applyBorder="1" applyAlignment="1" applyProtection="1">
      <alignment wrapText="1"/>
    </xf>
    <xf numFmtId="0" fontId="0" fillId="0" borderId="20" xfId="0" applyBorder="1" applyAlignment="1"/>
    <xf numFmtId="2" fontId="16" fillId="0" borderId="21" xfId="17" applyNumberFormat="1" applyFont="1" applyFill="1" applyBorder="1" applyAlignment="1" applyProtection="1">
      <alignment vertical="top" wrapText="1"/>
      <protection locked="0"/>
    </xf>
    <xf numFmtId="0" fontId="17" fillId="0" borderId="19" xfId="0" applyFont="1" applyBorder="1" applyAlignment="1">
      <alignment vertical="top" wrapText="1"/>
    </xf>
    <xf numFmtId="0" fontId="17" fillId="0" borderId="20" xfId="0" applyFont="1" applyBorder="1" applyAlignment="1">
      <alignment vertical="top" wrapText="1"/>
    </xf>
    <xf numFmtId="0" fontId="15" fillId="3" borderId="21" xfId="0" applyFont="1" applyFill="1" applyBorder="1" applyAlignment="1" applyProtection="1"/>
    <xf numFmtId="0" fontId="17" fillId="0" borderId="20" xfId="0" applyFont="1" applyBorder="1" applyAlignment="1" applyProtection="1"/>
    <xf numFmtId="0" fontId="15" fillId="3" borderId="12" xfId="0" applyFont="1" applyFill="1" applyBorder="1" applyAlignment="1" applyProtection="1">
      <alignment horizontal="center" vertical="center" wrapText="1"/>
    </xf>
    <xf numFmtId="0" fontId="17" fillId="0" borderId="13" xfId="0" applyFont="1" applyBorder="1" applyAlignment="1" applyProtection="1">
      <alignment horizontal="center" vertical="center"/>
    </xf>
    <xf numFmtId="0" fontId="15" fillId="3" borderId="12" xfId="0" applyFont="1" applyFill="1" applyBorder="1" applyAlignment="1" applyProtection="1">
      <alignment horizontal="center" vertical="center"/>
    </xf>
    <xf numFmtId="0" fontId="17" fillId="0" borderId="13" xfId="0" applyFont="1" applyBorder="1" applyAlignment="1" applyProtection="1"/>
    <xf numFmtId="0" fontId="15" fillId="3" borderId="21" xfId="0" applyFont="1" applyFill="1" applyBorder="1" applyAlignment="1" applyProtection="1">
      <alignment vertical="top"/>
    </xf>
    <xf numFmtId="0" fontId="15" fillId="3" borderId="19" xfId="0" applyFont="1" applyFill="1" applyBorder="1" applyAlignment="1" applyProtection="1">
      <alignment vertical="top"/>
    </xf>
    <xf numFmtId="0" fontId="17" fillId="3" borderId="20" xfId="0" applyFont="1" applyFill="1" applyBorder="1" applyAlignment="1">
      <alignment vertical="top"/>
    </xf>
    <xf numFmtId="0" fontId="15" fillId="3" borderId="20" xfId="0" applyFont="1" applyFill="1" applyBorder="1" applyAlignment="1" applyProtection="1"/>
    <xf numFmtId="0" fontId="0" fillId="0" borderId="20" xfId="0" applyBorder="1" applyAlignment="1" applyProtection="1"/>
    <xf numFmtId="0" fontId="0" fillId="0" borderId="20" xfId="0" applyBorder="1" applyAlignment="1" applyProtection="1">
      <alignment wrapText="1"/>
    </xf>
    <xf numFmtId="0" fontId="19" fillId="0" borderId="0" xfId="0" applyFont="1" applyAlignment="1" applyProtection="1">
      <alignment wrapText="1"/>
    </xf>
    <xf numFmtId="0" fontId="19" fillId="0" borderId="25" xfId="0" applyFont="1" applyBorder="1" applyAlignment="1" applyProtection="1">
      <alignment wrapText="1"/>
    </xf>
    <xf numFmtId="0" fontId="13" fillId="0" borderId="20" xfId="0" applyFont="1" applyBorder="1" applyAlignment="1" applyProtection="1"/>
    <xf numFmtId="0" fontId="13" fillId="0" borderId="20" xfId="0" applyFont="1" applyBorder="1" applyAlignment="1" applyProtection="1">
      <alignment wrapText="1"/>
    </xf>
    <xf numFmtId="0" fontId="16" fillId="0" borderId="21" xfId="26" applyFont="1" applyBorder="1" applyAlignment="1" applyProtection="1">
      <alignment horizontal="left"/>
    </xf>
    <xf numFmtId="0" fontId="1" fillId="0" borderId="19" xfId="26" applyBorder="1" applyAlignment="1" applyProtection="1">
      <alignment horizontal="left"/>
    </xf>
    <xf numFmtId="0" fontId="16" fillId="0" borderId="18" xfId="26" applyFont="1" applyBorder="1" applyAlignment="1" applyProtection="1">
      <alignment wrapText="1"/>
    </xf>
    <xf numFmtId="0" fontId="1" fillId="0" borderId="18" xfId="26" applyBorder="1" applyAlignment="1" applyProtection="1">
      <alignment wrapText="1"/>
    </xf>
    <xf numFmtId="0" fontId="16" fillId="0" borderId="21" xfId="26" applyFont="1" applyBorder="1" applyAlignment="1" applyProtection="1">
      <alignment wrapText="1"/>
    </xf>
    <xf numFmtId="0" fontId="1" fillId="0" borderId="20" xfId="26" applyBorder="1" applyAlignment="1" applyProtection="1">
      <alignment wrapText="1"/>
    </xf>
    <xf numFmtId="0" fontId="1" fillId="0" borderId="19" xfId="26" applyBorder="1" applyAlignment="1" applyProtection="1">
      <alignment wrapText="1"/>
    </xf>
    <xf numFmtId="0" fontId="1" fillId="0" borderId="19" xfId="26" applyBorder="1" applyAlignment="1"/>
    <xf numFmtId="0" fontId="1" fillId="0" borderId="20" xfId="26" applyBorder="1" applyAlignment="1"/>
    <xf numFmtId="0" fontId="1" fillId="0" borderId="0" xfId="26" applyAlignment="1" applyProtection="1">
      <alignment vertical="top" wrapText="1"/>
    </xf>
    <xf numFmtId="0" fontId="15" fillId="3" borderId="19" xfId="0" applyFont="1" applyFill="1" applyBorder="1" applyAlignment="1" applyProtection="1"/>
    <xf numFmtId="0" fontId="0" fillId="0" borderId="19" xfId="0" applyBorder="1" applyAlignment="1" applyProtection="1"/>
    <xf numFmtId="0" fontId="16" fillId="0" borderId="18" xfId="0" applyFont="1" applyBorder="1" applyAlignment="1" applyProtection="1">
      <alignment wrapText="1"/>
    </xf>
    <xf numFmtId="0" fontId="13" fillId="0" borderId="18" xfId="0" applyFont="1" applyBorder="1" applyAlignment="1" applyProtection="1">
      <alignment wrapText="1"/>
    </xf>
    <xf numFmtId="0" fontId="15" fillId="3" borderId="18" xfId="0" applyFont="1" applyFill="1" applyBorder="1" applyAlignment="1" applyProtection="1"/>
    <xf numFmtId="0" fontId="0" fillId="0" borderId="18" xfId="0" applyBorder="1" applyAlignment="1" applyProtection="1">
      <alignment wrapText="1"/>
    </xf>
    <xf numFmtId="0" fontId="16" fillId="0" borderId="0" xfId="16" applyNumberFormat="1" applyFont="1" applyBorder="1" applyAlignment="1" applyProtection="1">
      <alignment vertical="center"/>
      <protection hidden="1"/>
    </xf>
  </cellXfs>
  <cellStyles count="27">
    <cellStyle name="Custom - Opmaakprofiel8" xfId="1"/>
    <cellStyle name="Data   - Opmaakprofiel2" xfId="2"/>
    <cellStyle name="Euro" xfId="3"/>
    <cellStyle name="Labels - Opmaakprofiel3" xfId="4"/>
    <cellStyle name="Normal - Opmaakprofiel1" xfId="5"/>
    <cellStyle name="Normal - Opmaakprofiel2" xfId="6"/>
    <cellStyle name="Normal - Opmaakprofiel3" xfId="7"/>
    <cellStyle name="Normal - Opmaakprofiel4" xfId="8"/>
    <cellStyle name="Normal - Opmaakprofiel5" xfId="9"/>
    <cellStyle name="Normal - Opmaakprofiel6" xfId="10"/>
    <cellStyle name="Normal - Opmaakprofiel7" xfId="11"/>
    <cellStyle name="Normal - Opmaakprofiel8" xfId="12"/>
    <cellStyle name="Normal 2" xfId="26"/>
    <cellStyle name="Reset  - Opmaakprofiel7" xfId="13"/>
    <cellStyle name="Standaard" xfId="0" builtinId="0"/>
    <cellStyle name="Standaard_010 Voorlopige nacalculatie 2011 (21-12-2011)" xfId="14"/>
    <cellStyle name="Standaard_Concept nac 2004 ent II" xfId="15"/>
    <cellStyle name="Standaard_Tabblad versiebeheer" xfId="16"/>
    <cellStyle name="Tabelstandaard" xfId="17"/>
    <cellStyle name="Tabelstandaard financieel" xfId="18"/>
    <cellStyle name="Tabelstandaard negatief" xfId="19"/>
    <cellStyle name="Tabelstandaard Totaal" xfId="20"/>
    <cellStyle name="Tabelstandaard Totaal Negatief" xfId="21"/>
    <cellStyle name="Table  - Opmaakprofiel6" xfId="22"/>
    <cellStyle name="Title  - Opmaakprofiel1" xfId="23"/>
    <cellStyle name="TotCol - Opmaakprofiel5" xfId="24"/>
    <cellStyle name="TotRow - Opmaakprofiel4" xfId="25"/>
  </cellStyles>
  <dxfs count="31">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9"/>
      </font>
      <fill>
        <patternFill>
          <bgColor indexed="10"/>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43"/>
      </font>
    </dxf>
    <dxf>
      <fill>
        <patternFill>
          <bgColor indexed="47"/>
        </patternFill>
      </fill>
    </dxf>
    <dxf>
      <fill>
        <patternFill>
          <bgColor indexed="4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E2DCD3"/>
      <rgbColor rgb="0099CCFF"/>
      <rgbColor rgb="00FF99CC"/>
      <rgbColor rgb="00CC99FF"/>
      <rgbColor rgb="00D7DCEF"/>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D$21" lockText="1" noThreeD="1"/>
</file>

<file path=xl/ctrlProps/ctrlProp2.xml><?xml version="1.0" encoding="utf-8"?>
<formControlPr xmlns="http://schemas.microsoft.com/office/spreadsheetml/2009/9/main" objectType="CheckBox" checked="Checked" fmlaLink="$D$2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19</xdr:row>
          <xdr:rowOff>0</xdr:rowOff>
        </xdr:from>
        <xdr:to>
          <xdr:col>2</xdr:col>
          <xdr:colOff>771525</xdr:colOff>
          <xdr:row>20</xdr:row>
          <xdr:rowOff>66675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19</xdr:row>
          <xdr:rowOff>0</xdr:rowOff>
        </xdr:from>
        <xdr:to>
          <xdr:col>2</xdr:col>
          <xdr:colOff>771525</xdr:colOff>
          <xdr:row>20</xdr:row>
          <xdr:rowOff>66675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fLocksWithSheet="0"/>
      </xdr:twoCellAnchor>
    </mc:Choice>
    <mc:Fallback/>
  </mc:AlternateContent>
  <xdr:twoCellAnchor editAs="oneCell">
    <xdr:from>
      <xdr:col>11</xdr:col>
      <xdr:colOff>85725</xdr:colOff>
      <xdr:row>0</xdr:row>
      <xdr:rowOff>104775</xdr:rowOff>
    </xdr:from>
    <xdr:to>
      <xdr:col>14</xdr:col>
      <xdr:colOff>66675</xdr:colOff>
      <xdr:row>5</xdr:row>
      <xdr:rowOff>28575</xdr:rowOff>
    </xdr:to>
    <xdr:pic>
      <xdr:nvPicPr>
        <xdr:cNvPr id="1043" name="Picture 19" descr="01 nza logo pms 100mm PMS 463 [basi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6125" y="104775"/>
          <a:ext cx="1790700" cy="8953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695325</xdr:colOff>
          <xdr:row>1</xdr:row>
          <xdr:rowOff>47625</xdr:rowOff>
        </xdr:from>
        <xdr:to>
          <xdr:col>5</xdr:col>
          <xdr:colOff>847725</xdr:colOff>
          <xdr:row>1</xdr:row>
          <xdr:rowOff>190500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819150</xdr:colOff>
          <xdr:row>1</xdr:row>
          <xdr:rowOff>57150</xdr:rowOff>
        </xdr:from>
        <xdr:to>
          <xdr:col>5</xdr:col>
          <xdr:colOff>971550</xdr:colOff>
          <xdr:row>2</xdr:row>
          <xdr:rowOff>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495300</xdr:colOff>
          <xdr:row>1</xdr:row>
          <xdr:rowOff>47625</xdr:rowOff>
        </xdr:from>
        <xdr:to>
          <xdr:col>6</xdr:col>
          <xdr:colOff>914400</xdr:colOff>
          <xdr:row>1</xdr:row>
          <xdr:rowOff>190500</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933450</xdr:colOff>
          <xdr:row>1</xdr:row>
          <xdr:rowOff>19050</xdr:rowOff>
        </xdr:from>
        <xdr:to>
          <xdr:col>4</xdr:col>
          <xdr:colOff>2466975</xdr:colOff>
          <xdr:row>1</xdr:row>
          <xdr:rowOff>161925</xdr:rowOff>
        </xdr:to>
        <xdr:sp macro="" textlink="">
          <xdr:nvSpPr>
            <xdr:cNvPr id="2059" name="Object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752475</xdr:colOff>
          <xdr:row>1</xdr:row>
          <xdr:rowOff>57150</xdr:rowOff>
        </xdr:from>
        <xdr:to>
          <xdr:col>5</xdr:col>
          <xdr:colOff>904875</xdr:colOff>
          <xdr:row>2</xdr:row>
          <xdr:rowOff>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752475</xdr:colOff>
          <xdr:row>1</xdr:row>
          <xdr:rowOff>47625</xdr:rowOff>
        </xdr:from>
        <xdr:to>
          <xdr:col>4</xdr:col>
          <xdr:colOff>1362075</xdr:colOff>
          <xdr:row>2</xdr:row>
          <xdr:rowOff>0</xdr:rowOff>
        </xdr:to>
        <xdr:sp macro="" textlink="">
          <xdr:nvSpPr>
            <xdr:cNvPr id="10244" name="Object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1</xdr:row>
          <xdr:rowOff>38100</xdr:rowOff>
        </xdr:from>
        <xdr:to>
          <xdr:col>5</xdr:col>
          <xdr:colOff>904875</xdr:colOff>
          <xdr:row>2</xdr:row>
          <xdr:rowOff>19050</xdr:rowOff>
        </xdr:to>
        <xdr:sp macro="" textlink="">
          <xdr:nvSpPr>
            <xdr:cNvPr id="10245" name="Object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752475</xdr:colOff>
          <xdr:row>1</xdr:row>
          <xdr:rowOff>47625</xdr:rowOff>
        </xdr:from>
        <xdr:to>
          <xdr:col>4</xdr:col>
          <xdr:colOff>1362075</xdr:colOff>
          <xdr:row>2</xdr:row>
          <xdr:rowOff>0</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1</xdr:row>
          <xdr:rowOff>38100</xdr:rowOff>
        </xdr:from>
        <xdr:to>
          <xdr:col>5</xdr:col>
          <xdr:colOff>904875</xdr:colOff>
          <xdr:row>2</xdr:row>
          <xdr:rowOff>19050</xdr:rowOff>
        </xdr:to>
        <xdr:sp macro="" textlink="">
          <xdr:nvSpPr>
            <xdr:cNvPr id="15362" name="Object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371475</xdr:colOff>
          <xdr:row>1</xdr:row>
          <xdr:rowOff>38100</xdr:rowOff>
        </xdr:from>
        <xdr:to>
          <xdr:col>4</xdr:col>
          <xdr:colOff>276225</xdr:colOff>
          <xdr:row>1</xdr:row>
          <xdr:rowOff>180975</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0-%20Schaduw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exploitatie en opbrengsten"/>
      <sheetName val="afnames en begroting"/>
      <sheetName val="personeelskosten"/>
      <sheetName val="materiëel, huisvesting, rente"/>
      <sheetName val="overige opbrengsten"/>
      <sheetName val="laboratoriumkstn, tariefberek"/>
      <sheetName val="versiebeheer"/>
    </sheetNames>
    <sheetDataSet>
      <sheetData sheetId="0">
        <row r="3">
          <cell r="D3">
            <v>2013</v>
          </cell>
        </row>
        <row r="21">
          <cell r="D21" t="b">
            <v>1</v>
          </cell>
        </row>
      </sheetData>
      <sheetData sheetId="1" refreshError="1"/>
      <sheetData sheetId="2" refreshError="1"/>
      <sheetData sheetId="3" refreshError="1"/>
      <sheetData sheetId="4">
        <row r="6">
          <cell r="F6">
            <v>0</v>
          </cell>
        </row>
      </sheetData>
      <sheetData sheetId="5">
        <row r="6">
          <cell r="F6">
            <v>0</v>
          </cell>
        </row>
      </sheetData>
      <sheetData sheetId="6" refreshError="1"/>
      <sheetData sheetId="7"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5.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7.vml"/><Relationship Id="rId1" Type="http://schemas.openxmlformats.org/officeDocument/2006/relationships/drawing" Target="../drawings/drawing7.xml"/><Relationship Id="rId5" Type="http://schemas.openxmlformats.org/officeDocument/2006/relationships/oleObject" Target="../embeddings/oleObject7.bin"/><Relationship Id="rId4" Type="http://schemas.openxmlformats.org/officeDocument/2006/relationships/image" Target="../media/image2.emf"/></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oleObject" Target="../embeddings/oleObject9.bin"/><Relationship Id="rId5" Type="http://schemas.openxmlformats.org/officeDocument/2006/relationships/image" Target="../media/image2.emf"/><Relationship Id="rId4" Type="http://schemas.openxmlformats.org/officeDocument/2006/relationships/oleObject" Target="../embeddings/oleObject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oleObject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pageSetUpPr autoPageBreaks="0" fitToPage="1"/>
  </sheetPr>
  <dimension ref="A1:V52"/>
  <sheetViews>
    <sheetView showGridLines="0" showZeros="0" tabSelected="1" showOutlineSymbols="0" zoomScaleNormal="100" zoomScaleSheetLayoutView="75" workbookViewId="0"/>
  </sheetViews>
  <sheetFormatPr defaultColWidth="9.140625" defaultRowHeight="12.75" x14ac:dyDescent="0.2"/>
  <cols>
    <col min="1" max="1" width="8.85546875" style="21" customWidth="1"/>
    <col min="2" max="2" width="11" style="81" customWidth="1"/>
    <col min="3" max="3" width="29.28515625" style="21" customWidth="1"/>
    <col min="4" max="4" width="23" style="21" customWidth="1"/>
    <col min="5" max="6" width="15" style="21" customWidth="1"/>
    <col min="7" max="7" width="3.42578125" style="21" customWidth="1"/>
    <col min="8" max="8" width="6.7109375" style="21" customWidth="1"/>
    <col min="9" max="9" width="6.7109375" style="81" customWidth="1"/>
    <col min="10" max="10" width="7.140625" style="81" customWidth="1"/>
    <col min="11" max="11" width="14.28515625" style="81" customWidth="1"/>
    <col min="12" max="12" width="13.7109375" style="81" customWidth="1"/>
    <col min="13" max="14" width="6.7109375" style="21" customWidth="1"/>
    <col min="15" max="15" width="9.7109375" style="21" bestFit="1" customWidth="1"/>
    <col min="16" max="16384" width="9.140625" style="21"/>
  </cols>
  <sheetData>
    <row r="1" spans="1:22" s="4" customFormat="1" ht="15" customHeight="1" x14ac:dyDescent="0.2">
      <c r="A1" s="146"/>
      <c r="B1" s="1"/>
      <c r="C1" s="1"/>
      <c r="D1" s="1"/>
      <c r="E1" s="1"/>
      <c r="F1" s="1"/>
      <c r="G1" s="1"/>
      <c r="H1" s="1"/>
      <c r="I1" s="2"/>
      <c r="J1" s="2"/>
      <c r="K1" s="2"/>
      <c r="L1" s="2"/>
      <c r="M1" s="1"/>
      <c r="N1" s="1"/>
      <c r="O1" s="3"/>
      <c r="P1" s="3"/>
      <c r="Q1" s="3"/>
      <c r="R1" s="3"/>
    </row>
    <row r="2" spans="1:22" s="8" customFormat="1" ht="12.75" customHeight="1" x14ac:dyDescent="0.2">
      <c r="A2" s="147"/>
      <c r="B2" s="148"/>
      <c r="C2" s="148"/>
      <c r="D2" s="148"/>
      <c r="E2" s="148"/>
      <c r="F2" s="148"/>
      <c r="G2" s="148"/>
      <c r="H2" s="5"/>
      <c r="I2" s="6"/>
      <c r="J2" s="6"/>
      <c r="K2" s="6"/>
      <c r="L2" s="6"/>
      <c r="M2" s="5"/>
      <c r="N2" s="5"/>
      <c r="O2" s="7"/>
      <c r="P2" s="7"/>
      <c r="Q2" s="7"/>
      <c r="R2" s="7"/>
    </row>
    <row r="3" spans="1:22" s="9" customFormat="1" ht="18" x14ac:dyDescent="0.25">
      <c r="B3" s="10"/>
      <c r="C3" s="10"/>
      <c r="D3" s="150">
        <v>2014</v>
      </c>
      <c r="E3" s="11"/>
      <c r="F3" s="12"/>
      <c r="G3" s="13"/>
      <c r="H3" s="13"/>
      <c r="I3" s="10"/>
      <c r="J3" s="10"/>
      <c r="K3" s="14"/>
      <c r="L3" s="15">
        <f>IF(OR(D3=1996,D3=2000,D3=2004),366,365)</f>
        <v>365</v>
      </c>
      <c r="M3" s="14"/>
      <c r="N3" s="14"/>
      <c r="O3" s="16"/>
      <c r="P3" s="16"/>
      <c r="Q3" s="16"/>
      <c r="R3" s="16"/>
    </row>
    <row r="4" spans="1:22" ht="18" x14ac:dyDescent="0.25">
      <c r="A4" s="10" t="s">
        <v>198</v>
      </c>
      <c r="B4" s="10"/>
      <c r="C4" s="10"/>
      <c r="E4" s="10"/>
      <c r="F4" s="10"/>
      <c r="G4" s="10"/>
      <c r="H4" s="10"/>
      <c r="I4" s="14"/>
      <c r="J4" s="17"/>
      <c r="K4" s="17"/>
      <c r="L4" s="17"/>
      <c r="M4" s="18"/>
      <c r="N4" s="18"/>
      <c r="O4" s="20"/>
      <c r="P4" s="20"/>
      <c r="Q4" s="20"/>
      <c r="R4" s="20"/>
    </row>
    <row r="5" spans="1:22" x14ac:dyDescent="0.2">
      <c r="A5" s="22" t="s">
        <v>95</v>
      </c>
      <c r="B5" s="17"/>
      <c r="C5" s="18"/>
      <c r="D5" s="18"/>
      <c r="E5" s="18"/>
      <c r="F5" s="18"/>
      <c r="G5" s="19"/>
      <c r="H5" s="18"/>
      <c r="I5" s="17"/>
      <c r="J5" s="17"/>
      <c r="K5" s="17"/>
      <c r="L5" s="17"/>
      <c r="M5" s="18"/>
      <c r="N5" s="18"/>
      <c r="O5" s="20"/>
      <c r="P5" s="20"/>
      <c r="Q5" s="20"/>
      <c r="R5" s="20"/>
    </row>
    <row r="6" spans="1:22" s="31" customFormat="1" ht="12.75" customHeight="1" x14ac:dyDescent="0.2">
      <c r="A6" s="23"/>
      <c r="B6" s="23"/>
      <c r="C6" s="23"/>
      <c r="D6" s="23"/>
      <c r="E6" s="24"/>
      <c r="F6" s="25"/>
      <c r="G6" s="23"/>
      <c r="H6" s="26"/>
      <c r="I6" s="26"/>
      <c r="J6" s="26"/>
      <c r="K6" s="27" t="s">
        <v>0</v>
      </c>
      <c r="L6" s="28"/>
      <c r="M6" s="29"/>
      <c r="N6" s="29"/>
      <c r="O6" s="30"/>
      <c r="P6" s="30"/>
      <c r="Q6" s="30"/>
      <c r="R6" s="30"/>
    </row>
    <row r="7" spans="1:22" s="31" customFormat="1" ht="12" x14ac:dyDescent="0.2">
      <c r="A7" s="404" t="s">
        <v>1</v>
      </c>
      <c r="B7" s="405"/>
      <c r="C7" s="406"/>
      <c r="D7" s="407"/>
      <c r="E7" s="129" t="s">
        <v>2</v>
      </c>
      <c r="F7" s="82" t="s">
        <v>3</v>
      </c>
      <c r="G7" s="23"/>
      <c r="H7" s="26"/>
      <c r="I7" s="26"/>
      <c r="J7" s="26"/>
      <c r="K7" s="32" t="s">
        <v>4</v>
      </c>
      <c r="L7" s="400" t="s">
        <v>134</v>
      </c>
      <c r="M7" s="401"/>
      <c r="N7" s="402"/>
      <c r="O7" s="30"/>
      <c r="P7" s="30"/>
      <c r="Q7" s="30"/>
      <c r="R7" s="30"/>
      <c r="U7" s="152">
        <v>0</v>
      </c>
      <c r="V7" s="152" t="s">
        <v>125</v>
      </c>
    </row>
    <row r="8" spans="1:22" s="31" customFormat="1" ht="12" x14ac:dyDescent="0.2">
      <c r="A8" s="408" t="s">
        <v>5</v>
      </c>
      <c r="B8" s="409"/>
      <c r="C8" s="409"/>
      <c r="D8" s="410"/>
      <c r="E8" s="128">
        <v>380</v>
      </c>
      <c r="F8" s="133"/>
      <c r="G8" s="23"/>
      <c r="H8" s="26"/>
      <c r="I8" s="26"/>
      <c r="J8" s="26"/>
      <c r="K8" s="32" t="s">
        <v>6</v>
      </c>
      <c r="L8" s="403">
        <v>41740</v>
      </c>
      <c r="M8" s="401"/>
      <c r="N8" s="402"/>
      <c r="O8" s="30"/>
      <c r="P8" s="30"/>
      <c r="Q8" s="30"/>
      <c r="R8" s="30"/>
      <c r="U8" s="152">
        <v>101</v>
      </c>
      <c r="V8" s="152" t="s">
        <v>102</v>
      </c>
    </row>
    <row r="9" spans="1:22" s="31" customFormat="1" ht="12" x14ac:dyDescent="0.2">
      <c r="A9" s="130" t="s">
        <v>99</v>
      </c>
      <c r="B9" s="131"/>
      <c r="C9" s="131"/>
      <c r="D9" s="132"/>
      <c r="E9" s="411"/>
      <c r="F9" s="412"/>
      <c r="G9" s="23"/>
      <c r="H9" s="26"/>
      <c r="I9" s="26"/>
      <c r="J9" s="26"/>
      <c r="K9" s="32" t="s">
        <v>7</v>
      </c>
      <c r="L9" s="397" t="s">
        <v>27</v>
      </c>
      <c r="M9" s="398"/>
      <c r="N9" s="399"/>
      <c r="U9" s="152">
        <v>200</v>
      </c>
      <c r="V9" s="152" t="s">
        <v>103</v>
      </c>
    </row>
    <row r="10" spans="1:22" s="35" customFormat="1" x14ac:dyDescent="0.2">
      <c r="A10" s="413" t="s">
        <v>135</v>
      </c>
      <c r="B10" s="414"/>
      <c r="C10" s="414"/>
      <c r="D10" s="415"/>
      <c r="E10" s="44"/>
      <c r="F10" s="44"/>
      <c r="G10" s="33"/>
      <c r="H10" s="33"/>
      <c r="I10" s="23"/>
      <c r="J10" s="23"/>
      <c r="O10" s="34"/>
      <c r="P10" s="34"/>
      <c r="Q10" s="34"/>
      <c r="R10" s="34"/>
      <c r="U10" s="153">
        <v>801</v>
      </c>
      <c r="V10" s="153" t="s">
        <v>104</v>
      </c>
    </row>
    <row r="11" spans="1:22" s="35" customFormat="1" x14ac:dyDescent="0.2">
      <c r="A11" s="79"/>
      <c r="B11" s="145"/>
      <c r="C11" s="145"/>
      <c r="D11" s="145"/>
      <c r="E11" s="44"/>
      <c r="F11" s="44"/>
      <c r="G11" s="33"/>
      <c r="H11" s="33"/>
      <c r="I11" s="23"/>
      <c r="J11" s="23"/>
      <c r="K11" s="93"/>
      <c r="L11" s="94"/>
      <c r="M11" s="94"/>
      <c r="N11" s="94"/>
      <c r="O11" s="34"/>
      <c r="P11" s="34"/>
      <c r="Q11" s="34"/>
      <c r="R11" s="34"/>
      <c r="U11" s="153">
        <v>900</v>
      </c>
      <c r="V11" s="153" t="s">
        <v>105</v>
      </c>
    </row>
    <row r="12" spans="1:22" s="35" customFormat="1" ht="13.5" thickBot="1" x14ac:dyDescent="0.25">
      <c r="A12" s="79"/>
      <c r="B12" s="145"/>
      <c r="C12" s="145"/>
      <c r="D12" s="145"/>
      <c r="E12" s="44"/>
      <c r="F12" s="44"/>
      <c r="G12" s="33"/>
      <c r="H12" s="33"/>
      <c r="I12" s="23"/>
      <c r="J12" s="23"/>
      <c r="K12" s="93"/>
      <c r="L12" s="94"/>
      <c r="M12" s="94"/>
      <c r="N12" s="94"/>
      <c r="O12" s="34"/>
      <c r="P12" s="34"/>
      <c r="Q12" s="34"/>
      <c r="R12" s="34"/>
      <c r="U12" s="153">
        <v>903</v>
      </c>
      <c r="V12" s="153" t="s">
        <v>106</v>
      </c>
    </row>
    <row r="13" spans="1:22" s="42" customFormat="1" ht="12" x14ac:dyDescent="0.2">
      <c r="A13" s="36"/>
      <c r="B13" s="37"/>
      <c r="C13" s="38" t="s">
        <v>8</v>
      </c>
      <c r="D13" s="39"/>
      <c r="E13" s="39"/>
      <c r="F13" s="39"/>
      <c r="G13" s="39"/>
      <c r="H13" s="39"/>
      <c r="I13" s="40"/>
      <c r="J13" s="40"/>
      <c r="K13" s="40"/>
      <c r="L13" s="40"/>
      <c r="M13" s="41"/>
      <c r="N13" s="36"/>
      <c r="O13" s="36"/>
      <c r="P13" s="36"/>
      <c r="Q13" s="36"/>
      <c r="R13" s="36"/>
      <c r="U13" s="154">
        <v>904</v>
      </c>
      <c r="V13" s="154" t="s">
        <v>107</v>
      </c>
    </row>
    <row r="14" spans="1:22" s="42" customFormat="1" ht="12" x14ac:dyDescent="0.2">
      <c r="A14" s="36"/>
      <c r="B14" s="43"/>
      <c r="C14" s="36"/>
      <c r="D14" s="34"/>
      <c r="E14" s="34"/>
      <c r="F14" s="34"/>
      <c r="G14" s="34"/>
      <c r="H14" s="34"/>
      <c r="I14" s="44"/>
      <c r="J14" s="44"/>
      <c r="K14" s="44"/>
      <c r="L14" s="44"/>
      <c r="M14" s="45"/>
      <c r="N14" s="36"/>
      <c r="O14" s="36"/>
      <c r="P14" s="36"/>
      <c r="Q14" s="36"/>
      <c r="R14" s="36"/>
      <c r="U14" s="154">
        <v>905</v>
      </c>
      <c r="V14" s="154" t="s">
        <v>108</v>
      </c>
    </row>
    <row r="15" spans="1:22" s="42" customFormat="1" ht="12" x14ac:dyDescent="0.2">
      <c r="A15" s="36"/>
      <c r="B15" s="43"/>
      <c r="C15" s="34"/>
      <c r="D15" s="391" t="s">
        <v>101</v>
      </c>
      <c r="E15" s="392"/>
      <c r="F15" s="392"/>
      <c r="G15" s="392"/>
      <c r="H15" s="392"/>
      <c r="I15" s="392"/>
      <c r="J15" s="392"/>
      <c r="K15" s="392"/>
      <c r="L15" s="392"/>
      <c r="M15" s="45"/>
      <c r="N15" s="36"/>
      <c r="O15" s="36"/>
      <c r="P15" s="36"/>
      <c r="Q15" s="36"/>
      <c r="R15" s="36"/>
      <c r="U15" s="154">
        <v>1100</v>
      </c>
      <c r="V15" s="154" t="s">
        <v>109</v>
      </c>
    </row>
    <row r="16" spans="1:22" s="42" customFormat="1" ht="12.75" customHeight="1" x14ac:dyDescent="0.2">
      <c r="A16" s="36"/>
      <c r="B16" s="43"/>
      <c r="C16" s="36"/>
      <c r="D16" s="392"/>
      <c r="E16" s="392"/>
      <c r="F16" s="392"/>
      <c r="G16" s="392"/>
      <c r="H16" s="392"/>
      <c r="I16" s="392"/>
      <c r="J16" s="392"/>
      <c r="K16" s="392"/>
      <c r="L16" s="392"/>
      <c r="M16" s="45"/>
      <c r="N16" s="36"/>
      <c r="O16" s="36"/>
      <c r="P16" s="36"/>
      <c r="Q16" s="36"/>
      <c r="R16" s="36"/>
      <c r="U16" s="154">
        <v>1101</v>
      </c>
      <c r="V16" s="154" t="s">
        <v>110</v>
      </c>
    </row>
    <row r="17" spans="1:22" s="42" customFormat="1" ht="12" x14ac:dyDescent="0.2">
      <c r="A17" s="36"/>
      <c r="B17" s="43"/>
      <c r="C17" s="34"/>
      <c r="D17" s="416" t="s">
        <v>9</v>
      </c>
      <c r="E17" s="416"/>
      <c r="F17" s="416"/>
      <c r="G17" s="416"/>
      <c r="H17" s="416"/>
      <c r="I17" s="416"/>
      <c r="J17" s="416"/>
      <c r="K17" s="416"/>
      <c r="L17" s="416"/>
      <c r="M17" s="45"/>
      <c r="N17" s="36"/>
      <c r="O17" s="36"/>
      <c r="P17" s="36"/>
      <c r="Q17" s="36"/>
      <c r="R17" s="36"/>
      <c r="U17" s="154">
        <v>1200</v>
      </c>
      <c r="V17" s="154" t="s">
        <v>111</v>
      </c>
    </row>
    <row r="18" spans="1:22" s="42" customFormat="1" ht="12" x14ac:dyDescent="0.2">
      <c r="A18" s="36"/>
      <c r="B18" s="43"/>
      <c r="C18" s="34"/>
      <c r="D18" s="416"/>
      <c r="E18" s="416"/>
      <c r="F18" s="416"/>
      <c r="G18" s="416"/>
      <c r="H18" s="416"/>
      <c r="I18" s="416"/>
      <c r="J18" s="416"/>
      <c r="K18" s="416"/>
      <c r="L18" s="416"/>
      <c r="M18" s="45"/>
      <c r="N18" s="36"/>
      <c r="O18" s="50"/>
      <c r="P18" s="36"/>
      <c r="Q18" s="36"/>
      <c r="R18" s="36"/>
      <c r="U18" s="154">
        <v>1300</v>
      </c>
      <c r="V18" s="154" t="s">
        <v>112</v>
      </c>
    </row>
    <row r="19" spans="1:22" s="42" customFormat="1" ht="12" x14ac:dyDescent="0.2">
      <c r="A19" s="36"/>
      <c r="B19" s="43"/>
      <c r="C19" s="34"/>
      <c r="D19" s="416"/>
      <c r="E19" s="416"/>
      <c r="F19" s="416"/>
      <c r="G19" s="416"/>
      <c r="H19" s="416"/>
      <c r="I19" s="416"/>
      <c r="J19" s="416"/>
      <c r="K19" s="416"/>
      <c r="L19" s="416"/>
      <c r="M19" s="45"/>
      <c r="N19" s="36"/>
      <c r="O19" s="36"/>
      <c r="P19" s="36"/>
      <c r="Q19" s="36"/>
      <c r="R19" s="36"/>
      <c r="U19" s="154">
        <v>1301</v>
      </c>
      <c r="V19" s="154" t="s">
        <v>113</v>
      </c>
    </row>
    <row r="20" spans="1:22" s="42" customFormat="1" ht="12" x14ac:dyDescent="0.2">
      <c r="A20" s="36"/>
      <c r="B20" s="43"/>
      <c r="C20" s="34"/>
      <c r="D20" s="46" t="str">
        <f>IF(D21=TRUE,"      Invulvelden gearceerd","      Invulvelden niet gearceerd")</f>
        <v xml:space="preserve">      Invulvelden gearceerd</v>
      </c>
      <c r="E20" s="47"/>
      <c r="F20" s="48"/>
      <c r="G20" s="34"/>
      <c r="H20" s="34"/>
      <c r="I20" s="36"/>
      <c r="J20" s="36"/>
      <c r="K20" s="36"/>
      <c r="L20" s="36"/>
      <c r="M20" s="49"/>
      <c r="N20" s="36"/>
      <c r="O20" s="36"/>
      <c r="P20" s="36"/>
      <c r="Q20" s="36"/>
      <c r="R20" s="36"/>
      <c r="U20" s="154">
        <v>1303</v>
      </c>
      <c r="V20" s="154" t="s">
        <v>114</v>
      </c>
    </row>
    <row r="21" spans="1:22" s="56" customFormat="1" thickBot="1" x14ac:dyDescent="0.25">
      <c r="A21" s="50"/>
      <c r="B21" s="51"/>
      <c r="C21" s="52"/>
      <c r="D21" s="122" t="b">
        <v>1</v>
      </c>
      <c r="E21" s="53"/>
      <c r="F21" s="53"/>
      <c r="G21" s="52"/>
      <c r="H21" s="52"/>
      <c r="I21" s="122"/>
      <c r="J21" s="53"/>
      <c r="K21" s="53"/>
      <c r="L21" s="54"/>
      <c r="M21" s="55"/>
      <c r="N21" s="50"/>
      <c r="O21" s="50"/>
      <c r="P21" s="50"/>
      <c r="Q21" s="50"/>
      <c r="R21" s="50"/>
      <c r="U21" s="155">
        <v>1305</v>
      </c>
      <c r="V21" s="155" t="s">
        <v>115</v>
      </c>
    </row>
    <row r="22" spans="1:22" s="56" customFormat="1" ht="12" x14ac:dyDescent="0.2">
      <c r="A22" s="50"/>
      <c r="B22" s="95"/>
      <c r="C22" s="96"/>
      <c r="D22" s="123"/>
      <c r="E22" s="97"/>
      <c r="F22" s="97"/>
      <c r="G22" s="96"/>
      <c r="H22" s="96"/>
      <c r="I22" s="123"/>
      <c r="J22" s="97"/>
      <c r="K22" s="97"/>
      <c r="L22" s="98"/>
      <c r="M22" s="95"/>
      <c r="N22" s="50"/>
      <c r="O22" s="50"/>
      <c r="P22" s="50"/>
      <c r="Q22" s="50"/>
      <c r="R22" s="50"/>
      <c r="U22" s="155">
        <v>1401</v>
      </c>
      <c r="V22" s="155" t="s">
        <v>116</v>
      </c>
    </row>
    <row r="23" spans="1:22" s="59" customFormat="1" ht="16.5" customHeight="1" x14ac:dyDescent="0.2">
      <c r="A23" s="60" t="s">
        <v>10</v>
      </c>
      <c r="B23" s="61"/>
      <c r="C23" s="62"/>
      <c r="D23" s="421" t="str">
        <f>VLOOKUP(F8,U7:V30,2,FALSE)</f>
        <v>Registratienummer NZa invullen!</v>
      </c>
      <c r="E23" s="422"/>
      <c r="F23" s="423"/>
      <c r="G23" s="63"/>
      <c r="H23" s="417" t="s">
        <v>11</v>
      </c>
      <c r="I23" s="417"/>
      <c r="J23" s="417"/>
      <c r="K23" s="418"/>
      <c r="L23" s="419"/>
      <c r="M23" s="419"/>
      <c r="N23" s="420"/>
      <c r="O23" s="58"/>
      <c r="P23" s="58"/>
      <c r="Q23" s="58"/>
      <c r="R23" s="58"/>
      <c r="U23" s="156">
        <v>1402</v>
      </c>
      <c r="V23" s="156" t="s">
        <v>117</v>
      </c>
    </row>
    <row r="24" spans="1:22" s="64" customFormat="1" ht="16.5" customHeight="1" x14ac:dyDescent="0.2">
      <c r="A24" s="69" t="s">
        <v>12</v>
      </c>
      <c r="B24" s="65"/>
      <c r="C24" s="66"/>
      <c r="D24" s="421"/>
      <c r="E24" s="422"/>
      <c r="F24" s="423"/>
      <c r="G24" s="63"/>
      <c r="H24" s="388" t="s">
        <v>13</v>
      </c>
      <c r="I24" s="389"/>
      <c r="J24" s="390"/>
      <c r="K24" s="421"/>
      <c r="L24" s="422"/>
      <c r="M24" s="422"/>
      <c r="N24" s="423"/>
      <c r="O24" s="63"/>
      <c r="P24" s="63"/>
      <c r="Q24" s="63"/>
      <c r="R24" s="63"/>
      <c r="U24" s="157">
        <v>1500</v>
      </c>
      <c r="V24" s="157" t="s">
        <v>118</v>
      </c>
    </row>
    <row r="25" spans="1:22" s="64" customFormat="1" ht="16.5" customHeight="1" x14ac:dyDescent="0.2">
      <c r="A25" s="70" t="s">
        <v>13</v>
      </c>
      <c r="B25" s="67"/>
      <c r="C25" s="67"/>
      <c r="D25" s="425"/>
      <c r="E25" s="426"/>
      <c r="F25" s="427"/>
      <c r="G25" s="63"/>
      <c r="H25" s="393" t="s">
        <v>6</v>
      </c>
      <c r="I25" s="393"/>
      <c r="J25" s="393"/>
      <c r="K25" s="394"/>
      <c r="L25" s="394"/>
      <c r="M25" s="394"/>
      <c r="N25" s="394"/>
      <c r="O25" s="63"/>
      <c r="P25" s="63"/>
      <c r="Q25" s="63"/>
      <c r="R25" s="63"/>
      <c r="U25" s="157">
        <v>1512</v>
      </c>
      <c r="V25" s="157" t="s">
        <v>119</v>
      </c>
    </row>
    <row r="26" spans="1:22" s="64" customFormat="1" ht="16.5" customHeight="1" x14ac:dyDescent="0.2">
      <c r="A26" s="68" t="s">
        <v>14</v>
      </c>
      <c r="B26" s="65"/>
      <c r="C26" s="65"/>
      <c r="D26" s="421"/>
      <c r="E26" s="422"/>
      <c r="F26" s="423"/>
      <c r="G26" s="63"/>
      <c r="H26" s="393" t="s">
        <v>17</v>
      </c>
      <c r="I26" s="393"/>
      <c r="J26" s="393"/>
      <c r="K26" s="394"/>
      <c r="L26" s="394"/>
      <c r="M26" s="394"/>
      <c r="N26" s="394"/>
      <c r="O26" s="63"/>
      <c r="P26" s="63"/>
      <c r="Q26" s="63"/>
      <c r="R26" s="63"/>
      <c r="U26" s="157">
        <v>1700</v>
      </c>
      <c r="V26" s="157" t="s">
        <v>120</v>
      </c>
    </row>
    <row r="27" spans="1:22" s="64" customFormat="1" ht="16.5" customHeight="1" x14ac:dyDescent="0.2">
      <c r="A27" s="68" t="s">
        <v>17</v>
      </c>
      <c r="B27" s="65"/>
      <c r="C27" s="65"/>
      <c r="D27" s="421"/>
      <c r="E27" s="422"/>
      <c r="F27" s="423"/>
      <c r="G27" s="63"/>
      <c r="H27" s="384" t="s">
        <v>15</v>
      </c>
      <c r="I27" s="384"/>
      <c r="J27" s="384"/>
      <c r="K27" s="432"/>
      <c r="L27" s="432"/>
      <c r="M27" s="432"/>
      <c r="N27" s="432"/>
      <c r="O27" s="63"/>
      <c r="P27" s="63"/>
      <c r="Q27" s="63"/>
      <c r="R27" s="63"/>
      <c r="U27" s="157">
        <v>2001</v>
      </c>
      <c r="V27" s="157" t="s">
        <v>121</v>
      </c>
    </row>
    <row r="28" spans="1:22" s="64" customFormat="1" ht="16.5" customHeight="1" x14ac:dyDescent="0.2">
      <c r="A28" s="149"/>
      <c r="B28" s="149"/>
      <c r="C28" s="149"/>
      <c r="D28" s="149"/>
      <c r="E28" s="149"/>
      <c r="F28" s="149"/>
      <c r="G28" s="63"/>
      <c r="H28" s="385" t="s">
        <v>16</v>
      </c>
      <c r="I28" s="386"/>
      <c r="J28" s="387"/>
      <c r="K28" s="425"/>
      <c r="L28" s="426"/>
      <c r="M28" s="426"/>
      <c r="N28" s="427"/>
      <c r="O28" s="63"/>
      <c r="P28" s="63"/>
      <c r="Q28" s="63"/>
      <c r="R28" s="63"/>
      <c r="U28" s="157">
        <v>2211</v>
      </c>
      <c r="V28" s="157" t="s">
        <v>122</v>
      </c>
    </row>
    <row r="29" spans="1:22" s="64" customFormat="1" ht="16.5" customHeight="1" x14ac:dyDescent="0.2">
      <c r="A29" s="70" t="s">
        <v>18</v>
      </c>
      <c r="B29" s="65"/>
      <c r="C29" s="65"/>
      <c r="D29" s="65"/>
      <c r="E29" s="65"/>
      <c r="F29" s="66"/>
      <c r="G29" s="63"/>
      <c r="H29" s="388" t="s">
        <v>13</v>
      </c>
      <c r="I29" s="389"/>
      <c r="J29" s="390"/>
      <c r="K29" s="425"/>
      <c r="L29" s="426"/>
      <c r="M29" s="426"/>
      <c r="N29" s="427"/>
      <c r="O29" s="63"/>
      <c r="P29" s="63"/>
      <c r="Q29" s="63"/>
      <c r="R29" s="63"/>
      <c r="U29" s="157">
        <v>2300</v>
      </c>
      <c r="V29" s="157" t="s">
        <v>123</v>
      </c>
    </row>
    <row r="30" spans="1:22" s="64" customFormat="1" ht="16.5" customHeight="1" x14ac:dyDescent="0.2">
      <c r="A30" s="71"/>
      <c r="B30" s="72"/>
      <c r="C30" s="72"/>
      <c r="D30" s="72"/>
      <c r="E30" s="72"/>
      <c r="F30" s="73"/>
      <c r="G30" s="63"/>
      <c r="H30" s="388" t="s">
        <v>6</v>
      </c>
      <c r="I30" s="389"/>
      <c r="J30" s="390"/>
      <c r="K30" s="433"/>
      <c r="L30" s="434"/>
      <c r="M30" s="434"/>
      <c r="N30" s="435"/>
      <c r="O30" s="63"/>
      <c r="P30" s="63"/>
      <c r="Q30" s="63"/>
      <c r="R30" s="63"/>
      <c r="U30" s="157">
        <v>2400</v>
      </c>
      <c r="V30" s="157" t="s">
        <v>124</v>
      </c>
    </row>
    <row r="31" spans="1:22" s="64" customFormat="1" ht="16.5" customHeight="1" x14ac:dyDescent="0.2">
      <c r="A31" s="71"/>
      <c r="B31" s="72"/>
      <c r="C31" s="72"/>
      <c r="D31" s="72"/>
      <c r="E31" s="72"/>
      <c r="F31" s="73"/>
      <c r="G31" s="63"/>
      <c r="H31" s="393" t="s">
        <v>17</v>
      </c>
      <c r="I31" s="393"/>
      <c r="J31" s="393"/>
      <c r="K31" s="394"/>
      <c r="L31" s="394"/>
      <c r="M31" s="394"/>
      <c r="N31" s="394"/>
      <c r="O31" s="63"/>
      <c r="P31" s="63"/>
      <c r="Q31" s="63"/>
      <c r="R31" s="63"/>
    </row>
    <row r="32" spans="1:22" s="64" customFormat="1" ht="16.5" customHeight="1" x14ac:dyDescent="0.2">
      <c r="A32" s="71"/>
      <c r="B32" s="72"/>
      <c r="C32" s="72"/>
      <c r="D32" s="72"/>
      <c r="E32" s="72"/>
      <c r="F32" s="74" t="s">
        <v>19</v>
      </c>
      <c r="G32" s="63"/>
      <c r="H32" s="388" t="s">
        <v>15</v>
      </c>
      <c r="I32" s="389"/>
      <c r="J32" s="390"/>
      <c r="K32" s="421"/>
      <c r="L32" s="422"/>
      <c r="M32" s="422"/>
      <c r="N32" s="423"/>
      <c r="O32" s="63"/>
      <c r="P32" s="63"/>
      <c r="Q32" s="63"/>
      <c r="R32" s="63"/>
    </row>
    <row r="33" spans="1:18" s="64" customFormat="1" ht="16.5" customHeight="1" x14ac:dyDescent="0.2">
      <c r="A33" s="382"/>
      <c r="B33" s="383"/>
      <c r="C33" s="75" t="s">
        <v>20</v>
      </c>
      <c r="D33" s="395"/>
      <c r="E33" s="396"/>
      <c r="F33" s="75" t="s">
        <v>21</v>
      </c>
      <c r="G33" s="63"/>
      <c r="H33" s="428"/>
      <c r="I33" s="428"/>
      <c r="J33" s="428"/>
      <c r="K33" s="430"/>
      <c r="L33" s="430"/>
      <c r="M33" s="430"/>
      <c r="N33" s="430"/>
      <c r="O33" s="63"/>
      <c r="P33" s="63"/>
      <c r="Q33" s="63"/>
      <c r="R33" s="63"/>
    </row>
    <row r="34" spans="1:18" s="64" customFormat="1" ht="16.5" customHeight="1" x14ac:dyDescent="0.2">
      <c r="A34" s="63"/>
      <c r="B34" s="63"/>
      <c r="C34" s="63"/>
      <c r="D34" s="63"/>
      <c r="E34" s="63"/>
      <c r="F34" s="63"/>
      <c r="G34" s="63"/>
      <c r="H34" s="429"/>
      <c r="I34" s="429"/>
      <c r="J34" s="429"/>
      <c r="K34" s="431"/>
      <c r="L34" s="431"/>
      <c r="M34" s="431"/>
      <c r="N34" s="431"/>
      <c r="O34" s="63"/>
      <c r="P34" s="63"/>
      <c r="Q34" s="63"/>
      <c r="R34" s="63"/>
    </row>
    <row r="35" spans="1:18" x14ac:dyDescent="0.2">
      <c r="A35" s="249" t="s">
        <v>130</v>
      </c>
      <c r="B35" s="77"/>
      <c r="C35" s="63"/>
      <c r="D35" s="58"/>
      <c r="E35" s="78"/>
      <c r="F35" s="63"/>
      <c r="G35" s="63"/>
    </row>
    <row r="36" spans="1:18" x14ac:dyDescent="0.2">
      <c r="A36" s="63"/>
      <c r="B36" s="77"/>
      <c r="C36" s="63"/>
      <c r="D36" s="366" t="s">
        <v>194</v>
      </c>
      <c r="E36" s="105">
        <v>2012</v>
      </c>
      <c r="F36" s="367">
        <f>E36+1</f>
        <v>2013</v>
      </c>
      <c r="I36" s="21"/>
      <c r="M36" s="81"/>
    </row>
    <row r="37" spans="1:18" x14ac:dyDescent="0.2">
      <c r="A37" s="250" t="s">
        <v>204</v>
      </c>
      <c r="B37" s="251"/>
      <c r="C37" s="252"/>
      <c r="D37" s="368" t="s">
        <v>195</v>
      </c>
      <c r="E37" s="253">
        <f>'Aanvaardbare kosten 2012'!F18</f>
        <v>0</v>
      </c>
      <c r="F37" s="376">
        <f>'Aanvaardbare kosten 2013'!F18</f>
        <v>0</v>
      </c>
      <c r="I37" s="21"/>
      <c r="M37" s="81"/>
    </row>
    <row r="38" spans="1:18" x14ac:dyDescent="0.2">
      <c r="A38" s="250" t="s">
        <v>221</v>
      </c>
      <c r="B38" s="251"/>
      <c r="C38" s="252"/>
      <c r="D38" s="368" t="s">
        <v>195</v>
      </c>
      <c r="E38" s="253">
        <f>'exploitatie en opbrengsten'!E10</f>
        <v>0</v>
      </c>
      <c r="F38" s="377">
        <f>'exploitatie en opbrengsten'!F10</f>
        <v>0</v>
      </c>
      <c r="I38" s="21"/>
      <c r="J38" s="304"/>
      <c r="K38" s="304"/>
      <c r="L38" s="304"/>
      <c r="M38" s="304"/>
    </row>
    <row r="39" spans="1:18" x14ac:dyDescent="0.2">
      <c r="A39" s="254" t="s">
        <v>131</v>
      </c>
      <c r="B39" s="255"/>
      <c r="C39" s="252"/>
      <c r="D39" s="368" t="s">
        <v>195</v>
      </c>
      <c r="E39" s="253">
        <f>'exploitatie en opbrengsten'!E28</f>
        <v>0</v>
      </c>
      <c r="F39" s="377">
        <f>'exploitatie en opbrengsten'!F28</f>
        <v>0</v>
      </c>
      <c r="I39" s="21"/>
      <c r="L39" s="81" t="s">
        <v>136</v>
      </c>
      <c r="M39" s="81"/>
    </row>
    <row r="40" spans="1:18" x14ac:dyDescent="0.2">
      <c r="A40" s="256" t="s">
        <v>132</v>
      </c>
      <c r="B40" s="251"/>
      <c r="C40" s="252"/>
      <c r="D40" s="257">
        <f>'exploitatie en opbrengsten'!E32</f>
        <v>0</v>
      </c>
      <c r="E40" s="257" t="s">
        <v>195</v>
      </c>
      <c r="F40" s="377" t="s">
        <v>195</v>
      </c>
      <c r="I40" s="21"/>
      <c r="M40" s="81"/>
    </row>
    <row r="41" spans="1:18" x14ac:dyDescent="0.2">
      <c r="A41" s="256" t="s">
        <v>210</v>
      </c>
      <c r="B41" s="251"/>
      <c r="C41" s="252"/>
      <c r="D41" s="257" t="s">
        <v>195</v>
      </c>
      <c r="E41" s="253">
        <f>IF('exploitatie en opbrengsten'!E12&gt;('exploitatie en opbrengsten'!E10/20),'exploitatie en opbrengsten'!E10/20,'exploitatie en opbrengsten'!E12)</f>
        <v>0</v>
      </c>
      <c r="F41" s="253">
        <f>IF('exploitatie en opbrengsten'!F12&gt;('exploitatie en opbrengsten'!F10/20),'exploitatie en opbrengsten'!F10/20,'exploitatie en opbrengsten'!F12)</f>
        <v>0</v>
      </c>
      <c r="I41" s="21"/>
      <c r="J41" s="378"/>
      <c r="K41" s="378"/>
      <c r="L41" s="378"/>
      <c r="M41" s="378"/>
    </row>
    <row r="42" spans="1:18" x14ac:dyDescent="0.2">
      <c r="A42" s="258" t="s">
        <v>199</v>
      </c>
      <c r="B42" s="251"/>
      <c r="C42" s="252"/>
      <c r="D42" s="121">
        <f>D40</f>
        <v>0</v>
      </c>
      <c r="E42" s="121">
        <f>(SMALL(E37:E38,1)-E39)+E41</f>
        <v>0</v>
      </c>
      <c r="F42" s="121">
        <f>(SMALL(F37:F38,1)-F39)+F41</f>
        <v>0</v>
      </c>
      <c r="I42" s="21"/>
      <c r="M42" s="81"/>
    </row>
    <row r="43" spans="1:18" s="76" customFormat="1" ht="16.5" customHeight="1" x14ac:dyDescent="0.2">
      <c r="A43" s="63"/>
      <c r="B43" s="77"/>
      <c r="C43" s="63"/>
      <c r="D43" s="58"/>
      <c r="E43" s="78"/>
      <c r="F43" s="63"/>
      <c r="G43" s="63"/>
      <c r="H43" s="63"/>
      <c r="I43" s="63"/>
      <c r="J43" s="63"/>
      <c r="K43" s="63"/>
      <c r="L43" s="63"/>
      <c r="M43" s="63"/>
      <c r="N43" s="63"/>
      <c r="O43" s="127"/>
      <c r="P43" s="30"/>
      <c r="Q43" s="30"/>
      <c r="R43" s="30"/>
    </row>
    <row r="44" spans="1:18" s="76" customFormat="1" ht="16.5" customHeight="1" x14ac:dyDescent="0.2">
      <c r="A44" s="77" t="s">
        <v>191</v>
      </c>
      <c r="B44" s="77"/>
      <c r="C44" s="63"/>
      <c r="D44" s="58"/>
      <c r="E44" s="78"/>
      <c r="F44" s="63"/>
      <c r="G44" s="63"/>
      <c r="H44" s="63"/>
      <c r="I44" s="63"/>
      <c r="J44" s="63"/>
      <c r="K44" s="63"/>
      <c r="L44" s="63"/>
      <c r="M44" s="63"/>
      <c r="N44" s="63"/>
      <c r="O44" s="127"/>
      <c r="P44" s="30"/>
      <c r="Q44" s="30"/>
      <c r="R44" s="30"/>
    </row>
    <row r="45" spans="1:18" s="76" customFormat="1" ht="16.5" customHeight="1" thickBot="1" x14ac:dyDescent="0.25">
      <c r="A45" s="63"/>
      <c r="B45" s="77"/>
      <c r="C45" s="63"/>
      <c r="D45" s="58"/>
      <c r="E45" s="78"/>
      <c r="F45" s="63"/>
      <c r="G45" s="63"/>
      <c r="H45" s="63"/>
      <c r="I45" s="63"/>
      <c r="J45" s="63"/>
      <c r="K45" s="63"/>
      <c r="L45" s="63"/>
      <c r="M45" s="63"/>
      <c r="N45" s="63"/>
      <c r="O45" s="127"/>
      <c r="P45" s="30"/>
      <c r="Q45" s="30"/>
      <c r="R45" s="30"/>
    </row>
    <row r="46" spans="1:18" s="42" customFormat="1" thickBot="1" x14ac:dyDescent="0.25">
      <c r="A46" s="79" t="s">
        <v>22</v>
      </c>
      <c r="B46" s="44"/>
      <c r="C46" s="44"/>
      <c r="D46" s="44"/>
      <c r="E46" s="44"/>
      <c r="F46" s="80"/>
      <c r="G46" s="30"/>
      <c r="H46" s="58"/>
      <c r="I46" s="58"/>
      <c r="J46" s="58"/>
      <c r="K46" s="58"/>
      <c r="O46" s="36"/>
      <c r="P46" s="36"/>
      <c r="Q46" s="36"/>
      <c r="R46" s="36"/>
    </row>
    <row r="47" spans="1:18" s="42" customFormat="1" ht="12" x14ac:dyDescent="0.2">
      <c r="H47" s="63"/>
      <c r="I47" s="63"/>
      <c r="J47" s="63"/>
      <c r="K47" s="63"/>
      <c r="L47" s="63"/>
      <c r="M47" s="63"/>
      <c r="N47" s="63"/>
      <c r="O47" s="36"/>
      <c r="P47" s="36"/>
      <c r="Q47" s="36"/>
      <c r="R47" s="36"/>
    </row>
    <row r="48" spans="1:18" s="42" customFormat="1" ht="12" customHeight="1" x14ac:dyDescent="0.2">
      <c r="A48" s="424" t="s">
        <v>137</v>
      </c>
      <c r="B48" s="424"/>
      <c r="C48" s="424"/>
      <c r="D48" s="424"/>
      <c r="E48" s="424"/>
      <c r="F48" s="424"/>
      <c r="G48" s="424"/>
      <c r="H48" s="424"/>
      <c r="I48" s="424"/>
      <c r="J48" s="424"/>
      <c r="K48" s="424"/>
      <c r="L48" s="424"/>
      <c r="M48" s="424"/>
      <c r="N48" s="424"/>
      <c r="O48" s="36"/>
      <c r="P48" s="36"/>
      <c r="Q48" s="36"/>
      <c r="R48" s="36"/>
    </row>
    <row r="49" spans="1:18" s="42" customFormat="1" ht="12" customHeight="1" x14ac:dyDescent="0.2">
      <c r="A49" s="424"/>
      <c r="B49" s="424"/>
      <c r="C49" s="424"/>
      <c r="D49" s="424"/>
      <c r="E49" s="424"/>
      <c r="F49" s="424"/>
      <c r="G49" s="424"/>
      <c r="H49" s="424"/>
      <c r="I49" s="424"/>
      <c r="J49" s="424"/>
      <c r="K49" s="424"/>
      <c r="L49" s="424"/>
      <c r="M49" s="424"/>
      <c r="N49" s="424"/>
      <c r="O49" s="36"/>
      <c r="P49" s="36"/>
      <c r="Q49" s="36"/>
      <c r="R49" s="36"/>
    </row>
    <row r="50" spans="1:18" s="42" customFormat="1" ht="12" customHeight="1" x14ac:dyDescent="0.2">
      <c r="A50" s="36"/>
      <c r="B50" s="30"/>
      <c r="C50" s="36"/>
      <c r="D50" s="36"/>
      <c r="E50" s="36"/>
      <c r="F50" s="36"/>
      <c r="G50" s="36"/>
      <c r="H50" s="151"/>
      <c r="I50" s="151"/>
      <c r="J50" s="151"/>
      <c r="K50" s="151"/>
      <c r="L50" s="151"/>
      <c r="M50" s="151"/>
      <c r="N50" s="151"/>
      <c r="O50" s="36"/>
      <c r="P50" s="36"/>
      <c r="Q50" s="36"/>
      <c r="R50" s="36"/>
    </row>
    <row r="51" spans="1:18" x14ac:dyDescent="0.2">
      <c r="H51" s="151"/>
      <c r="I51" s="151"/>
      <c r="J51" s="151"/>
      <c r="K51" s="151"/>
      <c r="L51" s="151"/>
      <c r="M51" s="151"/>
      <c r="N51" s="151"/>
    </row>
    <row r="52" spans="1:18" x14ac:dyDescent="0.2">
      <c r="H52" s="36"/>
      <c r="I52" s="30"/>
      <c r="J52" s="30"/>
      <c r="K52" s="30"/>
      <c r="L52" s="30"/>
      <c r="M52" s="36"/>
      <c r="N52" s="36"/>
    </row>
  </sheetData>
  <sheetProtection password="CC74" sheet="1" objects="1" scenarios="1"/>
  <mergeCells count="41">
    <mergeCell ref="A48:N49"/>
    <mergeCell ref="D27:F27"/>
    <mergeCell ref="D23:F23"/>
    <mergeCell ref="D24:F24"/>
    <mergeCell ref="D25:F25"/>
    <mergeCell ref="D26:F26"/>
    <mergeCell ref="H33:J33"/>
    <mergeCell ref="H34:J34"/>
    <mergeCell ref="K33:N33"/>
    <mergeCell ref="H32:J32"/>
    <mergeCell ref="K34:N34"/>
    <mergeCell ref="K27:N27"/>
    <mergeCell ref="K28:N28"/>
    <mergeCell ref="K30:N30"/>
    <mergeCell ref="K32:N32"/>
    <mergeCell ref="K29:N29"/>
    <mergeCell ref="A10:D10"/>
    <mergeCell ref="D17:L19"/>
    <mergeCell ref="H23:J23"/>
    <mergeCell ref="K23:N23"/>
    <mergeCell ref="K25:N25"/>
    <mergeCell ref="H25:J25"/>
    <mergeCell ref="H24:J24"/>
    <mergeCell ref="K24:N24"/>
    <mergeCell ref="L9:N9"/>
    <mergeCell ref="L7:N7"/>
    <mergeCell ref="L8:N8"/>
    <mergeCell ref="A7:D7"/>
    <mergeCell ref="A8:D8"/>
    <mergeCell ref="E9:F9"/>
    <mergeCell ref="A33:B33"/>
    <mergeCell ref="H27:J27"/>
    <mergeCell ref="H28:J28"/>
    <mergeCell ref="H30:J30"/>
    <mergeCell ref="D15:L16"/>
    <mergeCell ref="H29:J29"/>
    <mergeCell ref="H26:J26"/>
    <mergeCell ref="K26:N26"/>
    <mergeCell ref="H31:J31"/>
    <mergeCell ref="K31:N31"/>
    <mergeCell ref="D33:E33"/>
  </mergeCells>
  <phoneticPr fontId="7" type="noConversion"/>
  <conditionalFormatting sqref="H52:N52 A48 K46:K47 F43:F45 L47:N47 D43:E46 D35 E36:E40">
    <cfRule type="expression" dxfId="30" priority="13" stopIfTrue="1">
      <formula>$D$29=TRUE</formula>
    </cfRule>
  </conditionalFormatting>
  <conditionalFormatting sqref="A33 F46 K23:K32 A30:F32 C33:F33 D20:E20 E9 F8:F9 D24:D27">
    <cfRule type="expression" dxfId="29" priority="14" stopIfTrue="1">
      <formula>$D$21=TRUE</formula>
    </cfRule>
  </conditionalFormatting>
  <conditionalFormatting sqref="A7:D7">
    <cfRule type="expression" dxfId="28" priority="15" stopIfTrue="1">
      <formula>$F$6&gt;0</formula>
    </cfRule>
  </conditionalFormatting>
  <conditionalFormatting sqref="E35:F35 F37:F40">
    <cfRule type="expression" dxfId="27" priority="11" stopIfTrue="1">
      <formula>$D$29=TRUE</formula>
    </cfRule>
  </conditionalFormatting>
  <conditionalFormatting sqref="A44">
    <cfRule type="expression" dxfId="26" priority="9" stopIfTrue="1">
      <formula>$D$29=TRUE</formula>
    </cfRule>
  </conditionalFormatting>
  <conditionalFormatting sqref="D36">
    <cfRule type="expression" dxfId="25" priority="8" stopIfTrue="1">
      <formula>$D$29=TRUE</formula>
    </cfRule>
  </conditionalFormatting>
  <conditionalFormatting sqref="F41">
    <cfRule type="expression" dxfId="24" priority="2" stopIfTrue="1">
      <formula>$D$29=TRUE</formula>
    </cfRule>
  </conditionalFormatting>
  <conditionalFormatting sqref="E41">
    <cfRule type="expression" dxfId="23" priority="1" stopIfTrue="1">
      <formula>$D$29=TRUE</formula>
    </cfRule>
  </conditionalFormatting>
  <dataValidations count="1">
    <dataValidation type="list" allowBlank="1" showInputMessage="1" showErrorMessage="1" sqref="F8">
      <formula1>$U$7:$U$30</formula1>
    </dataValidation>
  </dataValidations>
  <pageMargins left="0.39370078740157483" right="0.39370078740157483" top="0.39370078740157483" bottom="0.39370078740157483" header="0.51181102362204722" footer="0.47244094488188981"/>
  <pageSetup paperSize="9" pageOrder="overThenDown"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locked="0" defaultSize="0" autoFill="0" autoLine="0" autoPict="0">
                <anchor moveWithCells="1">
                  <from>
                    <xdr:col>2</xdr:col>
                    <xdr:colOff>457200</xdr:colOff>
                    <xdr:row>19</xdr:row>
                    <xdr:rowOff>0</xdr:rowOff>
                  </from>
                  <to>
                    <xdr:col>2</xdr:col>
                    <xdr:colOff>771525</xdr:colOff>
                    <xdr:row>20</xdr:row>
                    <xdr:rowOff>66675</xdr:rowOff>
                  </to>
                </anchor>
              </controlPr>
            </control>
          </mc:Choice>
        </mc:AlternateContent>
        <mc:AlternateContent xmlns:mc="http://schemas.openxmlformats.org/markup-compatibility/2006">
          <mc:Choice Requires="x14">
            <control shapeId="1038" r:id="rId5" name="Check Box 14">
              <controlPr locked="0" defaultSize="0" autoFill="0" autoLine="0" autoPict="0">
                <anchor moveWithCells="1">
                  <from>
                    <xdr:col>2</xdr:col>
                    <xdr:colOff>457200</xdr:colOff>
                    <xdr:row>19</xdr:row>
                    <xdr:rowOff>0</xdr:rowOff>
                  </from>
                  <to>
                    <xdr:col>2</xdr:col>
                    <xdr:colOff>771525</xdr:colOff>
                    <xdr:row>20</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pageSetUpPr autoPageBreaks="0"/>
  </sheetPr>
  <dimension ref="A1:R36"/>
  <sheetViews>
    <sheetView showGridLines="0" showZeros="0" showOutlineSymbols="0" zoomScaleNormal="100" zoomScaleSheetLayoutView="75" workbookViewId="0"/>
  </sheetViews>
  <sheetFormatPr defaultColWidth="9.140625" defaultRowHeight="12.75" x14ac:dyDescent="0.2"/>
  <cols>
    <col min="1" max="1" width="6" style="21" customWidth="1"/>
    <col min="2" max="2" width="44" style="21" bestFit="1" customWidth="1"/>
    <col min="3" max="3" width="19.28515625" style="21" customWidth="1"/>
    <col min="4" max="4" width="36.28515625" style="21" customWidth="1"/>
    <col min="5" max="6" width="20.7109375" style="21" customWidth="1"/>
    <col min="7" max="7" width="15.7109375" style="21" customWidth="1"/>
    <col min="8" max="8" width="14.28515625" style="21" customWidth="1"/>
    <col min="9" max="16384" width="9.140625" style="21"/>
  </cols>
  <sheetData>
    <row r="1" spans="1:18" s="9" customFormat="1" ht="12" customHeight="1" x14ac:dyDescent="0.2">
      <c r="A1" s="99"/>
      <c r="B1" s="83"/>
      <c r="C1" s="44"/>
      <c r="D1" s="44"/>
      <c r="E1" s="84"/>
      <c r="F1" s="44"/>
      <c r="G1" s="34"/>
      <c r="H1" s="34"/>
      <c r="I1" s="34"/>
      <c r="J1" s="34"/>
      <c r="K1" s="34"/>
      <c r="L1" s="16"/>
      <c r="M1" s="16"/>
      <c r="N1" s="16"/>
      <c r="O1" s="16"/>
      <c r="P1" s="16"/>
      <c r="Q1" s="16"/>
    </row>
    <row r="2" spans="1:18" s="9" customFormat="1" ht="15.75" customHeight="1" x14ac:dyDescent="0.2">
      <c r="A2" s="85" t="str">
        <f>Voorblad!A4</f>
        <v>Verrekening exploitatie 2012-2013</v>
      </c>
      <c r="B2" s="16"/>
      <c r="C2" s="67"/>
      <c r="D2" s="67"/>
      <c r="E2" s="67"/>
      <c r="F2" s="87">
        <v>1</v>
      </c>
      <c r="H2" s="67"/>
      <c r="I2" s="16"/>
      <c r="J2" s="16"/>
      <c r="K2" s="16"/>
      <c r="L2" s="16"/>
      <c r="M2" s="16"/>
      <c r="N2" s="16"/>
      <c r="O2" s="16"/>
      <c r="P2" s="16"/>
      <c r="Q2" s="16"/>
    </row>
    <row r="3" spans="1:18" s="9" customFormat="1" ht="15.75" customHeight="1" x14ac:dyDescent="0.2">
      <c r="A3" s="85"/>
      <c r="B3" s="16"/>
      <c r="C3" s="67"/>
      <c r="D3" s="67"/>
      <c r="E3" s="67"/>
      <c r="F3" s="86" t="b">
        <f>Voorblad!D21</f>
        <v>1</v>
      </c>
      <c r="G3" s="87"/>
      <c r="H3" s="67"/>
      <c r="I3" s="16"/>
      <c r="J3" s="16"/>
      <c r="K3" s="16"/>
      <c r="L3" s="16"/>
      <c r="M3" s="16"/>
      <c r="N3" s="16"/>
      <c r="O3" s="16"/>
      <c r="P3" s="16"/>
      <c r="Q3" s="16"/>
    </row>
    <row r="4" spans="1:18" ht="12" customHeight="1" x14ac:dyDescent="0.2">
      <c r="A4" s="88"/>
      <c r="B4" s="16"/>
      <c r="C4" s="34"/>
      <c r="D4" s="16"/>
      <c r="E4" s="67"/>
      <c r="F4" s="67"/>
      <c r="G4" s="86"/>
      <c r="H4" s="67"/>
      <c r="I4" s="87"/>
      <c r="J4" s="20"/>
      <c r="K4" s="20"/>
      <c r="L4" s="20"/>
      <c r="M4" s="20"/>
      <c r="N4" s="20"/>
      <c r="O4" s="20"/>
      <c r="P4" s="20"/>
      <c r="Q4" s="20"/>
    </row>
    <row r="5" spans="1:18" ht="12" customHeight="1" x14ac:dyDescent="0.2">
      <c r="A5" s="91" t="s">
        <v>23</v>
      </c>
      <c r="B5" s="91" t="s">
        <v>24</v>
      </c>
      <c r="E5" s="104" t="str">
        <f>"Exploitatie "&amp;Voorblad!D3-2</f>
        <v>Exploitatie 2012</v>
      </c>
      <c r="F5" s="104" t="str">
        <f>"Exploitatie "&amp;Voorblad!D3-1</f>
        <v>Exploitatie 2013</v>
      </c>
      <c r="G5" s="67"/>
      <c r="H5" s="67"/>
      <c r="I5" s="67"/>
      <c r="J5" s="86"/>
      <c r="K5" s="67"/>
      <c r="L5" s="67"/>
      <c r="M5" s="20"/>
      <c r="N5" s="20"/>
      <c r="O5" s="20"/>
      <c r="P5" s="20"/>
      <c r="Q5" s="20"/>
      <c r="R5" s="20"/>
    </row>
    <row r="6" spans="1:18" ht="12" customHeight="1" x14ac:dyDescent="0.2">
      <c r="A6" s="100">
        <v>101</v>
      </c>
      <c r="B6" s="441" t="s">
        <v>25</v>
      </c>
      <c r="C6" s="442"/>
      <c r="D6" s="443"/>
      <c r="E6" s="120"/>
      <c r="F6" s="126"/>
      <c r="G6" s="67"/>
      <c r="H6" s="20"/>
      <c r="I6" s="20"/>
      <c r="J6" s="20"/>
      <c r="K6" s="20"/>
      <c r="L6" s="20"/>
      <c r="M6" s="20"/>
      <c r="N6" s="20"/>
      <c r="O6" s="20"/>
      <c r="P6" s="20"/>
      <c r="Q6" s="20"/>
      <c r="R6" s="20"/>
    </row>
    <row r="7" spans="1:18" ht="12" customHeight="1" x14ac:dyDescent="0.2">
      <c r="A7" s="100">
        <f t="shared" ref="A7:A28" si="0">A6+1</f>
        <v>102</v>
      </c>
      <c r="B7" s="441" t="s">
        <v>26</v>
      </c>
      <c r="C7" s="442"/>
      <c r="D7" s="443"/>
      <c r="E7" s="120"/>
      <c r="F7" s="126"/>
      <c r="G7" s="67"/>
      <c r="H7" s="20"/>
      <c r="I7" s="20"/>
      <c r="J7" s="20"/>
      <c r="K7" s="20"/>
      <c r="L7" s="20"/>
      <c r="M7" s="20"/>
      <c r="N7" s="20"/>
      <c r="O7" s="20"/>
      <c r="P7" s="20"/>
      <c r="Q7" s="20"/>
      <c r="R7" s="20"/>
    </row>
    <row r="8" spans="1:18" ht="12" customHeight="1" x14ac:dyDescent="0.2">
      <c r="A8" s="100">
        <f t="shared" si="0"/>
        <v>103</v>
      </c>
      <c r="B8" s="373" t="s">
        <v>207</v>
      </c>
      <c r="C8" s="374"/>
      <c r="D8" s="375"/>
      <c r="E8" s="120"/>
      <c r="F8" s="126"/>
      <c r="G8" s="67"/>
      <c r="H8" s="20"/>
      <c r="I8" s="20"/>
      <c r="J8" s="20"/>
      <c r="K8" s="20"/>
      <c r="L8" s="20"/>
      <c r="M8" s="20"/>
      <c r="N8" s="20"/>
      <c r="O8" s="20"/>
      <c r="P8" s="20"/>
      <c r="Q8" s="20"/>
      <c r="R8" s="20"/>
    </row>
    <row r="9" spans="1:18" ht="12" customHeight="1" x14ac:dyDescent="0.2">
      <c r="A9" s="100">
        <f>A8+1</f>
        <v>104</v>
      </c>
      <c r="B9" s="444" t="s">
        <v>33</v>
      </c>
      <c r="C9" s="445"/>
      <c r="D9" s="407"/>
      <c r="E9" s="120"/>
      <c r="F9" s="126"/>
      <c r="G9" s="67"/>
      <c r="H9" s="20"/>
      <c r="I9" s="20"/>
      <c r="J9" s="20"/>
      <c r="K9" s="20"/>
      <c r="L9" s="20"/>
      <c r="M9" s="20"/>
      <c r="N9" s="20"/>
      <c r="O9" s="20"/>
      <c r="P9" s="20"/>
      <c r="Q9" s="20"/>
      <c r="R9" s="20"/>
    </row>
    <row r="10" spans="1:18" ht="12" customHeight="1" x14ac:dyDescent="0.2">
      <c r="A10" s="100">
        <f t="shared" si="0"/>
        <v>105</v>
      </c>
      <c r="B10" s="124" t="s">
        <v>211</v>
      </c>
      <c r="C10" s="125"/>
      <c r="D10" s="125"/>
      <c r="E10" s="121">
        <f>+E6+E7+E8-E9</f>
        <v>0</v>
      </c>
      <c r="F10" s="121">
        <f>+F6+F7+F8-F9</f>
        <v>0</v>
      </c>
      <c r="G10" s="67"/>
      <c r="H10" s="20"/>
      <c r="I10" s="20"/>
      <c r="J10" s="20"/>
      <c r="K10" s="20"/>
      <c r="L10" s="20"/>
      <c r="M10" s="20"/>
      <c r="N10" s="20"/>
      <c r="O10" s="20"/>
      <c r="P10" s="20"/>
      <c r="Q10" s="20"/>
      <c r="R10" s="20"/>
    </row>
    <row r="11" spans="1:18" ht="12" customHeight="1" x14ac:dyDescent="0.2">
      <c r="A11" s="91"/>
      <c r="B11" s="91"/>
      <c r="E11" s="136"/>
      <c r="F11" s="135"/>
      <c r="G11" s="67"/>
      <c r="H11" s="20"/>
      <c r="I11" s="20"/>
      <c r="J11" s="20"/>
      <c r="K11" s="20"/>
      <c r="L11" s="20"/>
      <c r="M11" s="20"/>
      <c r="N11" s="20"/>
      <c r="O11" s="20"/>
      <c r="P11" s="20"/>
      <c r="Q11" s="20"/>
      <c r="R11" s="20"/>
    </row>
    <row r="12" spans="1:18" ht="12" customHeight="1" x14ac:dyDescent="0.2">
      <c r="A12" s="100">
        <f>A10+1</f>
        <v>106</v>
      </c>
      <c r="B12" s="444" t="s">
        <v>213</v>
      </c>
      <c r="C12" s="445"/>
      <c r="D12" s="407"/>
      <c r="E12" s="120"/>
      <c r="F12" s="126"/>
      <c r="G12" s="381">
        <f>IF(OR(E12&gt;E10/20,F12&gt;F10/20),"PAS OP: op te bouwen weerstandsvermogen is in 2012 en/of 2013 groter dan 5% van de werkelijke kosten",0)</f>
        <v>0</v>
      </c>
      <c r="H12" s="20"/>
      <c r="I12" s="20"/>
      <c r="J12" s="20"/>
      <c r="K12" s="20"/>
      <c r="L12" s="20"/>
      <c r="M12" s="20"/>
      <c r="N12" s="20"/>
      <c r="O12" s="20"/>
      <c r="P12" s="20"/>
      <c r="Q12" s="20"/>
      <c r="R12" s="20"/>
    </row>
    <row r="13" spans="1:18" ht="12" customHeight="1" x14ac:dyDescent="0.2">
      <c r="A13" s="100">
        <f t="shared" si="0"/>
        <v>107</v>
      </c>
      <c r="B13" s="379" t="s">
        <v>212</v>
      </c>
      <c r="C13" s="125"/>
      <c r="D13" s="125"/>
      <c r="E13" s="121">
        <f>E12+E10</f>
        <v>0</v>
      </c>
      <c r="F13" s="121">
        <f>F12+F10</f>
        <v>0</v>
      </c>
      <c r="G13" s="67"/>
      <c r="H13" s="20"/>
      <c r="I13" s="20"/>
      <c r="J13" s="20"/>
      <c r="K13" s="20"/>
      <c r="L13" s="20"/>
      <c r="M13" s="20"/>
      <c r="N13" s="20"/>
      <c r="O13" s="20"/>
      <c r="P13" s="20"/>
      <c r="Q13" s="20"/>
      <c r="R13" s="20"/>
    </row>
    <row r="14" spans="1:18" ht="12" customHeight="1" x14ac:dyDescent="0.2">
      <c r="A14" s="263" t="s">
        <v>100</v>
      </c>
      <c r="B14" s="91"/>
      <c r="E14" s="134"/>
      <c r="F14" s="134"/>
      <c r="G14" s="67"/>
      <c r="H14" s="20"/>
      <c r="I14" s="20"/>
      <c r="J14" s="20"/>
      <c r="K14" s="20"/>
      <c r="L14" s="20"/>
      <c r="M14" s="20"/>
      <c r="N14" s="20"/>
      <c r="O14" s="20"/>
      <c r="P14" s="20"/>
      <c r="Q14" s="20"/>
      <c r="R14" s="20"/>
    </row>
    <row r="15" spans="1:18" ht="12" customHeight="1" x14ac:dyDescent="0.2">
      <c r="A15" s="380" t="s">
        <v>214</v>
      </c>
      <c r="B15" s="91"/>
      <c r="E15" s="134"/>
      <c r="F15" s="134"/>
      <c r="G15" s="67"/>
      <c r="H15" s="20"/>
      <c r="I15" s="20"/>
      <c r="J15" s="20"/>
      <c r="K15" s="20"/>
      <c r="L15" s="20"/>
      <c r="M15" s="20"/>
      <c r="N15" s="20"/>
      <c r="O15" s="20"/>
      <c r="P15" s="20"/>
      <c r="Q15" s="20"/>
      <c r="R15" s="20"/>
    </row>
    <row r="16" spans="1:18" ht="12" customHeight="1" x14ac:dyDescent="0.2">
      <c r="A16" s="263"/>
      <c r="B16" s="91"/>
      <c r="E16" s="134"/>
      <c r="F16" s="134"/>
      <c r="G16" s="67"/>
      <c r="H16" s="20"/>
      <c r="I16" s="20"/>
      <c r="J16" s="20"/>
      <c r="K16" s="20"/>
      <c r="L16" s="20"/>
      <c r="M16" s="20"/>
      <c r="N16" s="20"/>
      <c r="O16" s="20"/>
      <c r="P16" s="20"/>
      <c r="Q16" s="20"/>
      <c r="R16" s="20"/>
    </row>
    <row r="17" spans="1:18" ht="12" customHeight="1" x14ac:dyDescent="0.2">
      <c r="A17" s="91" t="s">
        <v>27</v>
      </c>
      <c r="B17" s="91" t="s">
        <v>215</v>
      </c>
      <c r="E17" s="104" t="str">
        <f>E5</f>
        <v>Exploitatie 2012</v>
      </c>
      <c r="F17" s="104" t="str">
        <f>F5</f>
        <v>Exploitatie 2013</v>
      </c>
      <c r="G17" s="67"/>
      <c r="H17" s="20"/>
      <c r="I17" s="20"/>
      <c r="J17" s="20"/>
      <c r="K17" s="20"/>
      <c r="L17" s="20"/>
      <c r="M17" s="20"/>
      <c r="N17" s="20"/>
      <c r="O17" s="20"/>
      <c r="P17" s="20"/>
      <c r="Q17" s="20"/>
      <c r="R17" s="20"/>
    </row>
    <row r="18" spans="1:18" ht="12" customHeight="1" x14ac:dyDescent="0.2">
      <c r="A18" s="100">
        <f>A13+1</f>
        <v>108</v>
      </c>
      <c r="B18" s="438" t="s">
        <v>88</v>
      </c>
      <c r="C18" s="439"/>
      <c r="D18" s="440"/>
      <c r="E18" s="120"/>
      <c r="F18" s="126"/>
      <c r="G18" s="67"/>
      <c r="H18" s="20"/>
      <c r="I18" s="20"/>
      <c r="J18" s="20"/>
      <c r="K18" s="20"/>
      <c r="L18" s="20"/>
      <c r="M18" s="20"/>
      <c r="N18" s="20"/>
      <c r="O18" s="20"/>
      <c r="P18" s="20"/>
      <c r="Q18" s="20"/>
      <c r="R18" s="20"/>
    </row>
    <row r="19" spans="1:18" ht="12" customHeight="1" x14ac:dyDescent="0.2">
      <c r="A19" s="100">
        <f t="shared" si="0"/>
        <v>109</v>
      </c>
      <c r="B19" s="438" t="s">
        <v>28</v>
      </c>
      <c r="C19" s="439"/>
      <c r="D19" s="440"/>
      <c r="E19" s="120"/>
      <c r="F19" s="126"/>
      <c r="G19" s="67"/>
      <c r="H19" s="20"/>
      <c r="I19" s="20"/>
      <c r="J19" s="20"/>
      <c r="K19" s="20"/>
      <c r="L19" s="20"/>
      <c r="M19" s="20"/>
      <c r="N19" s="20"/>
      <c r="O19" s="20"/>
      <c r="P19" s="20"/>
      <c r="Q19" s="20"/>
      <c r="R19" s="20"/>
    </row>
    <row r="20" spans="1:18" ht="12" customHeight="1" x14ac:dyDescent="0.2">
      <c r="A20" s="100">
        <f t="shared" si="0"/>
        <v>110</v>
      </c>
      <c r="B20" s="438" t="s">
        <v>29</v>
      </c>
      <c r="C20" s="439"/>
      <c r="D20" s="440"/>
      <c r="E20" s="120"/>
      <c r="F20" s="126"/>
      <c r="G20" s="67"/>
      <c r="H20" s="20"/>
      <c r="I20" s="20"/>
      <c r="J20" s="20"/>
      <c r="K20" s="20"/>
      <c r="L20" s="20"/>
      <c r="M20" s="20"/>
      <c r="N20" s="20"/>
      <c r="O20" s="20"/>
      <c r="P20" s="20"/>
      <c r="Q20" s="20"/>
      <c r="R20" s="20"/>
    </row>
    <row r="21" spans="1:18" ht="12" customHeight="1" x14ac:dyDescent="0.2">
      <c r="A21" s="91"/>
      <c r="B21" s="91"/>
      <c r="E21" s="136"/>
      <c r="F21" s="135"/>
      <c r="G21" s="67"/>
      <c r="H21" s="20"/>
      <c r="I21" s="20"/>
      <c r="J21" s="20"/>
      <c r="K21" s="20"/>
      <c r="L21" s="20"/>
      <c r="M21" s="20"/>
      <c r="N21" s="20"/>
      <c r="O21" s="20"/>
      <c r="P21" s="20"/>
      <c r="Q21" s="20"/>
      <c r="R21" s="20"/>
    </row>
    <row r="22" spans="1:18" ht="12" customHeight="1" x14ac:dyDescent="0.2">
      <c r="A22" s="91" t="s">
        <v>30</v>
      </c>
      <c r="B22" s="91" t="s">
        <v>216</v>
      </c>
      <c r="E22" s="104" t="str">
        <f>E5</f>
        <v>Exploitatie 2012</v>
      </c>
      <c r="F22" s="104" t="str">
        <f>F17</f>
        <v>Exploitatie 2013</v>
      </c>
      <c r="G22" s="67"/>
      <c r="H22" s="20"/>
      <c r="I22" s="20"/>
      <c r="J22" s="20"/>
      <c r="K22" s="20"/>
      <c r="L22" s="20"/>
      <c r="M22" s="20"/>
      <c r="N22" s="20"/>
      <c r="O22" s="20"/>
      <c r="P22" s="20"/>
      <c r="Q22" s="20"/>
      <c r="R22" s="20"/>
    </row>
    <row r="23" spans="1:18" ht="12" customHeight="1" x14ac:dyDescent="0.2">
      <c r="A23" s="100">
        <f>A20+1</f>
        <v>111</v>
      </c>
      <c r="B23" s="438" t="s">
        <v>89</v>
      </c>
      <c r="C23" s="439"/>
      <c r="D23" s="440"/>
      <c r="E23" s="120"/>
      <c r="F23" s="126"/>
      <c r="G23" s="67"/>
      <c r="H23" s="20"/>
      <c r="I23" s="20"/>
      <c r="J23" s="20"/>
      <c r="K23" s="20"/>
      <c r="L23" s="20"/>
      <c r="M23" s="20"/>
      <c r="N23" s="20"/>
      <c r="O23" s="20"/>
      <c r="P23" s="20"/>
      <c r="Q23" s="20"/>
      <c r="R23" s="20"/>
    </row>
    <row r="24" spans="1:18" ht="12" customHeight="1" x14ac:dyDescent="0.2">
      <c r="A24" s="100">
        <f t="shared" si="0"/>
        <v>112</v>
      </c>
      <c r="B24" s="438" t="s">
        <v>40</v>
      </c>
      <c r="C24" s="439"/>
      <c r="D24" s="440"/>
      <c r="E24" s="120"/>
      <c r="F24" s="126"/>
      <c r="G24" s="67"/>
      <c r="H24" s="20"/>
      <c r="I24" s="20"/>
      <c r="J24" s="20"/>
      <c r="K24" s="20"/>
      <c r="L24" s="20"/>
      <c r="M24" s="20"/>
      <c r="N24" s="20"/>
      <c r="O24" s="20"/>
      <c r="P24" s="20"/>
      <c r="Q24" s="20"/>
      <c r="R24" s="20"/>
    </row>
    <row r="25" spans="1:18" ht="12" customHeight="1" x14ac:dyDescent="0.2">
      <c r="A25" s="100">
        <f t="shared" si="0"/>
        <v>113</v>
      </c>
      <c r="B25" s="101" t="s">
        <v>31</v>
      </c>
      <c r="C25" s="447"/>
      <c r="D25" s="448"/>
      <c r="E25" s="120"/>
      <c r="F25" s="126"/>
      <c r="G25" s="67"/>
      <c r="H25" s="20"/>
      <c r="I25" s="20"/>
      <c r="J25" s="20"/>
      <c r="K25" s="20"/>
      <c r="L25" s="20"/>
      <c r="M25" s="20"/>
      <c r="N25" s="20"/>
      <c r="O25" s="20"/>
      <c r="P25" s="20"/>
      <c r="Q25" s="20"/>
      <c r="R25" s="20"/>
    </row>
    <row r="26" spans="1:18" ht="12" customHeight="1" x14ac:dyDescent="0.2">
      <c r="A26" s="100">
        <f t="shared" si="0"/>
        <v>114</v>
      </c>
      <c r="B26" s="101" t="s">
        <v>31</v>
      </c>
      <c r="C26" s="447"/>
      <c r="D26" s="448"/>
      <c r="E26" s="120"/>
      <c r="F26" s="126"/>
      <c r="G26" s="67"/>
      <c r="H26" s="20"/>
      <c r="I26" s="20"/>
      <c r="J26" s="20"/>
      <c r="K26" s="20"/>
      <c r="L26" s="20"/>
      <c r="M26" s="20"/>
      <c r="N26" s="20"/>
      <c r="O26" s="20"/>
      <c r="P26" s="20"/>
      <c r="Q26" s="20"/>
      <c r="R26" s="20"/>
    </row>
    <row r="27" spans="1:18" ht="12" customHeight="1" x14ac:dyDescent="0.2">
      <c r="A27" s="100">
        <f t="shared" si="0"/>
        <v>115</v>
      </c>
      <c r="B27" s="101" t="s">
        <v>31</v>
      </c>
      <c r="C27" s="447"/>
      <c r="D27" s="448"/>
      <c r="E27" s="120"/>
      <c r="F27" s="126"/>
      <c r="G27" s="67"/>
      <c r="H27" s="20"/>
      <c r="I27" s="20"/>
      <c r="J27" s="20"/>
      <c r="K27" s="20"/>
      <c r="L27" s="20"/>
      <c r="M27" s="20"/>
      <c r="N27" s="20"/>
      <c r="O27" s="20"/>
      <c r="P27" s="20"/>
      <c r="Q27" s="20"/>
      <c r="R27" s="20"/>
    </row>
    <row r="28" spans="1:18" ht="12" customHeight="1" x14ac:dyDescent="0.2">
      <c r="A28" s="100">
        <f t="shared" si="0"/>
        <v>116</v>
      </c>
      <c r="B28" s="124" t="s">
        <v>32</v>
      </c>
      <c r="C28" s="125"/>
      <c r="D28" s="125"/>
      <c r="E28" s="121">
        <f>+E18+E19+E20+E23+E24+E25+E26+E27</f>
        <v>0</v>
      </c>
      <c r="F28" s="121">
        <f>+F18+F19+F20+F23+F24+F25+F26+F27</f>
        <v>0</v>
      </c>
      <c r="G28" s="67"/>
      <c r="H28" s="20"/>
      <c r="I28" s="20"/>
      <c r="J28" s="20"/>
      <c r="K28" s="20"/>
      <c r="L28" s="20"/>
      <c r="M28" s="20"/>
      <c r="N28" s="20"/>
      <c r="O28" s="20"/>
      <c r="P28" s="20"/>
      <c r="Q28" s="20"/>
      <c r="R28" s="20"/>
    </row>
    <row r="29" spans="1:18" ht="12" customHeight="1" x14ac:dyDescent="0.2">
      <c r="A29" s="446" t="s">
        <v>217</v>
      </c>
      <c r="B29" s="446"/>
      <c r="C29" s="267"/>
      <c r="D29" s="267"/>
      <c r="E29" s="267"/>
      <c r="F29" s="267"/>
      <c r="G29" s="267"/>
      <c r="H29" s="20"/>
      <c r="I29" s="20"/>
      <c r="J29" s="20"/>
      <c r="K29" s="20"/>
      <c r="L29" s="20"/>
      <c r="M29" s="20"/>
      <c r="N29" s="20"/>
      <c r="O29" s="20"/>
      <c r="P29" s="20"/>
      <c r="Q29" s="20"/>
      <c r="R29" s="20"/>
    </row>
    <row r="30" spans="1:18" ht="12" customHeight="1" x14ac:dyDescent="0.2">
      <c r="A30" s="267"/>
      <c r="B30" s="267"/>
      <c r="C30" s="267"/>
      <c r="D30" s="267"/>
      <c r="E30" s="267"/>
      <c r="F30" s="267"/>
      <c r="G30" s="267"/>
      <c r="H30" s="20"/>
      <c r="I30" s="20"/>
      <c r="J30" s="20"/>
      <c r="K30" s="20"/>
      <c r="L30" s="20"/>
      <c r="M30" s="20"/>
      <c r="N30" s="20"/>
      <c r="O30" s="20"/>
      <c r="P30" s="20"/>
      <c r="Q30" s="20"/>
      <c r="R30" s="20"/>
    </row>
    <row r="31" spans="1:18" s="33" customFormat="1" ht="22.5" x14ac:dyDescent="0.2">
      <c r="A31" s="264" t="s">
        <v>196</v>
      </c>
      <c r="B31" s="265" t="s">
        <v>133</v>
      </c>
      <c r="C31" s="370"/>
      <c r="D31" s="370"/>
      <c r="E31" s="104" t="s">
        <v>197</v>
      </c>
      <c r="F31" s="21"/>
    </row>
    <row r="32" spans="1:18" s="33" customFormat="1" ht="13.5" customHeight="1" x14ac:dyDescent="0.2">
      <c r="A32" s="266">
        <f>A28+1</f>
        <v>117</v>
      </c>
      <c r="B32" s="438" t="s">
        <v>218</v>
      </c>
      <c r="C32" s="439"/>
      <c r="D32" s="440"/>
      <c r="E32" s="372"/>
      <c r="F32" s="21"/>
      <c r="G32" s="20"/>
    </row>
    <row r="33" spans="1:6" ht="12.75" customHeight="1" x14ac:dyDescent="0.2">
      <c r="A33" s="436" t="s">
        <v>219</v>
      </c>
      <c r="B33" s="436"/>
      <c r="C33" s="436"/>
      <c r="D33" s="436"/>
      <c r="E33" s="436"/>
    </row>
    <row r="34" spans="1:6" x14ac:dyDescent="0.2">
      <c r="A34" s="437"/>
      <c r="B34" s="437"/>
      <c r="C34" s="437"/>
      <c r="D34" s="437"/>
      <c r="E34" s="437"/>
    </row>
    <row r="35" spans="1:6" x14ac:dyDescent="0.2">
      <c r="A35" s="437"/>
      <c r="B35" s="437"/>
      <c r="C35" s="437"/>
      <c r="D35" s="437"/>
      <c r="E35" s="437"/>
      <c r="F35" s="369"/>
    </row>
    <row r="36" spans="1:6" x14ac:dyDescent="0.2">
      <c r="B36" s="20"/>
      <c r="C36" s="36"/>
      <c r="D36" s="34"/>
      <c r="E36" s="36"/>
      <c r="F36" s="36"/>
    </row>
  </sheetData>
  <sheetProtection password="CC74" sheet="1" objects="1" scenarios="1"/>
  <mergeCells count="15">
    <mergeCell ref="A33:E35"/>
    <mergeCell ref="B20:D20"/>
    <mergeCell ref="B6:D6"/>
    <mergeCell ref="B7:D7"/>
    <mergeCell ref="B9:D9"/>
    <mergeCell ref="B18:D18"/>
    <mergeCell ref="B19:D19"/>
    <mergeCell ref="B23:D23"/>
    <mergeCell ref="B24:D24"/>
    <mergeCell ref="B32:D32"/>
    <mergeCell ref="A29:B29"/>
    <mergeCell ref="C25:D25"/>
    <mergeCell ref="C26:D26"/>
    <mergeCell ref="C27:D27"/>
    <mergeCell ref="B12:D12"/>
  </mergeCells>
  <phoneticPr fontId="7" type="noConversion"/>
  <conditionalFormatting sqref="E18:F20 E6:E9 E23:E27 C25:C27">
    <cfRule type="expression" dxfId="22" priority="9" stopIfTrue="1">
      <formula>$F$3=TRUE</formula>
    </cfRule>
  </conditionalFormatting>
  <conditionalFormatting sqref="F6:F9">
    <cfRule type="expression" dxfId="21" priority="8" stopIfTrue="1">
      <formula>$F$3=TRUE</formula>
    </cfRule>
  </conditionalFormatting>
  <conditionalFormatting sqref="F23:F27">
    <cfRule type="expression" dxfId="20" priority="7" stopIfTrue="1">
      <formula>$F$3=TRUE</formula>
    </cfRule>
  </conditionalFormatting>
  <conditionalFormatting sqref="E32">
    <cfRule type="expression" dxfId="19" priority="4" stopIfTrue="1">
      <formula>$F$3=TRUE</formula>
    </cfRule>
  </conditionalFormatting>
  <conditionalFormatting sqref="E12">
    <cfRule type="expression" dxfId="18" priority="2" stopIfTrue="1">
      <formula>$F$3=TRUE</formula>
    </cfRule>
  </conditionalFormatting>
  <conditionalFormatting sqref="F12">
    <cfRule type="expression" dxfId="17" priority="1" stopIfTrue="1">
      <formula>$F$3=TRUE</formula>
    </cfRule>
  </conditionalFormatting>
  <pageMargins left="0.39370078740157483" right="0.39370078740157483" top="0.19685039370078741" bottom="0.19685039370078741" header="3.937007874015748E-2" footer="0.11811023622047245"/>
  <pageSetup paperSize="9" orientation="landscape" r:id="rId1"/>
  <headerFooter alignWithMargins="0"/>
  <drawing r:id="rId2"/>
  <legacyDrawing r:id="rId3"/>
  <oleObjects>
    <mc:AlternateContent xmlns:mc="http://schemas.openxmlformats.org/markup-compatibility/2006">
      <mc:Choice Requires="x14">
        <oleObject progId="MSPhotoEd.3" shapeId="5121" r:id="rId4">
          <objectPr defaultSize="0" autoPict="0" r:id="rId5">
            <anchor moveWithCells="1">
              <from>
                <xdr:col>4</xdr:col>
                <xdr:colOff>695325</xdr:colOff>
                <xdr:row>1</xdr:row>
                <xdr:rowOff>47625</xdr:rowOff>
              </from>
              <to>
                <xdr:col>5</xdr:col>
                <xdr:colOff>847725</xdr:colOff>
                <xdr:row>1</xdr:row>
                <xdr:rowOff>190500</xdr:rowOff>
              </to>
            </anchor>
          </objectPr>
        </oleObject>
      </mc:Choice>
      <mc:Fallback>
        <oleObject progId="MSPhotoEd.3" shapeId="512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pageSetUpPr autoPageBreaks="0"/>
  </sheetPr>
  <dimension ref="A1:Q48"/>
  <sheetViews>
    <sheetView showGridLines="0" showZeros="0" showOutlineSymbols="0" zoomScaleNormal="100" zoomScaleSheetLayoutView="75" workbookViewId="0"/>
  </sheetViews>
  <sheetFormatPr defaultColWidth="9.140625" defaultRowHeight="12.75" x14ac:dyDescent="0.2"/>
  <cols>
    <col min="1" max="1" width="5.28515625" style="21" customWidth="1"/>
    <col min="2" max="2" width="36.85546875" style="21" customWidth="1"/>
    <col min="3" max="6" width="20.7109375" style="21" customWidth="1"/>
    <col min="7" max="7" width="3" style="21" customWidth="1"/>
    <col min="8" max="8" width="14.28515625" style="21" customWidth="1"/>
    <col min="9" max="16384" width="9.140625" style="21"/>
  </cols>
  <sheetData>
    <row r="1" spans="1:17" s="9" customFormat="1" ht="12" customHeight="1" x14ac:dyDescent="0.2">
      <c r="A1" s="99"/>
      <c r="B1" s="83"/>
      <c r="C1" s="44"/>
      <c r="D1" s="44"/>
      <c r="E1" s="84"/>
      <c r="F1" s="44"/>
      <c r="G1" s="34"/>
      <c r="H1" s="34"/>
      <c r="I1" s="34"/>
      <c r="J1" s="34"/>
      <c r="K1" s="34"/>
      <c r="L1" s="16"/>
      <c r="M1" s="16"/>
      <c r="N1" s="16"/>
      <c r="O1" s="16"/>
      <c r="P1" s="16"/>
      <c r="Q1" s="16"/>
    </row>
    <row r="2" spans="1:17" s="9" customFormat="1" ht="15.75" customHeight="1" x14ac:dyDescent="0.2">
      <c r="A2" s="85" t="str">
        <f>'exploitatie en opbrengsten'!A2</f>
        <v>Verrekening exploitatie 2012-2013</v>
      </c>
      <c r="B2" s="16"/>
      <c r="C2" s="67"/>
      <c r="D2" s="67"/>
      <c r="E2" s="86" t="b">
        <f>Voorblad!D21</f>
        <v>1</v>
      </c>
      <c r="F2" s="87">
        <v>2</v>
      </c>
      <c r="H2" s="67"/>
      <c r="I2" s="16"/>
      <c r="J2" s="16"/>
      <c r="K2" s="16"/>
      <c r="L2" s="16"/>
      <c r="M2" s="16"/>
      <c r="N2" s="16"/>
      <c r="O2" s="16"/>
      <c r="P2" s="16"/>
      <c r="Q2" s="16"/>
    </row>
    <row r="3" spans="1:17" ht="12" customHeight="1" x14ac:dyDescent="0.2">
      <c r="A3" s="88"/>
      <c r="B3" s="16"/>
      <c r="C3" s="34"/>
      <c r="D3" s="16"/>
      <c r="E3" s="67"/>
      <c r="F3" s="67"/>
      <c r="G3" s="86"/>
      <c r="H3" s="67"/>
      <c r="I3" s="87"/>
      <c r="J3" s="20"/>
      <c r="K3" s="20"/>
      <c r="L3" s="20"/>
      <c r="M3" s="20"/>
      <c r="N3" s="20"/>
      <c r="O3" s="20"/>
      <c r="P3" s="20"/>
      <c r="Q3" s="20"/>
    </row>
    <row r="4" spans="1:17" ht="12" customHeight="1" x14ac:dyDescent="0.2">
      <c r="A4" s="91" t="s">
        <v>34</v>
      </c>
      <c r="B4" s="91" t="s">
        <v>35</v>
      </c>
      <c r="E4" s="104" t="s">
        <v>185</v>
      </c>
      <c r="F4" s="104" t="s">
        <v>186</v>
      </c>
      <c r="G4" s="67"/>
      <c r="H4" s="67"/>
      <c r="I4" s="86"/>
      <c r="J4" s="67"/>
      <c r="K4" s="67"/>
      <c r="L4" s="20"/>
      <c r="M4" s="20"/>
      <c r="N4" s="20"/>
      <c r="O4" s="20"/>
      <c r="P4" s="20"/>
      <c r="Q4" s="20"/>
    </row>
    <row r="5" spans="1:17" ht="12" customHeight="1" x14ac:dyDescent="0.2">
      <c r="A5" s="20"/>
      <c r="B5" s="20"/>
      <c r="E5" s="106"/>
      <c r="F5" s="106"/>
      <c r="G5" s="106"/>
      <c r="H5" s="106"/>
      <c r="I5" s="106"/>
      <c r="J5" s="106"/>
      <c r="K5" s="106"/>
      <c r="L5" s="20"/>
      <c r="M5" s="20"/>
      <c r="N5" s="20"/>
      <c r="O5" s="20"/>
      <c r="P5" s="20"/>
      <c r="Q5" s="20"/>
    </row>
    <row r="6" spans="1:17" ht="12" customHeight="1" x14ac:dyDescent="0.2">
      <c r="A6" s="100">
        <f>F2*100+1</f>
        <v>201</v>
      </c>
      <c r="B6" s="449" t="s">
        <v>36</v>
      </c>
      <c r="C6" s="450"/>
      <c r="D6" s="451"/>
      <c r="E6" s="120"/>
      <c r="F6" s="120"/>
      <c r="G6" s="20"/>
      <c r="H6" s="20"/>
      <c r="I6" s="20"/>
      <c r="J6" s="20"/>
      <c r="K6" s="20"/>
      <c r="L6" s="20"/>
      <c r="M6" s="20"/>
      <c r="N6" s="20"/>
      <c r="O6" s="20"/>
      <c r="P6" s="20"/>
      <c r="Q6" s="20"/>
    </row>
    <row r="7" spans="1:17" ht="12" customHeight="1" x14ac:dyDescent="0.2">
      <c r="A7" s="100">
        <f>A6+1</f>
        <v>202</v>
      </c>
      <c r="B7" s="449" t="s">
        <v>37</v>
      </c>
      <c r="C7" s="450"/>
      <c r="D7" s="451"/>
      <c r="E7" s="120"/>
      <c r="F7" s="120"/>
      <c r="G7" s="20"/>
      <c r="H7" s="20"/>
      <c r="I7" s="20"/>
      <c r="J7" s="20"/>
      <c r="K7" s="20"/>
      <c r="L7" s="20"/>
      <c r="M7" s="20"/>
      <c r="N7" s="20"/>
      <c r="O7" s="20"/>
      <c r="P7" s="20"/>
      <c r="Q7" s="20"/>
    </row>
    <row r="8" spans="1:17" ht="12" customHeight="1" x14ac:dyDescent="0.2">
      <c r="A8" s="100">
        <f>A7+1</f>
        <v>203</v>
      </c>
      <c r="B8" s="449" t="s">
        <v>90</v>
      </c>
      <c r="C8" s="450"/>
      <c r="D8" s="451"/>
      <c r="E8" s="120"/>
      <c r="F8" s="120"/>
      <c r="G8" s="20"/>
      <c r="H8" s="20"/>
      <c r="I8" s="20"/>
      <c r="J8" s="20"/>
      <c r="K8" s="20"/>
      <c r="L8" s="20"/>
      <c r="M8" s="20"/>
      <c r="N8" s="20"/>
      <c r="O8" s="20"/>
      <c r="P8" s="20"/>
      <c r="Q8" s="20"/>
    </row>
    <row r="9" spans="1:17" ht="12" customHeight="1" x14ac:dyDescent="0.2">
      <c r="A9" s="100">
        <f>A8+1</f>
        <v>204</v>
      </c>
      <c r="B9" s="452" t="s">
        <v>38</v>
      </c>
      <c r="C9" s="453"/>
      <c r="D9" s="454"/>
      <c r="E9" s="121">
        <f>SUM(E6:E8)</f>
        <v>0</v>
      </c>
      <c r="F9" s="121">
        <f>SUM(F6:F8)</f>
        <v>0</v>
      </c>
      <c r="G9" s="20"/>
      <c r="H9" s="20"/>
      <c r="I9" s="20"/>
      <c r="J9" s="20"/>
      <c r="K9" s="20"/>
      <c r="L9" s="20"/>
      <c r="M9" s="20"/>
      <c r="N9" s="20"/>
      <c r="O9" s="20"/>
      <c r="P9" s="20"/>
      <c r="Q9" s="20"/>
    </row>
    <row r="10" spans="1:17" ht="12" customHeight="1" x14ac:dyDescent="0.2">
      <c r="A10" s="91"/>
      <c r="B10" s="91"/>
      <c r="C10" s="108"/>
      <c r="D10" s="108"/>
      <c r="E10" s="138"/>
      <c r="F10" s="137"/>
      <c r="G10" s="20"/>
      <c r="H10" s="20"/>
      <c r="I10" s="20"/>
      <c r="J10" s="20"/>
      <c r="K10" s="20"/>
      <c r="L10" s="20"/>
      <c r="M10" s="20"/>
      <c r="N10" s="20"/>
      <c r="O10" s="20"/>
      <c r="P10" s="20"/>
      <c r="Q10" s="20"/>
    </row>
    <row r="11" spans="1:17" x14ac:dyDescent="0.2">
      <c r="A11" s="91" t="s">
        <v>161</v>
      </c>
      <c r="B11" s="91"/>
      <c r="C11" s="91"/>
      <c r="D11" s="91"/>
      <c r="E11" s="134"/>
      <c r="F11" s="137"/>
    </row>
    <row r="12" spans="1:17" x14ac:dyDescent="0.2">
      <c r="A12" s="91"/>
      <c r="B12" s="91"/>
      <c r="C12" s="91"/>
      <c r="D12" s="91"/>
      <c r="E12" s="134"/>
      <c r="F12" s="137"/>
    </row>
    <row r="13" spans="1:17" ht="23.25" x14ac:dyDescent="0.2">
      <c r="A13" s="102" t="s">
        <v>153</v>
      </c>
      <c r="B13" s="103" t="s">
        <v>154</v>
      </c>
      <c r="C13" s="104" t="s">
        <v>155</v>
      </c>
      <c r="D13" s="104" t="s">
        <v>156</v>
      </c>
      <c r="E13" s="104" t="s">
        <v>157</v>
      </c>
      <c r="F13" s="104" t="s">
        <v>158</v>
      </c>
    </row>
    <row r="14" spans="1:17" x14ac:dyDescent="0.2">
      <c r="A14" s="20"/>
      <c r="C14" s="106"/>
      <c r="D14" s="106"/>
      <c r="E14" s="308"/>
      <c r="F14" s="137"/>
    </row>
    <row r="15" spans="1:17" x14ac:dyDescent="0.2">
      <c r="A15" s="100">
        <v>205</v>
      </c>
      <c r="B15" s="101" t="s">
        <v>159</v>
      </c>
      <c r="C15" s="309">
        <f>+E6</f>
        <v>0</v>
      </c>
      <c r="D15" s="116">
        <f>+E7</f>
        <v>0</v>
      </c>
      <c r="E15" s="139">
        <f>+E8</f>
        <v>0</v>
      </c>
      <c r="F15" s="116">
        <f>SUM(C15:E15)</f>
        <v>0</v>
      </c>
    </row>
    <row r="16" spans="1:17" x14ac:dyDescent="0.2">
      <c r="A16" s="100">
        <f>A15+1</f>
        <v>206</v>
      </c>
      <c r="B16" s="306" t="s">
        <v>160</v>
      </c>
      <c r="C16" s="310"/>
      <c r="D16" s="311"/>
      <c r="E16" s="282"/>
      <c r="F16" s="118">
        <f>IF(E9&gt;0,+D15/(C15+D15)*100,0)</f>
        <v>0</v>
      </c>
    </row>
    <row r="18" spans="1:17" x14ac:dyDescent="0.2">
      <c r="A18" s="91" t="s">
        <v>170</v>
      </c>
      <c r="B18" s="91"/>
      <c r="C18" s="91"/>
      <c r="D18" s="91"/>
      <c r="E18" s="134"/>
      <c r="F18" s="137"/>
    </row>
    <row r="19" spans="1:17" x14ac:dyDescent="0.2">
      <c r="A19" s="91"/>
      <c r="B19" s="91"/>
      <c r="C19" s="91"/>
      <c r="D19" s="91"/>
      <c r="E19" s="134"/>
      <c r="F19" s="137"/>
    </row>
    <row r="20" spans="1:17" ht="23.25" x14ac:dyDescent="0.2">
      <c r="A20" s="102" t="s">
        <v>162</v>
      </c>
      <c r="B20" s="103" t="s">
        <v>154</v>
      </c>
      <c r="C20" s="104" t="s">
        <v>155</v>
      </c>
      <c r="D20" s="104" t="s">
        <v>156</v>
      </c>
      <c r="E20" s="104" t="s">
        <v>157</v>
      </c>
      <c r="F20" s="104" t="s">
        <v>158</v>
      </c>
    </row>
    <row r="21" spans="1:17" x14ac:dyDescent="0.2">
      <c r="A21" s="20"/>
      <c r="C21" s="106"/>
      <c r="D21" s="106"/>
      <c r="E21" s="308"/>
      <c r="F21" s="137"/>
    </row>
    <row r="22" spans="1:17" x14ac:dyDescent="0.2">
      <c r="A22" s="100">
        <v>207</v>
      </c>
      <c r="B22" s="101" t="s">
        <v>159</v>
      </c>
      <c r="C22" s="309">
        <f>+F6</f>
        <v>0</v>
      </c>
      <c r="D22" s="116">
        <f>+F7</f>
        <v>0</v>
      </c>
      <c r="E22" s="139">
        <f>+F8</f>
        <v>0</v>
      </c>
      <c r="F22" s="116">
        <f>SUM(C22:E22)</f>
        <v>0</v>
      </c>
    </row>
    <row r="23" spans="1:17" x14ac:dyDescent="0.2">
      <c r="A23" s="100">
        <f>A22+1</f>
        <v>208</v>
      </c>
      <c r="B23" s="306" t="s">
        <v>160</v>
      </c>
      <c r="C23" s="310"/>
      <c r="D23" s="311"/>
      <c r="E23" s="282"/>
      <c r="F23" s="118">
        <f>IF(F9&gt;0,+D22/(C22+D22)*100,0)</f>
        <v>0</v>
      </c>
    </row>
    <row r="26" spans="1:17" ht="12" customHeight="1" x14ac:dyDescent="0.2">
      <c r="A26" s="91" t="s">
        <v>164</v>
      </c>
      <c r="B26" s="91" t="s">
        <v>163</v>
      </c>
      <c r="D26" s="313"/>
      <c r="E26" s="104" t="s">
        <v>185</v>
      </c>
      <c r="F26" s="104" t="s">
        <v>186</v>
      </c>
      <c r="G26" s="20"/>
      <c r="H26" s="20"/>
      <c r="I26" s="20"/>
      <c r="J26" s="20"/>
      <c r="K26" s="20"/>
      <c r="L26" s="20"/>
      <c r="M26" s="20"/>
      <c r="N26" s="20"/>
      <c r="O26" s="20"/>
      <c r="P26" s="20"/>
      <c r="Q26" s="20"/>
    </row>
    <row r="27" spans="1:17" ht="12" customHeight="1" x14ac:dyDescent="0.2">
      <c r="A27" s="20"/>
      <c r="D27" s="106"/>
      <c r="E27" s="314"/>
      <c r="F27" s="314"/>
      <c r="G27" s="20"/>
      <c r="H27" s="20"/>
      <c r="I27" s="20"/>
      <c r="J27" s="20"/>
      <c r="K27" s="20"/>
      <c r="L27" s="20"/>
      <c r="M27" s="20"/>
      <c r="N27" s="20"/>
      <c r="O27" s="20"/>
      <c r="P27" s="20"/>
      <c r="Q27" s="20"/>
    </row>
    <row r="28" spans="1:17" ht="12" customHeight="1" x14ac:dyDescent="0.2">
      <c r="A28" s="100">
        <v>209</v>
      </c>
      <c r="B28" s="307" t="s">
        <v>40</v>
      </c>
      <c r="C28" s="365"/>
      <c r="D28" s="365"/>
      <c r="E28" s="126"/>
      <c r="F28" s="126"/>
      <c r="G28" s="20"/>
      <c r="H28" s="20"/>
      <c r="I28" s="20"/>
      <c r="J28" s="20"/>
      <c r="K28" s="20"/>
      <c r="L28" s="20"/>
      <c r="M28" s="20"/>
      <c r="N28" s="20"/>
      <c r="O28" s="20"/>
      <c r="P28" s="20"/>
      <c r="Q28" s="20"/>
    </row>
    <row r="29" spans="1:17" ht="12" customHeight="1" x14ac:dyDescent="0.2">
      <c r="A29" s="100">
        <f>A28+1</f>
        <v>210</v>
      </c>
      <c r="B29" s="455"/>
      <c r="C29" s="456"/>
      <c r="D29" s="457"/>
      <c r="E29" s="126"/>
      <c r="F29" s="126"/>
      <c r="G29" s="20"/>
      <c r="H29" s="20"/>
      <c r="I29" s="20"/>
      <c r="J29" s="20"/>
      <c r="K29" s="20"/>
      <c r="L29" s="20"/>
      <c r="M29" s="20"/>
      <c r="N29" s="20"/>
      <c r="O29" s="20"/>
      <c r="P29" s="20"/>
      <c r="Q29" s="20"/>
    </row>
    <row r="30" spans="1:17" ht="12" customHeight="1" x14ac:dyDescent="0.2">
      <c r="A30" s="100">
        <f>A29+1</f>
        <v>211</v>
      </c>
      <c r="B30" s="455"/>
      <c r="C30" s="456"/>
      <c r="D30" s="457"/>
      <c r="E30" s="126"/>
      <c r="F30" s="126"/>
      <c r="G30" s="20"/>
      <c r="H30" s="20"/>
      <c r="I30" s="20"/>
      <c r="J30" s="20"/>
      <c r="K30" s="20"/>
      <c r="L30" s="20"/>
      <c r="M30" s="20"/>
      <c r="N30" s="20"/>
      <c r="O30" s="20"/>
      <c r="P30" s="20"/>
      <c r="Q30" s="20"/>
    </row>
    <row r="31" spans="1:17" ht="12" customHeight="1" x14ac:dyDescent="0.2">
      <c r="A31" s="100">
        <f>A30+1</f>
        <v>212</v>
      </c>
      <c r="B31" s="455"/>
      <c r="C31" s="456"/>
      <c r="D31" s="457"/>
      <c r="E31" s="126"/>
      <c r="F31" s="126"/>
      <c r="G31" s="20"/>
      <c r="H31" s="20"/>
      <c r="I31" s="20"/>
      <c r="J31" s="20"/>
      <c r="K31" s="20"/>
      <c r="L31" s="20"/>
      <c r="M31" s="20"/>
      <c r="N31" s="20"/>
      <c r="O31" s="20"/>
      <c r="P31" s="20"/>
      <c r="Q31" s="20"/>
    </row>
    <row r="32" spans="1:17" ht="12" customHeight="1" x14ac:dyDescent="0.2">
      <c r="A32" s="91"/>
      <c r="B32" s="91"/>
      <c r="D32" s="91"/>
      <c r="F32" s="134"/>
      <c r="G32" s="20"/>
      <c r="H32" s="20"/>
      <c r="I32" s="20"/>
      <c r="J32" s="20"/>
      <c r="K32" s="20"/>
      <c r="L32" s="20"/>
      <c r="M32" s="20"/>
      <c r="N32" s="20"/>
      <c r="O32" s="20"/>
      <c r="P32" s="20"/>
      <c r="Q32" s="20"/>
    </row>
    <row r="33" spans="1:17" ht="12" customHeight="1" x14ac:dyDescent="0.2">
      <c r="A33" s="91" t="s">
        <v>164</v>
      </c>
      <c r="B33" s="91" t="s">
        <v>165</v>
      </c>
      <c r="D33" s="91"/>
      <c r="E33" s="104" t="s">
        <v>185</v>
      </c>
      <c r="F33" s="104" t="s">
        <v>186</v>
      </c>
      <c r="G33" s="20"/>
      <c r="H33" s="20"/>
      <c r="I33" s="20"/>
      <c r="J33" s="20"/>
      <c r="K33" s="20"/>
      <c r="L33" s="20"/>
      <c r="M33" s="20"/>
      <c r="N33" s="20"/>
      <c r="O33" s="20"/>
      <c r="P33" s="20"/>
      <c r="Q33" s="20"/>
    </row>
    <row r="34" spans="1:17" ht="12" customHeight="1" x14ac:dyDescent="0.2">
      <c r="A34" s="20"/>
      <c r="D34" s="106"/>
      <c r="E34" s="314"/>
      <c r="F34" s="314"/>
      <c r="G34" s="20"/>
      <c r="H34" s="106"/>
      <c r="I34" s="20"/>
      <c r="J34" s="20"/>
      <c r="K34" s="20"/>
      <c r="L34" s="20"/>
      <c r="M34" s="20"/>
      <c r="N34" s="20"/>
      <c r="O34" s="20"/>
      <c r="P34" s="20"/>
      <c r="Q34" s="20"/>
    </row>
    <row r="35" spans="1:17" ht="12" customHeight="1" x14ac:dyDescent="0.2">
      <c r="A35" s="100">
        <v>213</v>
      </c>
      <c r="B35" s="455"/>
      <c r="C35" s="456"/>
      <c r="D35" s="457"/>
      <c r="E35" s="126"/>
      <c r="F35" s="126"/>
      <c r="G35" s="106"/>
      <c r="H35" s="111"/>
      <c r="I35" s="111"/>
      <c r="J35" s="111"/>
      <c r="K35" s="106"/>
      <c r="L35" s="20"/>
      <c r="M35" s="20"/>
      <c r="N35" s="20"/>
      <c r="O35" s="20"/>
      <c r="P35" s="20"/>
      <c r="Q35" s="20"/>
    </row>
    <row r="36" spans="1:17" ht="12" customHeight="1" x14ac:dyDescent="0.2">
      <c r="A36" s="100">
        <f>A35+1</f>
        <v>214</v>
      </c>
      <c r="B36" s="455"/>
      <c r="C36" s="456"/>
      <c r="D36" s="457"/>
      <c r="E36" s="126"/>
      <c r="F36" s="126"/>
      <c r="G36" s="106"/>
      <c r="H36" s="111"/>
      <c r="I36" s="111"/>
      <c r="J36" s="111"/>
      <c r="K36" s="106"/>
      <c r="L36" s="20"/>
      <c r="M36" s="20"/>
      <c r="N36" s="20"/>
      <c r="O36" s="20"/>
      <c r="P36" s="20"/>
      <c r="Q36" s="20"/>
    </row>
    <row r="37" spans="1:17" ht="12" customHeight="1" x14ac:dyDescent="0.2">
      <c r="A37" s="100">
        <f>A36+1</f>
        <v>215</v>
      </c>
      <c r="B37" s="455"/>
      <c r="C37" s="456"/>
      <c r="D37" s="457"/>
      <c r="E37" s="126"/>
      <c r="F37" s="126"/>
      <c r="G37" s="106"/>
      <c r="H37" s="111"/>
      <c r="I37" s="111"/>
      <c r="J37" s="111"/>
      <c r="K37" s="106"/>
      <c r="L37" s="20"/>
      <c r="M37" s="20"/>
      <c r="N37" s="20"/>
      <c r="O37" s="20"/>
      <c r="P37" s="20"/>
      <c r="Q37" s="20"/>
    </row>
    <row r="38" spans="1:17" ht="12" customHeight="1" x14ac:dyDescent="0.2">
      <c r="A38" s="100">
        <f>A37+1</f>
        <v>216</v>
      </c>
      <c r="B38" s="455"/>
      <c r="C38" s="456"/>
      <c r="D38" s="457"/>
      <c r="E38" s="126"/>
      <c r="F38" s="126"/>
      <c r="G38" s="36"/>
      <c r="H38" s="20"/>
      <c r="I38" s="36"/>
      <c r="Q38" s="20"/>
    </row>
    <row r="39" spans="1:17" ht="12" customHeight="1" x14ac:dyDescent="0.2">
      <c r="A39" s="91"/>
      <c r="B39" s="91"/>
      <c r="D39" s="91"/>
      <c r="F39" s="134"/>
      <c r="G39" s="20"/>
      <c r="H39" s="20"/>
      <c r="I39" s="20"/>
      <c r="J39" s="20"/>
      <c r="K39" s="20"/>
      <c r="L39" s="20"/>
      <c r="M39" s="20"/>
      <c r="N39" s="20"/>
      <c r="O39" s="20"/>
      <c r="P39" s="20"/>
      <c r="Q39" s="20"/>
    </row>
    <row r="40" spans="1:17" ht="12" customHeight="1" x14ac:dyDescent="0.2">
      <c r="A40" s="91" t="s">
        <v>166</v>
      </c>
      <c r="B40" s="91" t="s">
        <v>167</v>
      </c>
      <c r="D40" s="91"/>
      <c r="E40" s="104" t="s">
        <v>185</v>
      </c>
      <c r="F40" s="104" t="s">
        <v>186</v>
      </c>
      <c r="G40" s="20"/>
      <c r="H40" s="20"/>
      <c r="I40" s="20"/>
      <c r="J40" s="20"/>
      <c r="K40" s="20"/>
      <c r="L40" s="20"/>
      <c r="M40" s="20"/>
      <c r="N40" s="20"/>
      <c r="O40" s="20"/>
      <c r="P40" s="20"/>
      <c r="Q40" s="20"/>
    </row>
    <row r="41" spans="1:17" ht="12" customHeight="1" x14ac:dyDescent="0.2">
      <c r="A41" s="20"/>
      <c r="D41" s="106"/>
      <c r="E41" s="314"/>
      <c r="F41" s="314"/>
      <c r="G41" s="20"/>
      <c r="H41" s="106"/>
      <c r="I41" s="20"/>
      <c r="J41" s="20"/>
      <c r="K41" s="20"/>
      <c r="L41" s="20"/>
      <c r="M41" s="20"/>
      <c r="N41" s="20"/>
      <c r="O41" s="20"/>
      <c r="P41" s="20"/>
      <c r="Q41" s="20"/>
    </row>
    <row r="42" spans="1:17" ht="12" customHeight="1" x14ac:dyDescent="0.2">
      <c r="A42" s="100">
        <f>A38+1</f>
        <v>217</v>
      </c>
      <c r="B42" s="455"/>
      <c r="C42" s="456"/>
      <c r="D42" s="457"/>
      <c r="E42" s="126"/>
      <c r="F42" s="126"/>
      <c r="G42" s="36"/>
      <c r="H42" s="20"/>
      <c r="I42" s="36"/>
      <c r="Q42" s="20"/>
    </row>
    <row r="43" spans="1:17" ht="12" customHeight="1" x14ac:dyDescent="0.2">
      <c r="A43" s="100">
        <f>A42+1</f>
        <v>218</v>
      </c>
      <c r="B43" s="455"/>
      <c r="C43" s="456"/>
      <c r="D43" s="457"/>
      <c r="E43" s="126"/>
      <c r="F43" s="126"/>
      <c r="G43" s="36"/>
      <c r="H43" s="20"/>
      <c r="I43" s="36"/>
      <c r="Q43" s="20"/>
    </row>
    <row r="44" spans="1:17" ht="12" customHeight="1" x14ac:dyDescent="0.2">
      <c r="A44" s="100">
        <f>A43+1</f>
        <v>219</v>
      </c>
      <c r="B44" s="455"/>
      <c r="C44" s="456"/>
      <c r="D44" s="457"/>
      <c r="E44" s="126"/>
      <c r="F44" s="126"/>
      <c r="G44" s="36"/>
      <c r="H44" s="20"/>
      <c r="I44" s="36"/>
      <c r="Q44" s="20"/>
    </row>
    <row r="45" spans="1:17" ht="12" customHeight="1" x14ac:dyDescent="0.2">
      <c r="A45" s="100">
        <f>A44+1</f>
        <v>220</v>
      </c>
      <c r="B45" s="455"/>
      <c r="C45" s="456"/>
      <c r="D45" s="457"/>
      <c r="E45" s="126"/>
      <c r="F45" s="126"/>
      <c r="G45" s="36"/>
      <c r="H45" s="20"/>
      <c r="I45" s="36"/>
      <c r="Q45" s="20"/>
    </row>
    <row r="46" spans="1:17" ht="12" customHeight="1" x14ac:dyDescent="0.2">
      <c r="A46" s="91"/>
      <c r="B46" s="91"/>
      <c r="C46" s="91"/>
      <c r="F46" s="315"/>
      <c r="G46" s="36"/>
      <c r="H46" s="36"/>
      <c r="I46" s="36"/>
      <c r="Q46" s="20"/>
    </row>
    <row r="47" spans="1:17" x14ac:dyDescent="0.2">
      <c r="A47" s="316" t="s">
        <v>168</v>
      </c>
      <c r="B47" s="317"/>
      <c r="C47" s="317"/>
      <c r="F47" s="315"/>
    </row>
    <row r="48" spans="1:17" x14ac:dyDescent="0.2">
      <c r="A48" s="95" t="s">
        <v>169</v>
      </c>
      <c r="B48" s="20"/>
      <c r="C48" s="95"/>
      <c r="F48" s="315"/>
    </row>
  </sheetData>
  <sheetProtection password="CC74" sheet="1" objects="1" scenarios="1"/>
  <mergeCells count="15">
    <mergeCell ref="B43:D43"/>
    <mergeCell ref="B44:D44"/>
    <mergeCell ref="B45:D45"/>
    <mergeCell ref="B37:D37"/>
    <mergeCell ref="B38:D38"/>
    <mergeCell ref="B36:D36"/>
    <mergeCell ref="B29:D29"/>
    <mergeCell ref="B30:D30"/>
    <mergeCell ref="B31:D31"/>
    <mergeCell ref="B42:D42"/>
    <mergeCell ref="B6:D6"/>
    <mergeCell ref="B7:D7"/>
    <mergeCell ref="B8:D8"/>
    <mergeCell ref="B9:D9"/>
    <mergeCell ref="B35:D35"/>
  </mergeCells>
  <phoneticPr fontId="7" type="noConversion"/>
  <conditionalFormatting sqref="E6:F8">
    <cfRule type="expression" dxfId="16" priority="8" stopIfTrue="1">
      <formula>$E$2=TRUE</formula>
    </cfRule>
  </conditionalFormatting>
  <conditionalFormatting sqref="F28:F31 F42:F45 F35:F38 B29 B35 B42">
    <cfRule type="expression" dxfId="15" priority="7" stopIfTrue="1">
      <formula>$E$2=TRUE</formula>
    </cfRule>
  </conditionalFormatting>
  <conditionalFormatting sqref="E28:E31">
    <cfRule type="expression" dxfId="14" priority="6" stopIfTrue="1">
      <formula>$E$2=TRUE</formula>
    </cfRule>
  </conditionalFormatting>
  <conditionalFormatting sqref="E35:E38">
    <cfRule type="expression" dxfId="13" priority="5" stopIfTrue="1">
      <formula>$E$2=TRUE</formula>
    </cfRule>
  </conditionalFormatting>
  <conditionalFormatting sqref="E42:E45">
    <cfRule type="expression" dxfId="12" priority="4" stopIfTrue="1">
      <formula>$E$2=TRUE</formula>
    </cfRule>
  </conditionalFormatting>
  <conditionalFormatting sqref="B43:B45">
    <cfRule type="expression" dxfId="11" priority="3" stopIfTrue="1">
      <formula>$E$2=TRUE</formula>
    </cfRule>
  </conditionalFormatting>
  <conditionalFormatting sqref="B36:B38">
    <cfRule type="expression" dxfId="10" priority="2" stopIfTrue="1">
      <formula>$E$2=TRUE</formula>
    </cfRule>
  </conditionalFormatting>
  <conditionalFormatting sqref="B30:B31">
    <cfRule type="expression" dxfId="9" priority="1" stopIfTrue="1">
      <formula>$E$2=TRUE</formula>
    </cfRule>
  </conditionalFormatting>
  <pageMargins left="0.39370078740157483" right="0.39370078740157483" top="0.19685039370078741" bottom="0.19685039370078741" header="3.937007874015748E-2" footer="0.11811023622047245"/>
  <pageSetup paperSize="9" orientation="landscape" r:id="rId1"/>
  <headerFooter alignWithMargins="0"/>
  <drawing r:id="rId2"/>
  <legacyDrawing r:id="rId3"/>
  <oleObjects>
    <mc:AlternateContent xmlns:mc="http://schemas.openxmlformats.org/markup-compatibility/2006">
      <mc:Choice Requires="x14">
        <oleObject progId="MSPhotoEd.3" shapeId="6145" r:id="rId4">
          <objectPr defaultSize="0" autoPict="0" r:id="rId5">
            <anchor moveWithCells="1">
              <from>
                <xdr:col>4</xdr:col>
                <xdr:colOff>819150</xdr:colOff>
                <xdr:row>1</xdr:row>
                <xdr:rowOff>57150</xdr:rowOff>
              </from>
              <to>
                <xdr:col>5</xdr:col>
                <xdr:colOff>971550</xdr:colOff>
                <xdr:row>2</xdr:row>
                <xdr:rowOff>0</xdr:rowOff>
              </to>
            </anchor>
          </objectPr>
        </oleObject>
      </mc:Choice>
      <mc:Fallback>
        <oleObject progId="MSPhotoEd.3" shapeId="614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pageSetUpPr autoPageBreaks="0"/>
  </sheetPr>
  <dimension ref="A1:R41"/>
  <sheetViews>
    <sheetView showGridLines="0" showZeros="0" showOutlineSymbols="0" zoomScaleNormal="100" zoomScaleSheetLayoutView="75" workbookViewId="0"/>
  </sheetViews>
  <sheetFormatPr defaultColWidth="9.140625" defaultRowHeight="12.75" x14ac:dyDescent="0.2"/>
  <cols>
    <col min="1" max="1" width="5.28515625" style="21" customWidth="1"/>
    <col min="2" max="2" width="34.85546875" style="21" customWidth="1"/>
    <col min="3" max="3" width="20.5703125" style="21" customWidth="1"/>
    <col min="4" max="6" width="16.7109375" style="21" customWidth="1"/>
    <col min="7" max="7" width="19.140625" style="21" customWidth="1"/>
    <col min="8" max="8" width="1" style="21" customWidth="1"/>
    <col min="9" max="9" width="14.28515625" style="21" customWidth="1"/>
    <col min="10" max="16384" width="9.140625" style="21"/>
  </cols>
  <sheetData>
    <row r="1" spans="1:18" s="9" customFormat="1" ht="12" customHeight="1" x14ac:dyDescent="0.2">
      <c r="A1" s="57"/>
      <c r="B1" s="83"/>
      <c r="C1" s="83"/>
      <c r="D1" s="44"/>
      <c r="E1" s="44"/>
      <c r="F1" s="84"/>
      <c r="G1" s="44"/>
      <c r="H1" s="34"/>
      <c r="I1" s="34"/>
      <c r="J1" s="34"/>
      <c r="K1" s="34"/>
      <c r="L1" s="34"/>
      <c r="M1" s="16"/>
      <c r="N1" s="16"/>
      <c r="O1" s="16"/>
      <c r="P1" s="16"/>
      <c r="Q1" s="16"/>
      <c r="R1" s="16"/>
    </row>
    <row r="2" spans="1:18" s="9" customFormat="1" ht="15.75" customHeight="1" x14ac:dyDescent="0.2">
      <c r="A2" s="85" t="str">
        <f>afnames!A2</f>
        <v>Verrekening exploitatie 2012-2013</v>
      </c>
      <c r="B2" s="34"/>
      <c r="C2" s="34"/>
      <c r="D2" s="67"/>
      <c r="E2" s="67"/>
      <c r="F2" s="67"/>
      <c r="G2" s="35">
        <v>3</v>
      </c>
      <c r="H2" s="87"/>
      <c r="I2" s="67"/>
      <c r="J2" s="16"/>
      <c r="K2" s="16"/>
      <c r="L2" s="16"/>
      <c r="M2" s="16"/>
      <c r="N2" s="16"/>
      <c r="O2" s="16"/>
      <c r="P2" s="16"/>
      <c r="Q2" s="16"/>
      <c r="R2" s="16"/>
    </row>
    <row r="3" spans="1:18" ht="12" customHeight="1" x14ac:dyDescent="0.2">
      <c r="A3" s="88"/>
      <c r="B3" s="34"/>
      <c r="C3" s="34"/>
      <c r="D3" s="34"/>
      <c r="E3" s="34"/>
      <c r="F3" s="67"/>
      <c r="G3" s="86" t="b">
        <f>Voorblad!D21</f>
        <v>1</v>
      </c>
      <c r="H3" s="86"/>
      <c r="I3" s="67"/>
      <c r="J3" s="87"/>
      <c r="K3" s="20"/>
      <c r="L3" s="20"/>
      <c r="M3" s="20"/>
      <c r="N3" s="20"/>
      <c r="O3" s="20"/>
      <c r="P3" s="20"/>
      <c r="Q3" s="20"/>
      <c r="R3" s="20"/>
    </row>
    <row r="4" spans="1:18" ht="22.5" customHeight="1" x14ac:dyDescent="0.2">
      <c r="A4" s="91" t="s">
        <v>41</v>
      </c>
      <c r="B4" s="91" t="s">
        <v>94</v>
      </c>
      <c r="C4" s="91"/>
      <c r="D4" s="42"/>
      <c r="E4" s="104" t="s">
        <v>187</v>
      </c>
      <c r="F4" s="104" t="s">
        <v>188</v>
      </c>
      <c r="G4" s="67"/>
      <c r="H4" s="67"/>
      <c r="I4" s="86"/>
      <c r="J4" s="67"/>
      <c r="K4" s="67"/>
      <c r="L4" s="20"/>
      <c r="M4" s="20"/>
      <c r="N4" s="20"/>
      <c r="O4" s="20"/>
      <c r="P4" s="20"/>
      <c r="Q4" s="20"/>
    </row>
    <row r="5" spans="1:18" ht="12" customHeight="1" x14ac:dyDescent="0.2">
      <c r="A5" s="36"/>
      <c r="B5" s="36"/>
      <c r="C5" s="36"/>
      <c r="D5" s="42"/>
      <c r="E5" s="36"/>
      <c r="F5" s="36"/>
      <c r="G5" s="106"/>
      <c r="H5" s="106"/>
      <c r="I5" s="106"/>
      <c r="J5" s="106"/>
      <c r="K5" s="106"/>
      <c r="L5" s="20"/>
      <c r="M5" s="20"/>
      <c r="N5" s="20"/>
      <c r="O5" s="20"/>
      <c r="P5" s="20"/>
      <c r="Q5" s="20"/>
    </row>
    <row r="6" spans="1:18" ht="26.25" customHeight="1" x14ac:dyDescent="0.2">
      <c r="A6" s="100">
        <v>301</v>
      </c>
      <c r="B6" s="458" t="s">
        <v>98</v>
      </c>
      <c r="C6" s="459"/>
      <c r="D6" s="460"/>
      <c r="E6" s="120"/>
      <c r="F6" s="126"/>
      <c r="G6" s="20"/>
      <c r="H6" s="20"/>
      <c r="I6" s="20"/>
      <c r="J6" s="20"/>
      <c r="K6" s="20"/>
      <c r="L6" s="20"/>
      <c r="M6" s="20"/>
      <c r="N6" s="20"/>
      <c r="O6" s="20"/>
      <c r="P6" s="20"/>
      <c r="Q6" s="20"/>
    </row>
    <row r="7" spans="1:18" ht="12" customHeight="1" x14ac:dyDescent="0.2">
      <c r="A7" s="91"/>
      <c r="B7" s="91"/>
      <c r="C7" s="91"/>
      <c r="D7" s="42"/>
      <c r="E7" s="138"/>
      <c r="F7" s="138"/>
      <c r="G7" s="20"/>
      <c r="H7" s="20"/>
      <c r="I7" s="20"/>
      <c r="J7" s="20"/>
      <c r="K7" s="20"/>
      <c r="L7" s="20"/>
      <c r="M7" s="20"/>
      <c r="N7" s="20"/>
      <c r="O7" s="20"/>
      <c r="P7" s="20"/>
      <c r="Q7" s="20"/>
    </row>
    <row r="8" spans="1:18" ht="24.75" customHeight="1" x14ac:dyDescent="0.2">
      <c r="A8" s="102" t="s">
        <v>43</v>
      </c>
      <c r="B8" s="103" t="s">
        <v>42</v>
      </c>
      <c r="C8" s="103"/>
      <c r="D8" s="42"/>
      <c r="E8" s="140"/>
      <c r="F8" s="140"/>
      <c r="G8" s="20"/>
      <c r="H8" s="20"/>
      <c r="I8" s="20"/>
      <c r="J8" s="20"/>
      <c r="K8" s="20"/>
      <c r="L8" s="20"/>
      <c r="M8" s="20"/>
      <c r="N8" s="20"/>
      <c r="O8" s="20"/>
      <c r="P8" s="20"/>
      <c r="Q8" s="20"/>
    </row>
    <row r="9" spans="1:18" ht="12" customHeight="1" x14ac:dyDescent="0.2">
      <c r="A9" s="100">
        <v>302</v>
      </c>
      <c r="B9" s="461"/>
      <c r="C9" s="462"/>
      <c r="D9" s="463"/>
      <c r="E9" s="120"/>
      <c r="F9" s="126"/>
      <c r="G9" s="20"/>
      <c r="H9" s="20"/>
      <c r="I9" s="20"/>
      <c r="J9" s="20"/>
      <c r="K9" s="20"/>
      <c r="L9" s="20"/>
      <c r="M9" s="20"/>
      <c r="N9" s="20"/>
      <c r="O9" s="20"/>
      <c r="P9" s="20"/>
      <c r="Q9" s="20"/>
    </row>
    <row r="10" spans="1:18" ht="12" customHeight="1" x14ac:dyDescent="0.2">
      <c r="A10" s="100">
        <f>A9+1</f>
        <v>303</v>
      </c>
      <c r="B10" s="461"/>
      <c r="C10" s="462"/>
      <c r="D10" s="463"/>
      <c r="E10" s="120"/>
      <c r="F10" s="126"/>
      <c r="G10" s="20"/>
      <c r="H10" s="20"/>
      <c r="I10" s="20"/>
      <c r="J10" s="20"/>
      <c r="K10" s="20"/>
      <c r="L10" s="20"/>
      <c r="M10" s="20"/>
      <c r="N10" s="20"/>
      <c r="O10" s="20"/>
      <c r="P10" s="20"/>
      <c r="Q10" s="20"/>
    </row>
    <row r="11" spans="1:18" ht="12" customHeight="1" x14ac:dyDescent="0.2">
      <c r="A11" s="100">
        <f>A10+1</f>
        <v>304</v>
      </c>
      <c r="B11" s="461"/>
      <c r="C11" s="462"/>
      <c r="D11" s="463"/>
      <c r="E11" s="120"/>
      <c r="F11" s="126"/>
      <c r="G11" s="20"/>
      <c r="H11" s="20"/>
      <c r="I11" s="20"/>
      <c r="J11" s="20"/>
      <c r="K11" s="20"/>
      <c r="L11" s="20"/>
      <c r="M11" s="20"/>
      <c r="N11" s="20"/>
      <c r="O11" s="20"/>
      <c r="P11" s="20"/>
      <c r="Q11" s="20"/>
    </row>
    <row r="12" spans="1:18" ht="12" customHeight="1" x14ac:dyDescent="0.2">
      <c r="A12" s="100">
        <f>A11+1</f>
        <v>305</v>
      </c>
      <c r="B12" s="461"/>
      <c r="C12" s="462"/>
      <c r="D12" s="463"/>
      <c r="E12" s="120"/>
      <c r="F12" s="126"/>
      <c r="G12" s="20"/>
      <c r="H12" s="20"/>
      <c r="I12" s="20"/>
      <c r="J12" s="20"/>
      <c r="K12" s="20"/>
      <c r="L12" s="20"/>
      <c r="M12" s="20"/>
      <c r="N12" s="20"/>
      <c r="O12" s="20"/>
      <c r="P12" s="20"/>
      <c r="Q12" s="20"/>
    </row>
    <row r="13" spans="1:18" ht="12" customHeight="1" x14ac:dyDescent="0.2">
      <c r="A13" s="100">
        <f>A12+1</f>
        <v>306</v>
      </c>
      <c r="B13" s="461"/>
      <c r="C13" s="462"/>
      <c r="D13" s="463"/>
      <c r="E13" s="120"/>
      <c r="F13" s="126"/>
      <c r="G13" s="20"/>
      <c r="H13" s="20"/>
      <c r="I13" s="20"/>
      <c r="J13" s="20"/>
      <c r="K13" s="20"/>
      <c r="L13" s="20"/>
      <c r="M13" s="20"/>
      <c r="N13" s="20"/>
      <c r="O13" s="20"/>
      <c r="P13" s="20"/>
      <c r="Q13" s="20"/>
    </row>
    <row r="14" spans="1:18" ht="12" customHeight="1" x14ac:dyDescent="0.2">
      <c r="A14" s="91"/>
      <c r="B14" s="91"/>
      <c r="C14" s="91"/>
      <c r="D14" s="42"/>
      <c r="E14" s="138"/>
      <c r="F14" s="138"/>
      <c r="G14" s="20"/>
      <c r="H14" s="20"/>
      <c r="I14" s="20"/>
      <c r="J14" s="20"/>
      <c r="K14" s="16"/>
      <c r="L14" s="20"/>
      <c r="M14" s="20"/>
      <c r="N14" s="20"/>
      <c r="O14" s="20"/>
      <c r="P14" s="20"/>
      <c r="Q14" s="20"/>
    </row>
    <row r="15" spans="1:18" ht="12" customHeight="1" x14ac:dyDescent="0.2">
      <c r="A15" s="102" t="s">
        <v>43</v>
      </c>
      <c r="B15" s="103" t="s">
        <v>44</v>
      </c>
      <c r="C15" s="103"/>
      <c r="D15" s="42"/>
      <c r="E15" s="140"/>
      <c r="F15" s="140"/>
      <c r="G15" s="20"/>
      <c r="H15" s="20"/>
      <c r="I15" s="20"/>
      <c r="J15" s="20"/>
      <c r="K15" s="16"/>
      <c r="L15" s="20"/>
      <c r="M15" s="20"/>
      <c r="N15" s="20"/>
      <c r="O15" s="20"/>
      <c r="P15" s="20"/>
      <c r="Q15" s="20"/>
    </row>
    <row r="16" spans="1:18" ht="12" customHeight="1" x14ac:dyDescent="0.2">
      <c r="A16" s="91"/>
      <c r="B16" s="103"/>
      <c r="C16" s="103"/>
      <c r="D16" s="42"/>
      <c r="E16" s="140"/>
      <c r="F16" s="140"/>
      <c r="G16" s="20"/>
      <c r="H16" s="20"/>
      <c r="I16" s="20"/>
      <c r="J16" s="20"/>
      <c r="K16" s="16"/>
      <c r="L16" s="20"/>
      <c r="M16" s="20"/>
      <c r="N16" s="20"/>
      <c r="O16" s="20"/>
      <c r="P16" s="20"/>
      <c r="Q16" s="20"/>
    </row>
    <row r="17" spans="1:18" ht="12" customHeight="1" x14ac:dyDescent="0.2">
      <c r="A17" s="100">
        <v>307</v>
      </c>
      <c r="B17" s="461"/>
      <c r="C17" s="462"/>
      <c r="D17" s="463"/>
      <c r="E17" s="120"/>
      <c r="F17" s="126"/>
      <c r="G17" s="20"/>
      <c r="H17" s="20"/>
      <c r="I17" s="20"/>
      <c r="J17" s="20"/>
      <c r="K17" s="20"/>
      <c r="L17" s="20"/>
      <c r="M17" s="20"/>
      <c r="N17" s="20"/>
      <c r="O17" s="20"/>
      <c r="P17" s="20"/>
      <c r="Q17" s="20"/>
    </row>
    <row r="18" spans="1:18" ht="12" customHeight="1" x14ac:dyDescent="0.2">
      <c r="A18" s="100">
        <f>A17+1</f>
        <v>308</v>
      </c>
      <c r="B18" s="461"/>
      <c r="C18" s="462"/>
      <c r="D18" s="463"/>
      <c r="E18" s="120"/>
      <c r="F18" s="126"/>
      <c r="G18" s="20"/>
      <c r="H18" s="20"/>
      <c r="I18" s="20"/>
      <c r="J18" s="20"/>
      <c r="K18" s="20"/>
      <c r="L18" s="20"/>
      <c r="M18" s="20"/>
      <c r="N18" s="20"/>
      <c r="O18" s="20"/>
      <c r="P18" s="20"/>
      <c r="Q18" s="20"/>
    </row>
    <row r="19" spans="1:18" ht="12" customHeight="1" x14ac:dyDescent="0.2">
      <c r="A19" s="100">
        <f>A18+1</f>
        <v>309</v>
      </c>
      <c r="B19" s="461"/>
      <c r="C19" s="462"/>
      <c r="D19" s="463"/>
      <c r="E19" s="120"/>
      <c r="F19" s="126"/>
      <c r="G19" s="20"/>
      <c r="H19" s="20"/>
      <c r="I19" s="20"/>
      <c r="J19" s="20"/>
      <c r="K19" s="20"/>
      <c r="L19" s="20"/>
      <c r="M19" s="20"/>
      <c r="N19" s="20"/>
      <c r="O19" s="20"/>
      <c r="P19" s="20"/>
      <c r="Q19" s="20"/>
    </row>
    <row r="20" spans="1:18" ht="12" customHeight="1" x14ac:dyDescent="0.2">
      <c r="A20" s="100">
        <f>A19+1</f>
        <v>310</v>
      </c>
      <c r="B20" s="461"/>
      <c r="C20" s="462"/>
      <c r="D20" s="463"/>
      <c r="E20" s="120"/>
      <c r="F20" s="126"/>
      <c r="G20" s="20"/>
      <c r="H20" s="20"/>
      <c r="I20" s="20"/>
      <c r="J20" s="20"/>
      <c r="K20" s="20"/>
      <c r="L20" s="20"/>
      <c r="M20" s="20"/>
      <c r="N20" s="20"/>
      <c r="O20" s="20"/>
      <c r="P20" s="20"/>
      <c r="Q20" s="20"/>
    </row>
    <row r="21" spans="1:18" ht="12" customHeight="1" x14ac:dyDescent="0.2">
      <c r="A21" s="100">
        <f>A20+1</f>
        <v>311</v>
      </c>
      <c r="B21" s="461"/>
      <c r="C21" s="462"/>
      <c r="D21" s="463"/>
      <c r="E21" s="120"/>
      <c r="F21" s="126"/>
      <c r="G21" s="20"/>
      <c r="H21" s="20"/>
      <c r="I21" s="20"/>
      <c r="J21" s="20"/>
      <c r="K21" s="20"/>
      <c r="L21" s="20"/>
      <c r="M21" s="20"/>
      <c r="N21" s="20"/>
      <c r="O21" s="20"/>
      <c r="P21" s="20"/>
      <c r="Q21" s="20"/>
    </row>
    <row r="22" spans="1:18" ht="12" customHeight="1" x14ac:dyDescent="0.2">
      <c r="A22" s="100">
        <f>A21+1</f>
        <v>312</v>
      </c>
      <c r="B22" s="470" t="s">
        <v>45</v>
      </c>
      <c r="C22" s="471"/>
      <c r="D22" s="472"/>
      <c r="E22" s="121">
        <f>SUM(E6,E9:E13,E17:E21)</f>
        <v>0</v>
      </c>
      <c r="F22" s="121">
        <f>SUM(F6,F9:F13,F17:F21)</f>
        <v>0</v>
      </c>
      <c r="G22" s="20"/>
      <c r="H22" s="20"/>
      <c r="I22" s="20"/>
      <c r="J22" s="20"/>
      <c r="K22" s="20"/>
      <c r="L22" s="20"/>
      <c r="M22" s="20"/>
      <c r="N22" s="20"/>
      <c r="O22" s="20"/>
      <c r="P22" s="20"/>
      <c r="Q22" s="20"/>
    </row>
    <row r="23" spans="1:18" ht="12" customHeight="1" x14ac:dyDescent="0.2">
      <c r="A23" s="91"/>
      <c r="B23" s="91"/>
      <c r="C23" s="91"/>
      <c r="D23" s="91"/>
      <c r="E23" s="91"/>
      <c r="F23" s="91"/>
      <c r="G23" s="36"/>
      <c r="H23" s="36"/>
      <c r="I23" s="36"/>
      <c r="J23" s="36"/>
      <c r="R23" s="20"/>
    </row>
    <row r="24" spans="1:18" x14ac:dyDescent="0.2">
      <c r="A24" s="91" t="s">
        <v>46</v>
      </c>
      <c r="B24" s="91" t="s">
        <v>52</v>
      </c>
      <c r="C24" s="91"/>
      <c r="D24" s="466" t="str">
        <f>E4</f>
        <v>Exploitatie 2012</v>
      </c>
      <c r="E24" s="467"/>
      <c r="F24" s="468" t="str">
        <f>F4</f>
        <v>Exploitatie 2013</v>
      </c>
      <c r="G24" s="469"/>
    </row>
    <row r="25" spans="1:18" x14ac:dyDescent="0.2">
      <c r="A25" s="95"/>
      <c r="B25" s="36"/>
      <c r="C25" s="104" t="s">
        <v>47</v>
      </c>
      <c r="D25" s="104" t="s">
        <v>48</v>
      </c>
      <c r="E25" s="104" t="s">
        <v>87</v>
      </c>
      <c r="F25" s="104" t="s">
        <v>48</v>
      </c>
      <c r="G25" s="104" t="s">
        <v>87</v>
      </c>
    </row>
    <row r="26" spans="1:18" x14ac:dyDescent="0.2">
      <c r="A26" s="34"/>
      <c r="B26" s="36"/>
      <c r="C26" s="36"/>
      <c r="D26" s="36"/>
      <c r="E26" s="42"/>
      <c r="F26" s="42"/>
      <c r="G26" s="42"/>
    </row>
    <row r="27" spans="1:18" x14ac:dyDescent="0.2">
      <c r="A27" s="100">
        <v>313</v>
      </c>
      <c r="B27" s="101" t="s">
        <v>49</v>
      </c>
      <c r="C27" s="89"/>
      <c r="D27" s="92"/>
      <c r="E27" s="120"/>
      <c r="F27" s="92"/>
      <c r="G27" s="126"/>
    </row>
    <row r="28" spans="1:18" x14ac:dyDescent="0.2">
      <c r="A28" s="100">
        <f>A27+1</f>
        <v>314</v>
      </c>
      <c r="B28" s="101" t="s">
        <v>49</v>
      </c>
      <c r="C28" s="89"/>
      <c r="D28" s="92"/>
      <c r="E28" s="120"/>
      <c r="F28" s="92"/>
      <c r="G28" s="126"/>
    </row>
    <row r="29" spans="1:18" x14ac:dyDescent="0.2">
      <c r="A29" s="100">
        <f t="shared" ref="A29:A40" si="0">A28+1</f>
        <v>315</v>
      </c>
      <c r="B29" s="101" t="s">
        <v>49</v>
      </c>
      <c r="C29" s="89"/>
      <c r="D29" s="92"/>
      <c r="E29" s="120"/>
      <c r="F29" s="92"/>
      <c r="G29" s="126"/>
    </row>
    <row r="30" spans="1:18" x14ac:dyDescent="0.2">
      <c r="A30" s="100">
        <f t="shared" si="0"/>
        <v>316</v>
      </c>
      <c r="B30" s="101" t="s">
        <v>50</v>
      </c>
      <c r="C30" s="89"/>
      <c r="D30" s="92"/>
      <c r="E30" s="120"/>
      <c r="F30" s="92"/>
      <c r="G30" s="126"/>
    </row>
    <row r="31" spans="1:18" x14ac:dyDescent="0.2">
      <c r="A31" s="100">
        <f t="shared" si="0"/>
        <v>317</v>
      </c>
      <c r="B31" s="101" t="s">
        <v>50</v>
      </c>
      <c r="C31" s="89"/>
      <c r="D31" s="92"/>
      <c r="E31" s="120"/>
      <c r="F31" s="92"/>
      <c r="G31" s="126"/>
    </row>
    <row r="32" spans="1:18" x14ac:dyDescent="0.2">
      <c r="A32" s="100">
        <f t="shared" si="0"/>
        <v>318</v>
      </c>
      <c r="B32" s="101" t="s">
        <v>50</v>
      </c>
      <c r="C32" s="89"/>
      <c r="D32" s="92"/>
      <c r="E32" s="120"/>
      <c r="F32" s="92"/>
      <c r="G32" s="126"/>
    </row>
    <row r="33" spans="1:7" x14ac:dyDescent="0.2">
      <c r="A33" s="100">
        <f t="shared" si="0"/>
        <v>319</v>
      </c>
      <c r="B33" s="101" t="s">
        <v>50</v>
      </c>
      <c r="C33" s="89"/>
      <c r="D33" s="92"/>
      <c r="E33" s="120"/>
      <c r="F33" s="92"/>
      <c r="G33" s="126"/>
    </row>
    <row r="34" spans="1:7" x14ac:dyDescent="0.2">
      <c r="A34" s="100">
        <f t="shared" si="0"/>
        <v>320</v>
      </c>
      <c r="B34" s="101" t="s">
        <v>50</v>
      </c>
      <c r="C34" s="89"/>
      <c r="D34" s="92"/>
      <c r="E34" s="120"/>
      <c r="F34" s="92"/>
      <c r="G34" s="126"/>
    </row>
    <row r="35" spans="1:7" x14ac:dyDescent="0.2">
      <c r="A35" s="100">
        <f t="shared" si="0"/>
        <v>321</v>
      </c>
      <c r="B35" s="101" t="s">
        <v>50</v>
      </c>
      <c r="C35" s="89"/>
      <c r="D35" s="92"/>
      <c r="E35" s="120"/>
      <c r="F35" s="92"/>
      <c r="G35" s="126"/>
    </row>
    <row r="36" spans="1:7" x14ac:dyDescent="0.2">
      <c r="A36" s="100">
        <f t="shared" si="0"/>
        <v>322</v>
      </c>
      <c r="B36" s="101" t="s">
        <v>50</v>
      </c>
      <c r="C36" s="89"/>
      <c r="D36" s="92"/>
      <c r="E36" s="120"/>
      <c r="F36" s="92"/>
      <c r="G36" s="126"/>
    </row>
    <row r="37" spans="1:7" x14ac:dyDescent="0.2">
      <c r="A37" s="100">
        <f t="shared" si="0"/>
        <v>323</v>
      </c>
      <c r="B37" s="101" t="s">
        <v>50</v>
      </c>
      <c r="C37" s="89"/>
      <c r="D37" s="92"/>
      <c r="E37" s="120"/>
      <c r="F37" s="92"/>
      <c r="G37" s="126"/>
    </row>
    <row r="38" spans="1:7" x14ac:dyDescent="0.2">
      <c r="A38" s="100">
        <f t="shared" si="0"/>
        <v>324</v>
      </c>
      <c r="B38" s="101" t="s">
        <v>50</v>
      </c>
      <c r="C38" s="89"/>
      <c r="D38" s="92"/>
      <c r="E38" s="120"/>
      <c r="F38" s="92"/>
      <c r="G38" s="126"/>
    </row>
    <row r="39" spans="1:7" x14ac:dyDescent="0.2">
      <c r="A39" s="100">
        <f t="shared" si="0"/>
        <v>325</v>
      </c>
      <c r="B39" s="101" t="s">
        <v>50</v>
      </c>
      <c r="C39" s="90"/>
      <c r="D39" s="92"/>
      <c r="E39" s="120"/>
      <c r="F39" s="92"/>
      <c r="G39" s="126"/>
    </row>
    <row r="40" spans="1:7" x14ac:dyDescent="0.2">
      <c r="A40" s="100">
        <f t="shared" si="0"/>
        <v>326</v>
      </c>
      <c r="B40" s="464" t="s">
        <v>51</v>
      </c>
      <c r="C40" s="465"/>
      <c r="D40" s="107">
        <f>SUM(D27:D39)</f>
        <v>0</v>
      </c>
      <c r="E40" s="141">
        <f>SUM(E27:E39)</f>
        <v>0</v>
      </c>
      <c r="F40" s="107">
        <f>SUM(F27:F39)</f>
        <v>0</v>
      </c>
      <c r="G40" s="141">
        <f>SUM(G27:G39)</f>
        <v>0</v>
      </c>
    </row>
    <row r="41" spans="1:7" x14ac:dyDescent="0.2">
      <c r="B41" s="96"/>
      <c r="D41" s="113"/>
      <c r="E41" s="142"/>
      <c r="F41" s="113"/>
      <c r="G41" s="114"/>
    </row>
  </sheetData>
  <sheetProtection password="CC74" sheet="1" objects="1" scenarios="1"/>
  <mergeCells count="15">
    <mergeCell ref="F24:G24"/>
    <mergeCell ref="B9:D9"/>
    <mergeCell ref="B10:D10"/>
    <mergeCell ref="B11:D11"/>
    <mergeCell ref="B12:D12"/>
    <mergeCell ref="B13:D13"/>
    <mergeCell ref="B21:D21"/>
    <mergeCell ref="B22:D22"/>
    <mergeCell ref="B20:D20"/>
    <mergeCell ref="B6:D6"/>
    <mergeCell ref="B17:D17"/>
    <mergeCell ref="B18:D18"/>
    <mergeCell ref="B19:D19"/>
    <mergeCell ref="B40:C40"/>
    <mergeCell ref="D24:E24"/>
  </mergeCells>
  <phoneticPr fontId="7" type="noConversion"/>
  <conditionalFormatting sqref="E6:F6 E17:F21 E9:F13 B9:B13 B17:B21 C27:G39">
    <cfRule type="expression" dxfId="8" priority="1" stopIfTrue="1">
      <formula>$G$3=TRUE</formula>
    </cfRule>
  </conditionalFormatting>
  <pageMargins left="0.39370078740157483" right="0.39370078740157483" top="0.19685039370078741" bottom="0.19685039370078741" header="3.937007874015748E-2" footer="0.11811023622047245"/>
  <pageSetup paperSize="9" orientation="landscape" r:id="rId1"/>
  <headerFooter alignWithMargins="0"/>
  <drawing r:id="rId2"/>
  <legacyDrawing r:id="rId3"/>
  <oleObjects>
    <mc:AlternateContent xmlns:mc="http://schemas.openxmlformats.org/markup-compatibility/2006">
      <mc:Choice Requires="x14">
        <oleObject progId="MSPhotoEd.3" shapeId="7169" r:id="rId4">
          <objectPr defaultSize="0" autoPict="0" r:id="rId5">
            <anchor moveWithCells="1">
              <from>
                <xdr:col>5</xdr:col>
                <xdr:colOff>495300</xdr:colOff>
                <xdr:row>1</xdr:row>
                <xdr:rowOff>47625</xdr:rowOff>
              </from>
              <to>
                <xdr:col>6</xdr:col>
                <xdr:colOff>914400</xdr:colOff>
                <xdr:row>1</xdr:row>
                <xdr:rowOff>190500</xdr:rowOff>
              </to>
            </anchor>
          </objectPr>
        </oleObject>
      </mc:Choice>
      <mc:Fallback>
        <oleObject progId="MSPhotoEd.3" shapeId="7169"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3">
    <pageSetUpPr autoPageBreaks="0"/>
  </sheetPr>
  <dimension ref="A1:R45"/>
  <sheetViews>
    <sheetView showGridLines="0" showZeros="0" showOutlineSymbols="0" zoomScaleNormal="100" zoomScaleSheetLayoutView="75" workbookViewId="0"/>
  </sheetViews>
  <sheetFormatPr defaultColWidth="9.140625" defaultRowHeight="12.75" x14ac:dyDescent="0.2"/>
  <cols>
    <col min="1" max="1" width="5.28515625" style="21" customWidth="1"/>
    <col min="2" max="2" width="40.85546875" style="21" customWidth="1"/>
    <col min="3" max="3" width="9.7109375" style="21" customWidth="1"/>
    <col min="4" max="5" width="40.5703125" style="21" customWidth="1"/>
    <col min="6" max="6" width="24.7109375" style="21" customWidth="1"/>
    <col min="7" max="7" width="6.85546875" style="21" customWidth="1"/>
    <col min="8" max="8" width="15.7109375" style="21" customWidth="1"/>
    <col min="9" max="9" width="14.28515625" style="21" customWidth="1"/>
    <col min="10" max="16384" width="9.140625" style="21"/>
  </cols>
  <sheetData>
    <row r="1" spans="1:18" s="9" customFormat="1" ht="12" customHeight="1" x14ac:dyDescent="0.2">
      <c r="A1" s="99"/>
      <c r="B1" s="83"/>
      <c r="C1" s="83"/>
      <c r="D1" s="44"/>
      <c r="E1" s="44"/>
      <c r="F1" s="84"/>
      <c r="G1" s="44"/>
      <c r="H1" s="34"/>
      <c r="I1" s="34"/>
      <c r="J1" s="34"/>
      <c r="K1" s="34"/>
      <c r="L1" s="34"/>
      <c r="M1" s="16"/>
      <c r="N1" s="16"/>
      <c r="O1" s="16"/>
      <c r="P1" s="16"/>
      <c r="Q1" s="16"/>
      <c r="R1" s="16"/>
    </row>
    <row r="2" spans="1:18" s="9" customFormat="1" ht="15.75" customHeight="1" x14ac:dyDescent="0.2">
      <c r="A2" s="85" t="str">
        <f>personeelskosten!A2</f>
        <v>Verrekening exploitatie 2012-2013</v>
      </c>
      <c r="B2" s="16"/>
      <c r="C2" s="67"/>
      <c r="D2" s="86" t="b">
        <f>Voorblad!D21</f>
        <v>1</v>
      </c>
      <c r="E2" s="87">
        <v>4</v>
      </c>
      <c r="I2" s="86" t="s">
        <v>72</v>
      </c>
      <c r="J2" s="119" t="s">
        <v>73</v>
      </c>
      <c r="K2" s="16"/>
      <c r="L2" s="16"/>
      <c r="M2" s="16"/>
      <c r="N2" s="16"/>
      <c r="O2" s="16"/>
      <c r="P2" s="16"/>
      <c r="Q2" s="16"/>
      <c r="R2" s="16"/>
    </row>
    <row r="3" spans="1:18" ht="6.75" customHeight="1" x14ac:dyDescent="0.2">
      <c r="A3" s="88"/>
      <c r="B3" s="16"/>
      <c r="C3" s="16"/>
      <c r="D3" s="34"/>
      <c r="E3" s="16"/>
      <c r="F3" s="67"/>
      <c r="G3" s="67"/>
      <c r="H3" s="86"/>
      <c r="I3" s="67"/>
      <c r="J3" s="87"/>
      <c r="K3" s="20"/>
      <c r="L3" s="20"/>
      <c r="M3" s="20"/>
      <c r="N3" s="20"/>
      <c r="O3" s="20"/>
      <c r="P3" s="20"/>
      <c r="Q3" s="20"/>
      <c r="R3" s="20"/>
    </row>
    <row r="4" spans="1:18" ht="12" customHeight="1" x14ac:dyDescent="0.2">
      <c r="A4" s="91" t="s">
        <v>54</v>
      </c>
      <c r="B4" s="91" t="s">
        <v>53</v>
      </c>
      <c r="C4" s="91"/>
      <c r="D4" s="104" t="str">
        <f>personeelskosten!E4</f>
        <v>Exploitatie 2012</v>
      </c>
      <c r="E4" s="104" t="str">
        <f>personeelskosten!F4</f>
        <v>Exploitatie 2013</v>
      </c>
      <c r="F4" s="67"/>
      <c r="G4" s="67"/>
      <c r="H4" s="67"/>
      <c r="I4" s="86"/>
      <c r="J4" s="67"/>
      <c r="K4" s="67"/>
      <c r="L4" s="20"/>
      <c r="M4" s="20"/>
      <c r="N4" s="20"/>
      <c r="O4" s="20"/>
      <c r="P4" s="20"/>
      <c r="Q4" s="20"/>
    </row>
    <row r="5" spans="1:18" ht="12" customHeight="1" x14ac:dyDescent="0.2">
      <c r="A5" s="20"/>
      <c r="B5" s="20"/>
      <c r="C5" s="20"/>
      <c r="D5" s="106"/>
      <c r="E5" s="106"/>
      <c r="F5" s="106"/>
      <c r="G5" s="106"/>
      <c r="H5" s="106"/>
      <c r="I5" s="106"/>
      <c r="J5" s="106"/>
      <c r="K5" s="106"/>
      <c r="L5" s="20"/>
      <c r="M5" s="20"/>
      <c r="N5" s="20"/>
      <c r="O5" s="20"/>
      <c r="P5" s="20"/>
      <c r="Q5" s="20"/>
    </row>
    <row r="6" spans="1:18" ht="12" customHeight="1" x14ac:dyDescent="0.2">
      <c r="A6" s="100">
        <v>401</v>
      </c>
      <c r="B6" s="458" t="s">
        <v>55</v>
      </c>
      <c r="C6" s="475"/>
      <c r="D6" s="120"/>
      <c r="E6" s="126"/>
      <c r="F6" s="20"/>
      <c r="G6" s="20"/>
      <c r="H6" s="20"/>
      <c r="I6" s="20"/>
      <c r="J6" s="20"/>
      <c r="K6" s="20"/>
      <c r="L6" s="20"/>
      <c r="M6" s="20"/>
      <c r="N6" s="20"/>
      <c r="O6" s="20"/>
      <c r="P6" s="20"/>
      <c r="Q6" s="20"/>
    </row>
    <row r="7" spans="1:18" ht="12" customHeight="1" x14ac:dyDescent="0.2">
      <c r="A7" s="100">
        <f>A6+1</f>
        <v>402</v>
      </c>
      <c r="B7" s="458" t="s">
        <v>56</v>
      </c>
      <c r="C7" s="475"/>
      <c r="D7" s="120"/>
      <c r="E7" s="126"/>
      <c r="F7" s="20"/>
      <c r="G7" s="20"/>
      <c r="H7" s="20"/>
      <c r="I7" s="20"/>
      <c r="J7" s="20"/>
      <c r="K7" s="20"/>
      <c r="L7" s="20"/>
      <c r="M7" s="20"/>
      <c r="N7" s="20"/>
      <c r="O7" s="20"/>
      <c r="P7" s="20"/>
      <c r="Q7" s="20"/>
    </row>
    <row r="8" spans="1:18" ht="12" customHeight="1" x14ac:dyDescent="0.2">
      <c r="A8" s="100">
        <f>A7+1</f>
        <v>403</v>
      </c>
      <c r="B8" s="458" t="s">
        <v>57</v>
      </c>
      <c r="C8" s="475"/>
      <c r="D8" s="120"/>
      <c r="E8" s="126"/>
      <c r="F8" s="20"/>
      <c r="G8" s="20"/>
      <c r="H8" s="20"/>
      <c r="I8" s="20"/>
      <c r="J8" s="20"/>
      <c r="K8" s="20"/>
      <c r="L8" s="20"/>
      <c r="M8" s="20"/>
      <c r="N8" s="20"/>
      <c r="O8" s="20"/>
      <c r="P8" s="20"/>
      <c r="Q8" s="20"/>
    </row>
    <row r="9" spans="1:18" ht="12" customHeight="1" x14ac:dyDescent="0.2">
      <c r="A9" s="100">
        <f>A8+1</f>
        <v>404</v>
      </c>
      <c r="B9" s="458" t="s">
        <v>58</v>
      </c>
      <c r="C9" s="475"/>
      <c r="D9" s="120"/>
      <c r="E9" s="126"/>
      <c r="F9" s="20"/>
      <c r="G9" s="20"/>
      <c r="H9" s="20"/>
      <c r="I9" s="20"/>
      <c r="J9" s="20"/>
      <c r="K9" s="20"/>
      <c r="L9" s="20"/>
      <c r="M9" s="20"/>
      <c r="N9" s="20"/>
      <c r="O9" s="20"/>
      <c r="P9" s="20"/>
      <c r="Q9" s="20"/>
    </row>
    <row r="10" spans="1:18" ht="12" customHeight="1" x14ac:dyDescent="0.2">
      <c r="A10" s="100">
        <f>A9+1</f>
        <v>405</v>
      </c>
      <c r="B10" s="464" t="s">
        <v>93</v>
      </c>
      <c r="C10" s="473"/>
      <c r="D10" s="121">
        <f>SUM(D6:D9)</f>
        <v>0</v>
      </c>
      <c r="E10" s="121">
        <f>SUM(E6:E9)</f>
        <v>0</v>
      </c>
      <c r="F10" s="20"/>
      <c r="G10" s="20"/>
      <c r="H10" s="20"/>
      <c r="I10" s="20"/>
      <c r="J10" s="20"/>
      <c r="K10" s="20"/>
      <c r="L10" s="20"/>
      <c r="M10" s="20"/>
      <c r="N10" s="20"/>
      <c r="O10" s="20"/>
      <c r="P10" s="20"/>
      <c r="Q10" s="20"/>
    </row>
    <row r="11" spans="1:18" ht="12" customHeight="1" x14ac:dyDescent="0.2">
      <c r="A11" s="91"/>
      <c r="B11" s="91"/>
      <c r="C11" s="91"/>
      <c r="D11" s="91"/>
      <c r="E11" s="91"/>
      <c r="F11" s="20"/>
      <c r="G11" s="20"/>
      <c r="H11" s="20"/>
      <c r="I11" s="20"/>
      <c r="J11" s="20"/>
      <c r="K11" s="20"/>
      <c r="L11" s="20"/>
      <c r="M11" s="20"/>
      <c r="N11" s="20"/>
      <c r="O11" s="20"/>
      <c r="P11" s="20"/>
      <c r="Q11" s="20"/>
    </row>
    <row r="12" spans="1:18" ht="12" customHeight="1" x14ac:dyDescent="0.2">
      <c r="A12" s="109" t="s">
        <v>59</v>
      </c>
      <c r="B12" s="476" t="s">
        <v>60</v>
      </c>
      <c r="C12" s="477"/>
      <c r="D12" s="104" t="str">
        <f>D4</f>
        <v>Exploitatie 2012</v>
      </c>
      <c r="E12" s="104" t="str">
        <f>E4</f>
        <v>Exploitatie 2013</v>
      </c>
      <c r="F12" s="20"/>
      <c r="G12" s="20"/>
      <c r="H12" s="20"/>
      <c r="I12" s="20"/>
      <c r="J12" s="20"/>
      <c r="K12" s="20"/>
      <c r="L12" s="20"/>
      <c r="M12" s="20"/>
      <c r="N12" s="20"/>
      <c r="O12" s="20"/>
      <c r="P12" s="20"/>
      <c r="Q12" s="20"/>
    </row>
    <row r="13" spans="1:18" ht="12" customHeight="1" x14ac:dyDescent="0.2">
      <c r="A13" s="109"/>
      <c r="B13" s="110"/>
      <c r="C13" s="110"/>
      <c r="D13" s="106"/>
      <c r="E13" s="106"/>
      <c r="F13" s="20"/>
      <c r="G13" s="20"/>
      <c r="H13" s="20"/>
      <c r="I13" s="20"/>
      <c r="J13" s="20"/>
      <c r="K13" s="20"/>
      <c r="L13" s="20"/>
      <c r="M13" s="20"/>
      <c r="N13" s="20"/>
      <c r="O13" s="20"/>
      <c r="P13" s="20"/>
      <c r="Q13" s="20"/>
    </row>
    <row r="14" spans="1:18" ht="12" customHeight="1" x14ac:dyDescent="0.2">
      <c r="A14" s="100">
        <v>406</v>
      </c>
      <c r="B14" s="444" t="s">
        <v>61</v>
      </c>
      <c r="C14" s="474"/>
      <c r="D14" s="120"/>
      <c r="E14" s="126"/>
      <c r="F14" s="20"/>
      <c r="G14" s="20"/>
      <c r="H14" s="20"/>
      <c r="I14" s="20"/>
      <c r="J14" s="20"/>
      <c r="K14" s="20"/>
      <c r="L14" s="20"/>
      <c r="M14" s="20"/>
      <c r="N14" s="20"/>
      <c r="O14" s="20"/>
      <c r="P14" s="20"/>
      <c r="Q14" s="20"/>
    </row>
    <row r="15" spans="1:18" ht="12" customHeight="1" x14ac:dyDescent="0.2">
      <c r="A15" s="100">
        <f>A14+1</f>
        <v>407</v>
      </c>
      <c r="B15" s="444" t="s">
        <v>62</v>
      </c>
      <c r="C15" s="474"/>
      <c r="D15" s="120"/>
      <c r="E15" s="126"/>
      <c r="F15" s="20"/>
      <c r="G15" s="20"/>
      <c r="H15" s="20"/>
      <c r="I15" s="20"/>
      <c r="J15" s="20"/>
      <c r="K15" s="20"/>
      <c r="L15" s="20"/>
      <c r="M15" s="20"/>
      <c r="N15" s="20"/>
      <c r="O15" s="20"/>
      <c r="P15" s="20"/>
      <c r="Q15" s="20"/>
    </row>
    <row r="16" spans="1:18" ht="12" customHeight="1" x14ac:dyDescent="0.2">
      <c r="A16" s="100">
        <f t="shared" ref="A16:A22" si="0">A15+1</f>
        <v>408</v>
      </c>
      <c r="B16" s="115" t="s">
        <v>70</v>
      </c>
      <c r="C16" s="112"/>
      <c r="D16" s="120"/>
      <c r="E16" s="126"/>
      <c r="F16" s="20"/>
      <c r="G16" s="20"/>
      <c r="H16" s="20"/>
      <c r="I16" s="20"/>
      <c r="J16" s="20"/>
      <c r="K16" s="20"/>
      <c r="L16" s="20"/>
      <c r="M16" s="20"/>
      <c r="N16" s="20"/>
      <c r="O16" s="20"/>
      <c r="P16" s="20"/>
      <c r="Q16" s="20"/>
    </row>
    <row r="17" spans="1:17" ht="12" customHeight="1" x14ac:dyDescent="0.2">
      <c r="A17" s="100">
        <f t="shared" si="0"/>
        <v>409</v>
      </c>
      <c r="B17" s="115" t="s">
        <v>63</v>
      </c>
      <c r="C17" s="112"/>
      <c r="D17" s="120"/>
      <c r="E17" s="126"/>
      <c r="F17" s="20"/>
      <c r="G17" s="20"/>
      <c r="H17" s="20"/>
      <c r="I17" s="20"/>
      <c r="J17" s="20"/>
      <c r="K17" s="20"/>
      <c r="L17" s="20"/>
      <c r="M17" s="20"/>
      <c r="N17" s="20"/>
      <c r="O17" s="20"/>
      <c r="P17" s="20"/>
      <c r="Q17" s="20"/>
    </row>
    <row r="18" spans="1:17" ht="12" customHeight="1" x14ac:dyDescent="0.2">
      <c r="A18" s="100">
        <f t="shared" si="0"/>
        <v>410</v>
      </c>
      <c r="B18" s="115" t="s">
        <v>64</v>
      </c>
      <c r="C18" s="112"/>
      <c r="D18" s="120"/>
      <c r="E18" s="126"/>
      <c r="F18" s="20"/>
      <c r="G18" s="20"/>
      <c r="H18" s="20"/>
      <c r="I18" s="20"/>
      <c r="J18" s="20"/>
      <c r="K18" s="20"/>
      <c r="L18" s="20"/>
      <c r="M18" s="20"/>
      <c r="N18" s="20"/>
      <c r="O18" s="20"/>
      <c r="P18" s="20"/>
      <c r="Q18" s="20"/>
    </row>
    <row r="19" spans="1:17" ht="12" customHeight="1" x14ac:dyDescent="0.2">
      <c r="A19" s="100">
        <f t="shared" si="0"/>
        <v>411</v>
      </c>
      <c r="B19" s="115" t="s">
        <v>65</v>
      </c>
      <c r="C19" s="112"/>
      <c r="D19" s="120"/>
      <c r="E19" s="126"/>
      <c r="F19" s="20"/>
      <c r="G19" s="20"/>
      <c r="H19" s="20"/>
      <c r="I19" s="20"/>
      <c r="J19" s="20"/>
      <c r="K19" s="20"/>
      <c r="L19" s="20"/>
      <c r="M19" s="20"/>
      <c r="N19" s="20"/>
      <c r="O19" s="20"/>
      <c r="P19" s="20"/>
      <c r="Q19" s="20"/>
    </row>
    <row r="20" spans="1:17" ht="12" customHeight="1" x14ac:dyDescent="0.2">
      <c r="A20" s="100">
        <f t="shared" si="0"/>
        <v>412</v>
      </c>
      <c r="B20" s="115" t="s">
        <v>66</v>
      </c>
      <c r="C20" s="112"/>
      <c r="D20" s="120"/>
      <c r="E20" s="126"/>
      <c r="F20" s="20"/>
      <c r="G20" s="20"/>
      <c r="H20" s="20"/>
      <c r="I20" s="20"/>
      <c r="J20" s="20"/>
      <c r="K20" s="20"/>
      <c r="L20" s="20"/>
      <c r="M20" s="20"/>
      <c r="N20" s="20"/>
      <c r="O20" s="20"/>
      <c r="P20" s="20"/>
      <c r="Q20" s="20"/>
    </row>
    <row r="21" spans="1:17" ht="12" customHeight="1" x14ac:dyDescent="0.2">
      <c r="A21" s="100">
        <f t="shared" si="0"/>
        <v>413</v>
      </c>
      <c r="B21" s="444" t="s">
        <v>67</v>
      </c>
      <c r="C21" s="474"/>
      <c r="D21" s="120"/>
      <c r="E21" s="126"/>
      <c r="F21" s="20"/>
      <c r="G21" s="20"/>
      <c r="H21" s="20"/>
      <c r="I21" s="20"/>
      <c r="J21" s="20"/>
      <c r="K21" s="20"/>
      <c r="L21" s="20"/>
      <c r="M21" s="20"/>
      <c r="N21" s="20"/>
      <c r="O21" s="20"/>
      <c r="P21" s="20"/>
      <c r="Q21" s="20"/>
    </row>
    <row r="22" spans="1:17" ht="12" customHeight="1" x14ac:dyDescent="0.2">
      <c r="A22" s="100">
        <f t="shared" si="0"/>
        <v>414</v>
      </c>
      <c r="B22" s="464" t="s">
        <v>92</v>
      </c>
      <c r="C22" s="473"/>
      <c r="D22" s="121">
        <f>SUM(D14:D21)</f>
        <v>0</v>
      </c>
      <c r="E22" s="121">
        <f>SUM(E14:E21)</f>
        <v>0</v>
      </c>
      <c r="F22" s="20"/>
      <c r="G22" s="20"/>
      <c r="H22" s="20"/>
      <c r="I22" s="20"/>
      <c r="J22" s="20"/>
      <c r="K22" s="20"/>
      <c r="L22" s="20"/>
      <c r="M22" s="20"/>
      <c r="N22" s="20"/>
      <c r="O22" s="20"/>
      <c r="P22" s="20"/>
      <c r="Q22" s="20"/>
    </row>
    <row r="23" spans="1:17" ht="12" customHeight="1" x14ac:dyDescent="0.2">
      <c r="A23" s="91"/>
      <c r="B23" s="91"/>
      <c r="C23" s="91"/>
      <c r="D23" s="91"/>
      <c r="E23" s="91"/>
      <c r="F23" s="20"/>
      <c r="G23" s="20"/>
      <c r="H23" s="20"/>
      <c r="I23" s="20"/>
      <c r="J23" s="20"/>
      <c r="K23" s="20"/>
      <c r="L23" s="20"/>
      <c r="M23" s="20"/>
      <c r="N23" s="20"/>
      <c r="O23" s="20"/>
      <c r="P23" s="20"/>
      <c r="Q23" s="20"/>
    </row>
    <row r="24" spans="1:17" ht="12" customHeight="1" x14ac:dyDescent="0.2">
      <c r="A24" s="109" t="s">
        <v>68</v>
      </c>
      <c r="B24" s="110" t="s">
        <v>69</v>
      </c>
      <c r="C24" s="110"/>
      <c r="D24" s="104" t="str">
        <f>D12</f>
        <v>Exploitatie 2012</v>
      </c>
      <c r="E24" s="104" t="str">
        <f>E12</f>
        <v>Exploitatie 2013</v>
      </c>
      <c r="F24" s="20"/>
      <c r="G24" s="20"/>
      <c r="H24" s="20"/>
      <c r="I24" s="20"/>
      <c r="J24" s="20"/>
      <c r="K24" s="20"/>
      <c r="L24" s="20"/>
      <c r="M24" s="20"/>
      <c r="N24" s="20"/>
      <c r="O24" s="20"/>
      <c r="P24" s="20"/>
      <c r="Q24" s="20"/>
    </row>
    <row r="25" spans="1:17" ht="12" customHeight="1" x14ac:dyDescent="0.2">
      <c r="A25" s="100">
        <v>415</v>
      </c>
      <c r="B25" s="444" t="s">
        <v>71</v>
      </c>
      <c r="C25" s="474"/>
      <c r="D25" s="143"/>
      <c r="E25" s="262"/>
      <c r="F25" s="260"/>
      <c r="G25" s="158"/>
      <c r="H25" s="20"/>
      <c r="I25" s="81"/>
      <c r="J25" s="20"/>
      <c r="K25" s="20"/>
      <c r="L25" s="20"/>
      <c r="M25" s="20"/>
      <c r="N25" s="20"/>
      <c r="O25" s="20"/>
      <c r="P25" s="20"/>
      <c r="Q25" s="20"/>
    </row>
    <row r="26" spans="1:17" ht="12" customHeight="1" x14ac:dyDescent="0.2">
      <c r="A26" s="100">
        <f>A25+1</f>
        <v>416</v>
      </c>
      <c r="B26" s="444" t="s">
        <v>74</v>
      </c>
      <c r="C26" s="474"/>
      <c r="D26" s="126"/>
      <c r="E26" s="126"/>
      <c r="F26" s="261"/>
      <c r="G26" s="159"/>
      <c r="H26" s="20"/>
      <c r="I26" s="20"/>
      <c r="J26" s="20"/>
      <c r="K26" s="20"/>
      <c r="L26" s="20"/>
      <c r="M26" s="20"/>
      <c r="N26" s="20"/>
      <c r="O26" s="20"/>
      <c r="P26" s="20"/>
      <c r="Q26" s="20"/>
    </row>
    <row r="27" spans="1:17" ht="12" customHeight="1" x14ac:dyDescent="0.2">
      <c r="A27" s="100">
        <f>A26+1</f>
        <v>417</v>
      </c>
      <c r="B27" s="444" t="s">
        <v>75</v>
      </c>
      <c r="C27" s="474"/>
      <c r="D27" s="120"/>
      <c r="E27" s="126"/>
      <c r="F27" s="261"/>
      <c r="G27" s="159"/>
      <c r="H27" s="20"/>
      <c r="I27" s="20"/>
      <c r="J27" s="20"/>
      <c r="K27" s="20"/>
      <c r="L27" s="20"/>
      <c r="M27" s="20"/>
      <c r="N27" s="20"/>
      <c r="O27" s="20"/>
      <c r="P27" s="20"/>
      <c r="Q27" s="20"/>
    </row>
    <row r="28" spans="1:17" ht="12" customHeight="1" x14ac:dyDescent="0.2">
      <c r="A28" s="100">
        <f>A27+1</f>
        <v>418</v>
      </c>
      <c r="B28" s="444" t="s">
        <v>76</v>
      </c>
      <c r="C28" s="474"/>
      <c r="D28" s="120"/>
      <c r="E28" s="126"/>
      <c r="F28" s="20"/>
      <c r="G28" s="20"/>
      <c r="H28" s="20"/>
      <c r="I28" s="20"/>
      <c r="J28" s="20"/>
      <c r="K28" s="20"/>
      <c r="L28" s="20"/>
      <c r="M28" s="20"/>
      <c r="N28" s="20"/>
      <c r="O28" s="20"/>
      <c r="P28" s="20"/>
      <c r="Q28" s="20"/>
    </row>
    <row r="29" spans="1:17" ht="12" customHeight="1" x14ac:dyDescent="0.2">
      <c r="A29" s="100">
        <f>A28+1</f>
        <v>419</v>
      </c>
      <c r="B29" s="444" t="s">
        <v>77</v>
      </c>
      <c r="C29" s="474"/>
      <c r="D29" s="120"/>
      <c r="E29" s="126"/>
      <c r="F29" s="20"/>
      <c r="G29" s="20"/>
      <c r="H29" s="20"/>
      <c r="I29" s="20"/>
      <c r="J29" s="20"/>
      <c r="K29" s="20"/>
      <c r="L29" s="20"/>
      <c r="M29" s="20"/>
      <c r="N29" s="20"/>
      <c r="O29" s="20"/>
      <c r="P29" s="20"/>
      <c r="Q29" s="20"/>
    </row>
    <row r="30" spans="1:17" ht="12" customHeight="1" x14ac:dyDescent="0.2">
      <c r="A30" s="100">
        <f>A29+1</f>
        <v>420</v>
      </c>
      <c r="B30" s="464" t="s">
        <v>96</v>
      </c>
      <c r="C30" s="473"/>
      <c r="D30" s="121">
        <f>SUM(D26:D29)</f>
        <v>0</v>
      </c>
      <c r="E30" s="121">
        <f>SUM(E26:E29)</f>
        <v>0</v>
      </c>
      <c r="F30" s="20"/>
      <c r="G30" s="20"/>
      <c r="H30" s="20"/>
      <c r="I30" s="20"/>
      <c r="J30" s="20"/>
      <c r="K30" s="20"/>
      <c r="L30" s="20"/>
      <c r="M30" s="20"/>
      <c r="N30" s="20"/>
      <c r="O30" s="20"/>
      <c r="P30" s="20"/>
      <c r="Q30" s="20"/>
    </row>
    <row r="31" spans="1:17" ht="12" customHeight="1" x14ac:dyDescent="0.2">
      <c r="A31" s="91"/>
      <c r="B31" s="91"/>
      <c r="C31" s="91"/>
      <c r="D31" s="91"/>
      <c r="E31" s="91"/>
      <c r="F31" s="36"/>
      <c r="G31" s="36"/>
      <c r="H31" s="36"/>
      <c r="I31" s="36"/>
      <c r="Q31" s="20"/>
    </row>
    <row r="32" spans="1:17" ht="12" customHeight="1" x14ac:dyDescent="0.2">
      <c r="A32" s="91" t="s">
        <v>85</v>
      </c>
      <c r="B32" s="91" t="s">
        <v>86</v>
      </c>
      <c r="C32" s="91"/>
      <c r="D32" s="104" t="str">
        <f>D24</f>
        <v>Exploitatie 2012</v>
      </c>
      <c r="E32" s="104" t="str">
        <f>E24</f>
        <v>Exploitatie 2013</v>
      </c>
    </row>
    <row r="33" spans="1:5" ht="12" customHeight="1" x14ac:dyDescent="0.2">
      <c r="A33" s="20"/>
      <c r="B33" s="20"/>
      <c r="C33" s="20"/>
      <c r="D33" s="106"/>
      <c r="E33" s="106"/>
    </row>
    <row r="34" spans="1:5" ht="12" customHeight="1" x14ac:dyDescent="0.2">
      <c r="A34" s="100">
        <v>421</v>
      </c>
      <c r="B34" s="458" t="s">
        <v>78</v>
      </c>
      <c r="C34" s="479"/>
      <c r="D34" s="139">
        <f>personeelskosten!E22</f>
        <v>0</v>
      </c>
      <c r="E34" s="139">
        <f>personeelskosten!F22</f>
        <v>0</v>
      </c>
    </row>
    <row r="35" spans="1:5" ht="12" customHeight="1" x14ac:dyDescent="0.2">
      <c r="A35" s="100">
        <f>A34+1</f>
        <v>422</v>
      </c>
      <c r="B35" s="458" t="s">
        <v>26</v>
      </c>
      <c r="C35" s="479"/>
      <c r="D35" s="139">
        <f>D10</f>
        <v>0</v>
      </c>
      <c r="E35" s="139">
        <f>E10</f>
        <v>0</v>
      </c>
    </row>
    <row r="36" spans="1:5" ht="12" customHeight="1" x14ac:dyDescent="0.2">
      <c r="A36" s="100">
        <f>A35+1</f>
        <v>423</v>
      </c>
      <c r="B36" s="458" t="s">
        <v>39</v>
      </c>
      <c r="C36" s="479"/>
      <c r="D36" s="139">
        <f>D22</f>
        <v>0</v>
      </c>
      <c r="E36" s="139">
        <f>E22</f>
        <v>0</v>
      </c>
    </row>
    <row r="37" spans="1:5" ht="12" customHeight="1" x14ac:dyDescent="0.2">
      <c r="A37" s="100">
        <f t="shared" ref="A37:A42" si="1">A36+1</f>
        <v>424</v>
      </c>
      <c r="B37" s="458" t="s">
        <v>79</v>
      </c>
      <c r="C37" s="479"/>
      <c r="D37" s="139">
        <f>D30</f>
        <v>0</v>
      </c>
      <c r="E37" s="139">
        <f>E30</f>
        <v>0</v>
      </c>
    </row>
    <row r="38" spans="1:5" ht="12" customHeight="1" x14ac:dyDescent="0.2">
      <c r="A38" s="100">
        <f t="shared" si="1"/>
        <v>425</v>
      </c>
      <c r="B38" s="20" t="s">
        <v>91</v>
      </c>
      <c r="C38" s="20"/>
      <c r="D38" s="139">
        <f>+'exploitatie en opbrengsten'!E9</f>
        <v>0</v>
      </c>
      <c r="E38" s="139">
        <f>+'exploitatie en opbrengsten'!F9</f>
        <v>0</v>
      </c>
    </row>
    <row r="39" spans="1:5" ht="12" customHeight="1" x14ac:dyDescent="0.2">
      <c r="A39" s="100">
        <f t="shared" si="1"/>
        <v>426</v>
      </c>
      <c r="B39" s="464" t="s">
        <v>81</v>
      </c>
      <c r="C39" s="473"/>
      <c r="D39" s="144">
        <f>SUM(D34:D37)-D38</f>
        <v>0</v>
      </c>
      <c r="E39" s="144">
        <f>SUM(E34:E37)-E38</f>
        <v>0</v>
      </c>
    </row>
    <row r="40" spans="1:5" ht="12" customHeight="1" x14ac:dyDescent="0.2">
      <c r="A40" s="100">
        <f t="shared" si="1"/>
        <v>427</v>
      </c>
      <c r="B40" s="444" t="s">
        <v>97</v>
      </c>
      <c r="C40" s="478"/>
      <c r="D40" s="139">
        <f>SUM(D14:D18)</f>
        <v>0</v>
      </c>
      <c r="E40" s="139">
        <f>SUM(E14:E18)</f>
        <v>0</v>
      </c>
    </row>
    <row r="41" spans="1:5" ht="12" customHeight="1" x14ac:dyDescent="0.2">
      <c r="A41" s="100">
        <f t="shared" si="1"/>
        <v>428</v>
      </c>
      <c r="B41" s="444" t="s">
        <v>80</v>
      </c>
      <c r="C41" s="478"/>
      <c r="D41" s="139">
        <f>D30</f>
        <v>0</v>
      </c>
      <c r="E41" s="139">
        <f>E30</f>
        <v>0</v>
      </c>
    </row>
    <row r="42" spans="1:5" ht="12" customHeight="1" x14ac:dyDescent="0.2">
      <c r="A42" s="100">
        <f t="shared" si="1"/>
        <v>429</v>
      </c>
      <c r="B42" s="464" t="s">
        <v>82</v>
      </c>
      <c r="C42" s="473"/>
      <c r="D42" s="144">
        <f>D39-D40-D41</f>
        <v>0</v>
      </c>
      <c r="E42" s="144">
        <f>E39-E40-E41</f>
        <v>0</v>
      </c>
    </row>
    <row r="43" spans="1:5" ht="12" customHeight="1" x14ac:dyDescent="0.2">
      <c r="A43" s="91"/>
      <c r="B43" s="91"/>
      <c r="C43" s="91"/>
      <c r="D43" s="91"/>
      <c r="E43" s="91"/>
    </row>
    <row r="44" spans="1:5" ht="12" customHeight="1" x14ac:dyDescent="0.2">
      <c r="A44" s="100">
        <f>A42+1</f>
        <v>430</v>
      </c>
      <c r="B44" s="117" t="s">
        <v>83</v>
      </c>
      <c r="C44" s="116">
        <f>+'exploitatie en opbrengsten'!G9</f>
        <v>0</v>
      </c>
      <c r="D44" s="118" t="s">
        <v>84</v>
      </c>
      <c r="E44" s="259"/>
    </row>
    <row r="45" spans="1:5" ht="12" customHeight="1" x14ac:dyDescent="0.2"/>
  </sheetData>
  <sheetProtection password="CC74" sheet="1" objects="1" scenarios="1"/>
  <mergeCells count="24">
    <mergeCell ref="B39:C39"/>
    <mergeCell ref="B40:C40"/>
    <mergeCell ref="B41:C41"/>
    <mergeCell ref="B42:C42"/>
    <mergeCell ref="B34:C34"/>
    <mergeCell ref="B35:C35"/>
    <mergeCell ref="B36:C36"/>
    <mergeCell ref="B37:C37"/>
    <mergeCell ref="B6:C6"/>
    <mergeCell ref="B14:C14"/>
    <mergeCell ref="B15:C15"/>
    <mergeCell ref="B21:C21"/>
    <mergeCell ref="B12:C12"/>
    <mergeCell ref="B7:C7"/>
    <mergeCell ref="B8:C8"/>
    <mergeCell ref="B9:C9"/>
    <mergeCell ref="B10:C10"/>
    <mergeCell ref="B22:C22"/>
    <mergeCell ref="B26:C26"/>
    <mergeCell ref="B30:C30"/>
    <mergeCell ref="B27:C27"/>
    <mergeCell ref="B28:C28"/>
    <mergeCell ref="B29:C29"/>
    <mergeCell ref="B25:C25"/>
  </mergeCells>
  <phoneticPr fontId="7" type="noConversion"/>
  <conditionalFormatting sqref="F25:G25">
    <cfRule type="cellIs" dxfId="7" priority="2" stopIfTrue="1" operator="notEqual">
      <formula>FALSE</formula>
    </cfRule>
  </conditionalFormatting>
  <conditionalFormatting sqref="D25:E29 D14:E21 E44 D6:E9">
    <cfRule type="expression" dxfId="6" priority="8" stopIfTrue="1">
      <formula>$D$2=TRUE</formula>
    </cfRule>
  </conditionalFormatting>
  <dataValidations count="2">
    <dataValidation allowBlank="1" showInputMessage="1" showErrorMessage="1" errorTitle="Onjuiste invoer" error="Vul hier in Ja of Nee" sqref="C25"/>
    <dataValidation type="list" allowBlank="1" showInputMessage="1" showErrorMessage="1" sqref="D25:E25">
      <formula1>$I$2:$J$2</formula1>
    </dataValidation>
  </dataValidations>
  <pageMargins left="0.39370078740157483" right="0.39370078740157483" top="0.19685039370078741" bottom="0.19685039370078741" header="3.937007874015748E-2" footer="0.11811023622047245"/>
  <pageSetup paperSize="9" orientation="landscape" r:id="rId1"/>
  <headerFooter alignWithMargins="0"/>
  <drawing r:id="rId2"/>
  <legacyDrawing r:id="rId3"/>
  <oleObjects>
    <mc:AlternateContent xmlns:mc="http://schemas.openxmlformats.org/markup-compatibility/2006">
      <mc:Choice Requires="x14">
        <oleObject progId="MSPhotoEd.3" shapeId="2059" r:id="rId4">
          <objectPr defaultSize="0" autoPict="0" r:id="rId5">
            <anchor moveWithCells="1">
              <from>
                <xdr:col>4</xdr:col>
                <xdr:colOff>933450</xdr:colOff>
                <xdr:row>1</xdr:row>
                <xdr:rowOff>19050</xdr:rowOff>
              </from>
              <to>
                <xdr:col>4</xdr:col>
                <xdr:colOff>2466975</xdr:colOff>
                <xdr:row>1</xdr:row>
                <xdr:rowOff>161925</xdr:rowOff>
              </to>
            </anchor>
          </objectPr>
        </oleObject>
      </mc:Choice>
      <mc:Fallback>
        <oleObject progId="MSPhotoEd.3" shapeId="205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R51"/>
  <sheetViews>
    <sheetView showGridLines="0" showZeros="0" showOutlineSymbols="0" zoomScaleNormal="100" zoomScaleSheetLayoutView="75" workbookViewId="0"/>
  </sheetViews>
  <sheetFormatPr defaultColWidth="9.140625" defaultRowHeight="12.75" x14ac:dyDescent="0.2"/>
  <cols>
    <col min="1" max="1" width="5.28515625" style="342" customWidth="1"/>
    <col min="2" max="2" width="29" style="342" customWidth="1"/>
    <col min="3" max="3" width="27.85546875" style="342" customWidth="1"/>
    <col min="4" max="4" width="20.7109375" style="342" customWidth="1"/>
    <col min="5" max="5" width="20.7109375" style="364" customWidth="1"/>
    <col min="6" max="6" width="20.7109375" style="342" customWidth="1"/>
    <col min="7" max="7" width="4.140625" style="342" customWidth="1"/>
    <col min="8" max="8" width="12.7109375" style="342" customWidth="1"/>
    <col min="9" max="9" width="14.28515625" style="342" customWidth="1"/>
    <col min="10" max="16384" width="9.140625" style="342"/>
  </cols>
  <sheetData>
    <row r="1" spans="1:18" s="328" customFormat="1" ht="12" customHeight="1" x14ac:dyDescent="0.2">
      <c r="A1" s="321"/>
      <c r="B1" s="322"/>
      <c r="C1" s="322"/>
      <c r="D1" s="323"/>
      <c r="E1" s="324"/>
      <c r="F1" s="325"/>
      <c r="G1" s="323"/>
      <c r="H1" s="326"/>
      <c r="I1" s="326"/>
      <c r="J1" s="326"/>
      <c r="K1" s="326"/>
      <c r="L1" s="326"/>
      <c r="M1" s="327"/>
      <c r="N1" s="327"/>
      <c r="O1" s="327"/>
      <c r="P1" s="327"/>
      <c r="Q1" s="327"/>
      <c r="R1" s="327"/>
    </row>
    <row r="2" spans="1:18" s="328" customFormat="1" ht="15.75" customHeight="1" x14ac:dyDescent="0.2">
      <c r="A2" s="85" t="str">
        <f>personeelskosten!A2</f>
        <v>Verrekening exploitatie 2012-2013</v>
      </c>
      <c r="B2" s="327"/>
      <c r="C2" s="327"/>
      <c r="D2" s="329"/>
      <c r="E2" s="330" t="b">
        <f>[1]Voorblad!D21</f>
        <v>1</v>
      </c>
      <c r="F2" s="331">
        <v>5</v>
      </c>
      <c r="I2" s="332"/>
      <c r="J2" s="327"/>
      <c r="K2" s="327"/>
      <c r="L2" s="327"/>
      <c r="M2" s="327"/>
      <c r="N2" s="327"/>
      <c r="O2" s="327"/>
      <c r="P2" s="327"/>
      <c r="Q2" s="327"/>
      <c r="R2" s="327"/>
    </row>
    <row r="3" spans="1:18" s="328" customFormat="1" ht="12" customHeight="1" x14ac:dyDescent="0.2">
      <c r="A3" s="333"/>
      <c r="B3" s="327"/>
      <c r="C3" s="327"/>
      <c r="D3" s="326"/>
      <c r="E3" s="334"/>
      <c r="F3" s="329"/>
      <c r="G3" s="329"/>
      <c r="H3" s="335"/>
      <c r="I3" s="335"/>
      <c r="J3" s="331"/>
      <c r="K3" s="327"/>
      <c r="L3" s="327"/>
      <c r="M3" s="327"/>
      <c r="N3" s="327"/>
      <c r="O3" s="327"/>
      <c r="P3" s="327"/>
      <c r="Q3" s="327"/>
      <c r="R3" s="327"/>
    </row>
    <row r="4" spans="1:18" ht="12" customHeight="1" x14ac:dyDescent="0.2">
      <c r="A4" s="336"/>
      <c r="B4" s="336"/>
      <c r="C4" s="337"/>
      <c r="D4" s="313"/>
      <c r="E4" s="338"/>
      <c r="F4" s="339"/>
      <c r="G4" s="340"/>
      <c r="H4" s="340"/>
      <c r="I4" s="340"/>
      <c r="J4" s="341"/>
      <c r="K4" s="340"/>
      <c r="L4" s="340"/>
      <c r="M4" s="340"/>
      <c r="N4" s="340"/>
      <c r="O4" s="340"/>
      <c r="P4" s="340"/>
      <c r="Q4" s="340"/>
      <c r="R4" s="340"/>
    </row>
    <row r="5" spans="1:18" ht="12" customHeight="1" x14ac:dyDescent="0.2">
      <c r="A5" s="343" t="s">
        <v>171</v>
      </c>
      <c r="B5" s="343" t="s">
        <v>180</v>
      </c>
      <c r="C5" s="344"/>
      <c r="D5" s="345" t="s">
        <v>172</v>
      </c>
      <c r="E5" s="345" t="s">
        <v>140</v>
      </c>
      <c r="F5" s="356" t="s">
        <v>141</v>
      </c>
      <c r="G5" s="340"/>
      <c r="H5" s="340"/>
      <c r="I5" s="340"/>
      <c r="J5" s="340"/>
      <c r="K5" s="340"/>
      <c r="L5" s="340"/>
      <c r="M5" s="340"/>
      <c r="N5" s="340"/>
      <c r="O5" s="340"/>
      <c r="P5" s="340"/>
      <c r="Q5" s="340"/>
      <c r="R5" s="340"/>
    </row>
    <row r="6" spans="1:18" ht="12" customHeight="1" x14ac:dyDescent="0.2">
      <c r="A6" s="336"/>
      <c r="B6" s="340"/>
      <c r="C6" s="340"/>
      <c r="D6" s="340"/>
      <c r="E6" s="346"/>
      <c r="F6" s="347"/>
      <c r="G6" s="340"/>
      <c r="H6" s="340"/>
      <c r="I6" s="340"/>
      <c r="J6" s="340"/>
      <c r="K6" s="340"/>
      <c r="L6" s="340"/>
      <c r="M6" s="340"/>
      <c r="N6" s="340"/>
      <c r="O6" s="340"/>
      <c r="P6" s="340"/>
      <c r="Q6" s="340"/>
      <c r="R6" s="340"/>
    </row>
    <row r="7" spans="1:18" ht="12" customHeight="1" x14ac:dyDescent="0.2">
      <c r="A7" s="348">
        <v>501</v>
      </c>
      <c r="B7" s="482" t="s">
        <v>173</v>
      </c>
      <c r="C7" s="483"/>
      <c r="D7" s="281"/>
      <c r="E7" s="349"/>
      <c r="F7" s="126"/>
      <c r="G7" s="350"/>
      <c r="H7" s="340"/>
      <c r="I7" s="340"/>
      <c r="J7" s="340"/>
      <c r="K7" s="340"/>
      <c r="L7" s="340"/>
      <c r="M7" s="340"/>
      <c r="N7" s="340"/>
      <c r="O7" s="340"/>
      <c r="P7" s="340"/>
      <c r="Q7" s="340"/>
      <c r="R7" s="340"/>
    </row>
    <row r="8" spans="1:18" ht="12" customHeight="1" x14ac:dyDescent="0.2">
      <c r="A8" s="348">
        <f>A7+1</f>
        <v>502</v>
      </c>
      <c r="B8" s="484" t="s">
        <v>174</v>
      </c>
      <c r="C8" s="485"/>
      <c r="D8" s="116">
        <f>+F7</f>
        <v>0</v>
      </c>
      <c r="E8" s="351">
        <f>IF('materiëel, huisvesting, rente'!D39&gt;0,1-(('materiëel, huisvesting, rente'!$D$40+'materiëel, huisvesting, rente'!$D$41)/'materiëel, huisvesting, rente'!$D$39),0)</f>
        <v>0</v>
      </c>
      <c r="F8" s="118">
        <f>D8*E8</f>
        <v>0</v>
      </c>
      <c r="G8" s="340"/>
      <c r="H8" s="340"/>
      <c r="I8" s="340"/>
      <c r="J8" s="340"/>
      <c r="K8" s="340"/>
      <c r="L8" s="340"/>
      <c r="M8" s="340"/>
      <c r="N8" s="340"/>
      <c r="O8" s="340"/>
      <c r="P8" s="340"/>
      <c r="Q8" s="340"/>
      <c r="R8" s="340"/>
    </row>
    <row r="9" spans="1:18" ht="12" customHeight="1" x14ac:dyDescent="0.2">
      <c r="A9" s="352">
        <f>A8+1</f>
        <v>503</v>
      </c>
      <c r="B9" s="484" t="s">
        <v>175</v>
      </c>
      <c r="C9" s="485"/>
      <c r="D9" s="116">
        <f>+F7</f>
        <v>0</v>
      </c>
      <c r="E9" s="353">
        <v>0.57099999999999995</v>
      </c>
      <c r="F9" s="116">
        <f>D9*E9</f>
        <v>0</v>
      </c>
      <c r="G9" s="340"/>
      <c r="H9" s="340"/>
      <c r="I9" s="340"/>
      <c r="J9" s="340"/>
      <c r="K9" s="340"/>
      <c r="L9" s="340"/>
      <c r="M9" s="340"/>
      <c r="N9" s="340"/>
      <c r="O9" s="340"/>
      <c r="P9" s="340"/>
      <c r="Q9" s="340"/>
      <c r="R9" s="340"/>
    </row>
    <row r="10" spans="1:18" ht="12" customHeight="1" x14ac:dyDescent="0.2">
      <c r="A10" s="352">
        <f>A9+1</f>
        <v>504</v>
      </c>
      <c r="B10" s="484" t="s">
        <v>193</v>
      </c>
      <c r="C10" s="486"/>
      <c r="D10" s="282"/>
      <c r="E10" s="349"/>
      <c r="F10" s="120"/>
      <c r="G10" s="340"/>
      <c r="H10" s="340"/>
      <c r="I10" s="340"/>
      <c r="J10" s="340"/>
      <c r="K10" s="340"/>
      <c r="L10" s="340"/>
      <c r="M10" s="340"/>
      <c r="N10" s="340"/>
      <c r="O10" s="340"/>
      <c r="P10" s="340"/>
      <c r="Q10" s="340"/>
      <c r="R10" s="340"/>
    </row>
    <row r="11" spans="1:18" ht="12" customHeight="1" x14ac:dyDescent="0.2">
      <c r="A11" s="343"/>
      <c r="B11" s="343"/>
      <c r="C11" s="343"/>
      <c r="D11" s="343"/>
      <c r="E11" s="354"/>
      <c r="F11" s="355"/>
      <c r="G11" s="340"/>
      <c r="H11" s="340"/>
      <c r="I11" s="340"/>
      <c r="J11" s="340"/>
      <c r="K11" s="340"/>
      <c r="L11" s="340"/>
      <c r="M11" s="340"/>
      <c r="N11" s="340"/>
      <c r="O11" s="340"/>
      <c r="P11" s="340"/>
      <c r="Q11" s="340"/>
      <c r="R11" s="340"/>
    </row>
    <row r="12" spans="1:18" ht="12" customHeight="1" x14ac:dyDescent="0.2">
      <c r="A12" s="343" t="s">
        <v>176</v>
      </c>
      <c r="B12" s="343" t="s">
        <v>181</v>
      </c>
      <c r="C12" s="340"/>
      <c r="D12" s="345"/>
      <c r="E12" s="345" t="s">
        <v>140</v>
      </c>
      <c r="F12" s="356" t="s">
        <v>141</v>
      </c>
      <c r="G12" s="340"/>
      <c r="H12" s="340"/>
      <c r="I12" s="340"/>
      <c r="J12" s="340"/>
      <c r="K12" s="340"/>
      <c r="L12" s="340"/>
      <c r="M12" s="340"/>
      <c r="N12" s="340"/>
      <c r="O12" s="340"/>
      <c r="P12" s="340"/>
      <c r="Q12" s="340"/>
      <c r="R12" s="340"/>
    </row>
    <row r="13" spans="1:18" ht="12" customHeight="1" x14ac:dyDescent="0.2">
      <c r="A13" s="343"/>
      <c r="B13" s="343"/>
      <c r="C13" s="343"/>
      <c r="D13" s="343"/>
      <c r="E13" s="357"/>
      <c r="F13" s="358"/>
      <c r="G13" s="359"/>
      <c r="H13" s="359"/>
      <c r="I13" s="359"/>
      <c r="J13" s="359"/>
      <c r="R13" s="340"/>
    </row>
    <row r="14" spans="1:18" ht="12.75" customHeight="1" x14ac:dyDescent="0.2">
      <c r="A14" s="348">
        <f>A10+1</f>
        <v>505</v>
      </c>
      <c r="B14" s="480" t="s">
        <v>177</v>
      </c>
      <c r="C14" s="481"/>
      <c r="D14" s="487"/>
      <c r="E14" s="488"/>
      <c r="F14" s="360"/>
    </row>
    <row r="15" spans="1:18" ht="12.75" customHeight="1" x14ac:dyDescent="0.2">
      <c r="A15" s="348">
        <f>A14+1</f>
        <v>506</v>
      </c>
      <c r="B15" s="480" t="s">
        <v>177</v>
      </c>
      <c r="C15" s="481"/>
      <c r="D15" s="116">
        <f>+F14</f>
        <v>0</v>
      </c>
      <c r="E15" s="351">
        <f>IF('materiëel, huisvesting, rente'!D39&gt;0,1-(('materiëel, huisvesting, rente'!$D$40+'materiëel, huisvesting, rente'!$D$41)/'materiëel, huisvesting, rente'!$D$39),0)</f>
        <v>0</v>
      </c>
      <c r="F15" s="118">
        <f>+D15*E15</f>
        <v>0</v>
      </c>
    </row>
    <row r="16" spans="1:18" ht="12.75" customHeight="1" x14ac:dyDescent="0.2">
      <c r="A16" s="348">
        <f>A15+1</f>
        <v>507</v>
      </c>
      <c r="B16" s="484" t="s">
        <v>175</v>
      </c>
      <c r="C16" s="485"/>
      <c r="D16" s="116">
        <f>+F14</f>
        <v>0</v>
      </c>
      <c r="E16" s="353">
        <v>0.498</v>
      </c>
      <c r="F16" s="116">
        <f>+D16*E16</f>
        <v>0</v>
      </c>
    </row>
    <row r="17" spans="1:9" ht="12.75" customHeight="1" x14ac:dyDescent="0.2">
      <c r="A17" s="348">
        <f>A16+1</f>
        <v>508</v>
      </c>
      <c r="B17" s="484" t="s">
        <v>193</v>
      </c>
      <c r="C17" s="486"/>
      <c r="D17" s="282"/>
      <c r="E17" s="349"/>
      <c r="F17" s="120"/>
      <c r="G17" s="361"/>
    </row>
    <row r="18" spans="1:9" x14ac:dyDescent="0.2">
      <c r="E18" s="362"/>
    </row>
    <row r="19" spans="1:9" ht="12.75" customHeight="1" x14ac:dyDescent="0.2">
      <c r="A19" s="343" t="s">
        <v>182</v>
      </c>
      <c r="B19" s="343" t="s">
        <v>183</v>
      </c>
      <c r="C19" s="344"/>
      <c r="D19" s="345" t="s">
        <v>172</v>
      </c>
      <c r="E19" s="345" t="s">
        <v>140</v>
      </c>
      <c r="F19" s="356" t="s">
        <v>141</v>
      </c>
      <c r="G19" s="363"/>
      <c r="H19" s="363"/>
      <c r="I19" s="363"/>
    </row>
    <row r="20" spans="1:9" ht="12.75" customHeight="1" x14ac:dyDescent="0.2">
      <c r="A20" s="336"/>
      <c r="B20" s="340"/>
      <c r="C20" s="340"/>
      <c r="D20" s="340"/>
      <c r="E20" s="346"/>
      <c r="F20" s="347"/>
      <c r="G20" s="363"/>
      <c r="H20" s="363"/>
      <c r="I20" s="363"/>
    </row>
    <row r="21" spans="1:9" ht="12.75" customHeight="1" x14ac:dyDescent="0.2">
      <c r="A21" s="348">
        <v>509</v>
      </c>
      <c r="B21" s="482" t="s">
        <v>173</v>
      </c>
      <c r="C21" s="483"/>
      <c r="D21" s="281"/>
      <c r="E21" s="349"/>
      <c r="F21" s="126"/>
      <c r="G21" s="363"/>
      <c r="H21" s="363"/>
      <c r="I21" s="363"/>
    </row>
    <row r="22" spans="1:9" ht="12.75" customHeight="1" x14ac:dyDescent="0.2">
      <c r="A22" s="348">
        <f>A21+1</f>
        <v>510</v>
      </c>
      <c r="B22" s="484" t="s">
        <v>174</v>
      </c>
      <c r="C22" s="485"/>
      <c r="D22" s="116">
        <f>+F21</f>
        <v>0</v>
      </c>
      <c r="E22" s="351">
        <f>IF('materiëel, huisvesting, rente'!E39&gt;0,1-(('materiëel, huisvesting, rente'!$E$40+'materiëel, huisvesting, rente'!$E$41)/'materiëel, huisvesting, rente'!$E$39),0)</f>
        <v>0</v>
      </c>
      <c r="F22" s="118">
        <f>D22*E22</f>
        <v>0</v>
      </c>
      <c r="G22" s="363"/>
      <c r="H22" s="363"/>
      <c r="I22" s="363"/>
    </row>
    <row r="23" spans="1:9" ht="12.75" customHeight="1" x14ac:dyDescent="0.2">
      <c r="A23" s="352">
        <f>A22+1</f>
        <v>511</v>
      </c>
      <c r="B23" s="484" t="s">
        <v>175</v>
      </c>
      <c r="C23" s="485"/>
      <c r="D23" s="116">
        <f>+F21</f>
        <v>0</v>
      </c>
      <c r="E23" s="353">
        <v>0.57099999999999995</v>
      </c>
      <c r="F23" s="116">
        <f>D23*E23</f>
        <v>0</v>
      </c>
      <c r="G23" s="363"/>
      <c r="H23" s="363"/>
      <c r="I23" s="363"/>
    </row>
    <row r="24" spans="1:9" ht="12.75" customHeight="1" x14ac:dyDescent="0.2">
      <c r="A24" s="352">
        <f>A23+1</f>
        <v>512</v>
      </c>
      <c r="B24" s="484" t="s">
        <v>192</v>
      </c>
      <c r="C24" s="486"/>
      <c r="D24" s="282"/>
      <c r="E24" s="349"/>
      <c r="F24" s="120"/>
      <c r="G24" s="363"/>
      <c r="H24" s="363"/>
      <c r="I24" s="363"/>
    </row>
    <row r="25" spans="1:9" ht="12.75" customHeight="1" x14ac:dyDescent="0.2">
      <c r="A25" s="343"/>
      <c r="B25" s="343"/>
      <c r="C25" s="343"/>
      <c r="D25" s="343"/>
      <c r="E25" s="354"/>
      <c r="F25" s="355"/>
      <c r="G25" s="363"/>
      <c r="H25" s="363"/>
      <c r="I25" s="363"/>
    </row>
    <row r="26" spans="1:9" ht="12.75" customHeight="1" x14ac:dyDescent="0.2">
      <c r="A26" s="343" t="s">
        <v>176</v>
      </c>
      <c r="B26" s="343" t="s">
        <v>184</v>
      </c>
      <c r="C26" s="340"/>
      <c r="D26" s="345"/>
      <c r="E26" s="345" t="s">
        <v>140</v>
      </c>
      <c r="F26" s="356" t="s">
        <v>141</v>
      </c>
      <c r="G26" s="363"/>
      <c r="H26" s="363"/>
      <c r="I26" s="363"/>
    </row>
    <row r="27" spans="1:9" ht="12.75" customHeight="1" x14ac:dyDescent="0.2">
      <c r="A27" s="343"/>
      <c r="B27" s="343"/>
      <c r="C27" s="343"/>
      <c r="D27" s="343"/>
      <c r="E27" s="357"/>
      <c r="F27" s="358"/>
      <c r="G27" s="363"/>
      <c r="H27" s="363"/>
      <c r="I27" s="363"/>
    </row>
    <row r="28" spans="1:9" ht="12.75" customHeight="1" x14ac:dyDescent="0.2">
      <c r="A28" s="348">
        <f>A24+1</f>
        <v>513</v>
      </c>
      <c r="B28" s="480" t="s">
        <v>177</v>
      </c>
      <c r="C28" s="481"/>
      <c r="D28" s="487"/>
      <c r="E28" s="488"/>
      <c r="F28" s="360"/>
      <c r="G28" s="363"/>
      <c r="H28" s="363"/>
      <c r="I28" s="363"/>
    </row>
    <row r="29" spans="1:9" ht="12.75" customHeight="1" x14ac:dyDescent="0.2">
      <c r="A29" s="348">
        <f>A28+1</f>
        <v>514</v>
      </c>
      <c r="B29" s="480" t="s">
        <v>177</v>
      </c>
      <c r="C29" s="481"/>
      <c r="D29" s="116">
        <f>+F28</f>
        <v>0</v>
      </c>
      <c r="E29" s="351">
        <f>IF('materiëel, huisvesting, rente'!E39&gt;0,1-(('materiëel, huisvesting, rente'!$E$40+'materiëel, huisvesting, rente'!$E$41)/'materiëel, huisvesting, rente'!$E$39),0)</f>
        <v>0</v>
      </c>
      <c r="F29" s="118">
        <f>+D29*E29</f>
        <v>0</v>
      </c>
      <c r="G29" s="363"/>
      <c r="H29" s="363"/>
      <c r="I29" s="363"/>
    </row>
    <row r="30" spans="1:9" x14ac:dyDescent="0.2">
      <c r="A30" s="348">
        <f>A29+1</f>
        <v>515</v>
      </c>
      <c r="B30" s="484" t="s">
        <v>175</v>
      </c>
      <c r="C30" s="485"/>
      <c r="D30" s="116">
        <f>+F28</f>
        <v>0</v>
      </c>
      <c r="E30" s="353">
        <v>0.498</v>
      </c>
      <c r="F30" s="116">
        <f>+D30*E30</f>
        <v>0</v>
      </c>
      <c r="G30" s="363"/>
      <c r="H30" s="363"/>
      <c r="I30" s="363"/>
    </row>
    <row r="31" spans="1:9" ht="12.75" customHeight="1" x14ac:dyDescent="0.2">
      <c r="A31" s="348">
        <f>A30+1</f>
        <v>516</v>
      </c>
      <c r="B31" s="484" t="s">
        <v>192</v>
      </c>
      <c r="C31" s="486"/>
      <c r="D31" s="282"/>
      <c r="E31" s="282"/>
      <c r="F31" s="120"/>
      <c r="G31" s="363"/>
      <c r="H31" s="363"/>
      <c r="I31" s="363"/>
    </row>
    <row r="32" spans="1:9" x14ac:dyDescent="0.2">
      <c r="G32" s="363"/>
      <c r="H32" s="363"/>
      <c r="I32" s="363"/>
    </row>
    <row r="33" spans="1:9" x14ac:dyDescent="0.2">
      <c r="G33" s="363"/>
      <c r="H33" s="363"/>
      <c r="I33" s="363"/>
    </row>
    <row r="34" spans="1:9" x14ac:dyDescent="0.2">
      <c r="G34" s="363"/>
      <c r="H34" s="363"/>
      <c r="I34" s="363"/>
    </row>
    <row r="35" spans="1:9" x14ac:dyDescent="0.2">
      <c r="A35" s="489" t="s">
        <v>178</v>
      </c>
      <c r="B35" s="489"/>
      <c r="C35" s="489"/>
      <c r="D35" s="489"/>
      <c r="E35" s="489"/>
      <c r="F35" s="489"/>
    </row>
    <row r="36" spans="1:9" x14ac:dyDescent="0.2">
      <c r="A36" s="489"/>
      <c r="B36" s="489"/>
      <c r="C36" s="489"/>
      <c r="D36" s="489"/>
      <c r="E36" s="489"/>
      <c r="F36" s="489"/>
    </row>
    <row r="37" spans="1:9" x14ac:dyDescent="0.2">
      <c r="A37" s="489"/>
      <c r="B37" s="489"/>
      <c r="C37" s="489"/>
      <c r="D37" s="489"/>
      <c r="E37" s="489"/>
      <c r="F37" s="489"/>
    </row>
    <row r="38" spans="1:9" x14ac:dyDescent="0.2">
      <c r="A38" s="489"/>
      <c r="B38" s="489"/>
      <c r="C38" s="489"/>
      <c r="D38" s="489"/>
      <c r="E38" s="489"/>
      <c r="F38" s="489"/>
    </row>
    <row r="39" spans="1:9" x14ac:dyDescent="0.2">
      <c r="A39" s="489"/>
      <c r="B39" s="489"/>
      <c r="C39" s="489"/>
      <c r="D39" s="489"/>
      <c r="E39" s="489"/>
      <c r="F39" s="489"/>
    </row>
    <row r="40" spans="1:9" x14ac:dyDescent="0.2">
      <c r="A40" s="489"/>
      <c r="B40" s="489"/>
      <c r="C40" s="489"/>
      <c r="D40" s="489"/>
      <c r="E40" s="489"/>
      <c r="F40" s="489"/>
    </row>
    <row r="41" spans="1:9" x14ac:dyDescent="0.2">
      <c r="A41" s="489"/>
      <c r="B41" s="489"/>
      <c r="C41" s="489"/>
      <c r="D41" s="489"/>
      <c r="E41" s="489"/>
      <c r="F41" s="489"/>
    </row>
    <row r="42" spans="1:9" x14ac:dyDescent="0.2">
      <c r="A42" s="489"/>
      <c r="B42" s="489"/>
      <c r="C42" s="489"/>
      <c r="D42" s="489"/>
      <c r="E42" s="489"/>
      <c r="F42" s="489"/>
    </row>
    <row r="43" spans="1:9" x14ac:dyDescent="0.2">
      <c r="A43" s="489"/>
      <c r="B43" s="489"/>
      <c r="C43" s="489"/>
      <c r="D43" s="489"/>
      <c r="E43" s="489"/>
      <c r="F43" s="489"/>
    </row>
    <row r="44" spans="1:9" x14ac:dyDescent="0.2">
      <c r="A44" s="489"/>
      <c r="B44" s="489"/>
      <c r="C44" s="489"/>
      <c r="D44" s="489"/>
      <c r="E44" s="489"/>
      <c r="F44" s="489"/>
    </row>
    <row r="45" spans="1:9" x14ac:dyDescent="0.2">
      <c r="A45" s="489"/>
      <c r="B45" s="489"/>
      <c r="C45" s="489"/>
      <c r="D45" s="489"/>
      <c r="E45" s="489"/>
      <c r="F45" s="489"/>
    </row>
    <row r="46" spans="1:9" x14ac:dyDescent="0.2">
      <c r="A46" s="489"/>
      <c r="B46" s="489"/>
      <c r="C46" s="489"/>
      <c r="D46" s="489"/>
      <c r="E46" s="489"/>
      <c r="F46" s="489"/>
    </row>
    <row r="47" spans="1:9" x14ac:dyDescent="0.2">
      <c r="A47" s="489"/>
      <c r="B47" s="489"/>
      <c r="C47" s="489"/>
      <c r="D47" s="489"/>
      <c r="E47" s="489"/>
      <c r="F47" s="489"/>
    </row>
    <row r="48" spans="1:9" x14ac:dyDescent="0.2">
      <c r="A48" s="489"/>
      <c r="B48" s="489"/>
      <c r="C48" s="489"/>
      <c r="D48" s="489"/>
      <c r="E48" s="489"/>
      <c r="F48" s="489"/>
    </row>
    <row r="49" spans="1:6" x14ac:dyDescent="0.2">
      <c r="A49" s="489"/>
      <c r="B49" s="489"/>
      <c r="C49" s="489"/>
      <c r="D49" s="489"/>
      <c r="E49" s="489"/>
      <c r="F49" s="489"/>
    </row>
    <row r="50" spans="1:6" x14ac:dyDescent="0.2">
      <c r="A50" s="489"/>
      <c r="B50" s="489"/>
      <c r="C50" s="489"/>
      <c r="D50" s="489"/>
      <c r="E50" s="489"/>
      <c r="F50" s="489"/>
    </row>
    <row r="51" spans="1:6" x14ac:dyDescent="0.2">
      <c r="A51" s="363"/>
      <c r="B51" s="363"/>
      <c r="C51" s="363"/>
      <c r="D51" s="363"/>
      <c r="E51" s="363"/>
      <c r="F51" s="363"/>
    </row>
  </sheetData>
  <sheetProtection password="CC74" sheet="1" objects="1" scenarios="1"/>
  <mergeCells count="17">
    <mergeCell ref="B31:C31"/>
    <mergeCell ref="B16:C16"/>
    <mergeCell ref="B17:C17"/>
    <mergeCell ref="A35:F50"/>
    <mergeCell ref="B21:C21"/>
    <mergeCell ref="B22:C22"/>
    <mergeCell ref="B23:C23"/>
    <mergeCell ref="B24:C24"/>
    <mergeCell ref="B28:E28"/>
    <mergeCell ref="B29:C29"/>
    <mergeCell ref="B30:C30"/>
    <mergeCell ref="B15:C15"/>
    <mergeCell ref="B7:C7"/>
    <mergeCell ref="B8:C8"/>
    <mergeCell ref="B9:C9"/>
    <mergeCell ref="B10:C10"/>
    <mergeCell ref="B14:E14"/>
  </mergeCells>
  <conditionalFormatting sqref="F17 F10 F14 F7">
    <cfRule type="expression" dxfId="5" priority="2" stopIfTrue="1">
      <formula>$E$2=TRUE</formula>
    </cfRule>
  </conditionalFormatting>
  <conditionalFormatting sqref="F31 F24 F28 F21">
    <cfRule type="expression" dxfId="4" priority="1" stopIfTrue="1">
      <formula>$E$2=TRUE</formula>
    </cfRule>
  </conditionalFormatting>
  <pageMargins left="0.39370078740157483" right="0.39370078740157483" top="0.19685039370078741" bottom="0.19685039370078741" header="3.937007874015748E-2" footer="0.11811023622047245"/>
  <pageSetup paperSize="9" orientation="landscape" r:id="rId1"/>
  <headerFooter alignWithMargins="0"/>
  <drawing r:id="rId2"/>
  <legacyDrawing r:id="rId3"/>
  <oleObjects>
    <mc:AlternateContent xmlns:mc="http://schemas.openxmlformats.org/markup-compatibility/2006">
      <mc:Choice Requires="x14">
        <oleObject progId="MSPhotoEd.3" shapeId="14337" r:id="rId4">
          <objectPr defaultSize="0" autoPict="0" r:id="rId5">
            <anchor moveWithCells="1">
              <from>
                <xdr:col>4</xdr:col>
                <xdr:colOff>752475</xdr:colOff>
                <xdr:row>1</xdr:row>
                <xdr:rowOff>57150</xdr:rowOff>
              </from>
              <to>
                <xdr:col>5</xdr:col>
                <xdr:colOff>904875</xdr:colOff>
                <xdr:row>2</xdr:row>
                <xdr:rowOff>0</xdr:rowOff>
              </to>
            </anchor>
          </objectPr>
        </oleObject>
      </mc:Choice>
      <mc:Fallback>
        <oleObject progId="MSPhotoEd.3" shapeId="1433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workbookViewId="0"/>
  </sheetViews>
  <sheetFormatPr defaultColWidth="9.140625" defaultRowHeight="12.75" x14ac:dyDescent="0.2"/>
  <cols>
    <col min="1" max="1" width="5.28515625" style="295" customWidth="1"/>
    <col min="2" max="2" width="29" style="295" customWidth="1"/>
    <col min="3" max="6" width="20.7109375" style="295" customWidth="1"/>
    <col min="7" max="7" width="6.5703125" style="295" customWidth="1"/>
    <col min="8" max="8" width="12.7109375" style="295" customWidth="1"/>
    <col min="9" max="9" width="14.28515625" style="295" customWidth="1"/>
    <col min="10" max="16384" width="9.140625" style="295"/>
  </cols>
  <sheetData>
    <row r="1" spans="1:18" s="289" customFormat="1" x14ac:dyDescent="0.2">
      <c r="A1" s="283"/>
      <c r="B1" s="284"/>
      <c r="C1" s="284"/>
      <c r="D1" s="285"/>
      <c r="E1" s="285"/>
      <c r="F1" s="286"/>
      <c r="G1" s="285"/>
      <c r="H1" s="287"/>
      <c r="I1" s="287"/>
      <c r="J1" s="287"/>
      <c r="K1" s="287"/>
      <c r="L1" s="287"/>
      <c r="M1" s="288"/>
      <c r="N1" s="288"/>
      <c r="O1" s="288"/>
      <c r="P1" s="288"/>
      <c r="Q1" s="288"/>
      <c r="R1" s="288"/>
    </row>
    <row r="2" spans="1:18" s="289" customFormat="1" x14ac:dyDescent="0.2">
      <c r="A2" s="85" t="str">
        <f>personeelskosten!A2</f>
        <v>Verrekening exploitatie 2012-2013</v>
      </c>
      <c r="B2" s="288"/>
      <c r="C2" s="288"/>
      <c r="D2" s="290"/>
      <c r="E2" s="291"/>
      <c r="F2" s="292">
        <v>6</v>
      </c>
      <c r="I2" s="290"/>
      <c r="J2" s="288"/>
      <c r="K2" s="288"/>
      <c r="L2" s="288"/>
      <c r="M2" s="288"/>
      <c r="N2" s="288"/>
      <c r="O2" s="288"/>
      <c r="P2" s="288"/>
      <c r="Q2" s="288"/>
      <c r="R2" s="288"/>
    </row>
    <row r="3" spans="1:18" x14ac:dyDescent="0.2">
      <c r="A3" s="293"/>
      <c r="B3" s="288"/>
      <c r="C3" s="288"/>
      <c r="D3" s="287"/>
      <c r="E3" s="288"/>
      <c r="F3" s="290"/>
      <c r="G3" s="290"/>
      <c r="H3" s="291"/>
      <c r="I3" s="290"/>
      <c r="J3" s="292"/>
      <c r="K3" s="294"/>
      <c r="L3" s="294"/>
      <c r="M3" s="294"/>
      <c r="N3" s="294"/>
      <c r="O3" s="294"/>
      <c r="P3" s="294"/>
      <c r="Q3" s="294"/>
      <c r="R3" s="294"/>
    </row>
    <row r="4" spans="1:18" x14ac:dyDescent="0.2">
      <c r="A4" s="296" t="s">
        <v>138</v>
      </c>
      <c r="B4" s="296" t="s">
        <v>139</v>
      </c>
      <c r="C4" s="296"/>
      <c r="D4" s="268" t="s">
        <v>48</v>
      </c>
      <c r="E4" s="268" t="s">
        <v>140</v>
      </c>
      <c r="F4" s="268" t="s">
        <v>141</v>
      </c>
      <c r="G4" s="291"/>
      <c r="H4" s="290"/>
      <c r="I4" s="297" t="e">
        <f>#REF!</f>
        <v>#REF!</v>
      </c>
      <c r="J4" s="294"/>
      <c r="K4" s="294"/>
      <c r="L4" s="294"/>
      <c r="M4" s="294"/>
      <c r="N4" s="294"/>
      <c r="O4" s="294"/>
    </row>
    <row r="5" spans="1:18" x14ac:dyDescent="0.2">
      <c r="A5" s="294"/>
      <c r="B5" s="296" t="s">
        <v>142</v>
      </c>
      <c r="C5" s="294"/>
      <c r="D5" s="298"/>
      <c r="E5" s="298"/>
      <c r="F5" s="298"/>
      <c r="G5" s="299"/>
      <c r="H5" s="290"/>
      <c r="I5" s="298"/>
      <c r="J5" s="298"/>
      <c r="K5" s="298"/>
      <c r="L5" s="298"/>
      <c r="M5" s="294"/>
      <c r="N5" s="294"/>
      <c r="O5" s="294"/>
      <c r="P5" s="294"/>
      <c r="Q5" s="294"/>
      <c r="R5" s="294"/>
    </row>
    <row r="6" spans="1:18" x14ac:dyDescent="0.2">
      <c r="A6" s="100">
        <v>601</v>
      </c>
      <c r="B6" s="458" t="s">
        <v>143</v>
      </c>
      <c r="C6" s="475"/>
      <c r="D6" s="312">
        <f>afnames!E9</f>
        <v>0</v>
      </c>
      <c r="E6" s="118">
        <f>IF(6.02+((14.94-6.02)/(76-15)*(afnames!F16-15))&gt;14.94,14.94,IF(6.02+((14.94-6.02)/(76-15)*(afnames!F16-15))&lt;6.02,6.02,6.02+((14.94-6.02)/(76-15)*(afnames!F16-15))))</f>
        <v>6.02</v>
      </c>
      <c r="F6" s="271">
        <f>+D6*E6</f>
        <v>0</v>
      </c>
      <c r="G6" s="300"/>
      <c r="H6" s="290"/>
      <c r="I6" s="294"/>
      <c r="J6" s="294"/>
      <c r="K6" s="294"/>
      <c r="L6" s="294"/>
      <c r="M6" s="294"/>
      <c r="N6" s="294"/>
      <c r="O6" s="294"/>
      <c r="P6" s="294"/>
      <c r="Q6" s="294"/>
      <c r="R6" s="294"/>
    </row>
    <row r="7" spans="1:18" x14ac:dyDescent="0.2">
      <c r="A7" s="100">
        <f>A6+1</f>
        <v>602</v>
      </c>
      <c r="B7" s="458" t="s">
        <v>144</v>
      </c>
      <c r="C7" s="479"/>
      <c r="D7" s="270">
        <f>afnames!E8</f>
        <v>0</v>
      </c>
      <c r="E7" s="118">
        <v>9.59</v>
      </c>
      <c r="F7" s="271">
        <f>D7*E7</f>
        <v>0</v>
      </c>
      <c r="G7" s="301"/>
      <c r="H7" s="290"/>
      <c r="I7" s="294"/>
      <c r="J7" s="294"/>
      <c r="K7" s="294"/>
      <c r="L7" s="294"/>
      <c r="M7" s="294"/>
      <c r="N7" s="294"/>
      <c r="O7" s="294"/>
      <c r="P7" s="294"/>
      <c r="Q7" s="294"/>
      <c r="R7" s="294"/>
    </row>
    <row r="8" spans="1:18" ht="12.75" customHeight="1" x14ac:dyDescent="0.2">
      <c r="A8" s="272">
        <f>A7+1</f>
        <v>603</v>
      </c>
      <c r="B8" s="492" t="s">
        <v>145</v>
      </c>
      <c r="C8" s="493"/>
      <c r="D8" s="273"/>
      <c r="E8" s="273"/>
      <c r="F8" s="271">
        <f>'exploitatie en opbrengsten'!E18</f>
        <v>0</v>
      </c>
      <c r="G8" s="302"/>
      <c r="H8" s="290"/>
      <c r="I8" s="294"/>
      <c r="J8" s="294"/>
      <c r="K8" s="294"/>
      <c r="L8" s="294"/>
      <c r="M8" s="294"/>
      <c r="N8" s="294"/>
      <c r="O8" s="294"/>
      <c r="P8" s="294"/>
      <c r="Q8" s="294"/>
      <c r="R8" s="294"/>
    </row>
    <row r="9" spans="1:18" x14ac:dyDescent="0.2">
      <c r="A9" s="272">
        <f t="shared" ref="A9:A18" si="0">A8+1</f>
        <v>604</v>
      </c>
      <c r="B9" s="464" t="s">
        <v>146</v>
      </c>
      <c r="C9" s="494"/>
      <c r="D9" s="274"/>
      <c r="E9" s="275"/>
      <c r="F9" s="144">
        <f>+F6+F7+F8</f>
        <v>0</v>
      </c>
      <c r="G9" s="294"/>
      <c r="H9" s="290"/>
      <c r="I9" s="294"/>
      <c r="J9" s="294"/>
      <c r="K9" s="294"/>
      <c r="L9" s="294"/>
      <c r="M9" s="294"/>
      <c r="N9" s="294"/>
      <c r="O9" s="294"/>
      <c r="P9" s="294"/>
      <c r="Q9" s="294"/>
      <c r="R9" s="294"/>
    </row>
    <row r="10" spans="1:18" x14ac:dyDescent="0.2">
      <c r="A10" s="100">
        <f t="shared" si="0"/>
        <v>605</v>
      </c>
      <c r="B10" s="20" t="s">
        <v>147</v>
      </c>
      <c r="C10" s="276"/>
      <c r="D10" s="270">
        <f>SUM(afnames!E28:E31)</f>
        <v>0</v>
      </c>
      <c r="E10" s="118">
        <v>17.809999999999999</v>
      </c>
      <c r="F10" s="271">
        <f>D10*E10</f>
        <v>0</v>
      </c>
      <c r="G10" s="301"/>
      <c r="H10" s="290"/>
      <c r="I10" s="294"/>
      <c r="J10" s="294"/>
      <c r="K10" s="294"/>
      <c r="L10" s="294"/>
      <c r="M10" s="294"/>
      <c r="N10" s="294"/>
      <c r="O10" s="294"/>
      <c r="P10" s="294"/>
      <c r="Q10" s="294"/>
      <c r="R10" s="294"/>
    </row>
    <row r="11" spans="1:18" x14ac:dyDescent="0.2">
      <c r="A11" s="100">
        <f t="shared" si="0"/>
        <v>606</v>
      </c>
      <c r="B11" s="444" t="s">
        <v>148</v>
      </c>
      <c r="C11" s="478"/>
      <c r="D11" s="318"/>
      <c r="E11" s="319"/>
      <c r="F11" s="320"/>
      <c r="G11" s="294"/>
      <c r="H11" s="294"/>
      <c r="I11" s="294"/>
      <c r="J11" s="294"/>
      <c r="K11" s="294"/>
      <c r="L11" s="294"/>
      <c r="M11" s="294"/>
      <c r="N11" s="294"/>
      <c r="O11" s="294"/>
      <c r="P11" s="294"/>
      <c r="Q11" s="294"/>
      <c r="R11" s="294"/>
    </row>
    <row r="12" spans="1:18" x14ac:dyDescent="0.2">
      <c r="A12" s="100">
        <f t="shared" si="0"/>
        <v>607</v>
      </c>
      <c r="B12" s="444" t="s">
        <v>149</v>
      </c>
      <c r="C12" s="491"/>
      <c r="D12" s="277"/>
      <c r="E12" s="278"/>
      <c r="F12" s="271">
        <f>'overige opbrengsten'!F10</f>
        <v>0</v>
      </c>
      <c r="G12" s="294"/>
      <c r="H12" s="294"/>
      <c r="I12" s="294"/>
      <c r="J12" s="294"/>
      <c r="K12" s="294"/>
      <c r="L12" s="294"/>
      <c r="M12" s="294"/>
      <c r="N12" s="294"/>
      <c r="O12" s="294"/>
      <c r="P12" s="294"/>
      <c r="Q12" s="294"/>
      <c r="R12" s="294"/>
    </row>
    <row r="13" spans="1:18" x14ac:dyDescent="0.2">
      <c r="A13" s="100">
        <f t="shared" si="0"/>
        <v>608</v>
      </c>
      <c r="B13" s="444" t="s">
        <v>150</v>
      </c>
      <c r="C13" s="491"/>
      <c r="D13" s="277"/>
      <c r="E13" s="278"/>
      <c r="F13" s="271">
        <f>'overige opbrengsten'!F17</f>
        <v>0</v>
      </c>
      <c r="G13" s="294"/>
      <c r="H13" s="294"/>
      <c r="I13" s="294"/>
      <c r="J13" s="294"/>
      <c r="K13" s="294"/>
      <c r="L13" s="294"/>
      <c r="M13" s="294"/>
      <c r="N13" s="294"/>
      <c r="O13" s="294"/>
      <c r="P13" s="294"/>
      <c r="Q13" s="294"/>
      <c r="R13" s="294"/>
    </row>
    <row r="14" spans="1:18" x14ac:dyDescent="0.2">
      <c r="A14" s="100">
        <f t="shared" si="0"/>
        <v>609</v>
      </c>
      <c r="B14" s="464" t="s">
        <v>189</v>
      </c>
      <c r="C14" s="494"/>
      <c r="D14" s="279"/>
      <c r="E14" s="280"/>
      <c r="F14" s="144">
        <f>+F9+F10+F11+F12+F13</f>
        <v>0</v>
      </c>
      <c r="G14" s="294"/>
      <c r="H14" s="294"/>
      <c r="I14" s="294"/>
      <c r="J14" s="294"/>
      <c r="K14" s="294"/>
      <c r="L14" s="294"/>
      <c r="M14" s="294"/>
      <c r="N14" s="294"/>
      <c r="O14" s="294"/>
      <c r="P14" s="294"/>
      <c r="Q14" s="294"/>
      <c r="R14" s="294"/>
    </row>
    <row r="15" spans="1:18" ht="12.75" customHeight="1" x14ac:dyDescent="0.2">
      <c r="A15" s="100">
        <f t="shared" si="0"/>
        <v>610</v>
      </c>
      <c r="B15" s="492" t="s">
        <v>152</v>
      </c>
      <c r="C15" s="495"/>
      <c r="D15" s="281"/>
      <c r="E15" s="281"/>
      <c r="F15" s="139">
        <f>'materiëel, huisvesting, rente'!D40+'materiëel, huisvesting, rente'!D41</f>
        <v>0</v>
      </c>
      <c r="G15" s="294"/>
      <c r="H15" s="294"/>
      <c r="I15" s="294"/>
      <c r="J15" s="294"/>
      <c r="K15" s="294"/>
      <c r="L15" s="294"/>
      <c r="M15" s="294"/>
      <c r="N15" s="294"/>
      <c r="O15" s="294"/>
      <c r="P15" s="294"/>
      <c r="Q15" s="294"/>
      <c r="R15" s="294"/>
    </row>
    <row r="16" spans="1:18" x14ac:dyDescent="0.2">
      <c r="A16" s="100">
        <f t="shared" si="0"/>
        <v>611</v>
      </c>
      <c r="B16" s="464" t="s">
        <v>200</v>
      </c>
      <c r="C16" s="494"/>
      <c r="D16" s="279"/>
      <c r="E16" s="280"/>
      <c r="F16" s="144">
        <f>+F14+F15</f>
        <v>0</v>
      </c>
      <c r="G16" s="294"/>
      <c r="H16" s="294"/>
      <c r="I16" s="294"/>
      <c r="J16" s="294"/>
      <c r="K16" s="294"/>
      <c r="L16" s="294"/>
      <c r="M16" s="294"/>
      <c r="N16" s="294"/>
      <c r="O16" s="294"/>
      <c r="P16" s="294"/>
      <c r="Q16" s="294"/>
      <c r="R16" s="294"/>
    </row>
    <row r="17" spans="1:18" x14ac:dyDescent="0.2">
      <c r="A17" s="100">
        <f t="shared" si="0"/>
        <v>612</v>
      </c>
      <c r="B17" s="269" t="s">
        <v>179</v>
      </c>
      <c r="C17" s="492"/>
      <c r="D17" s="495"/>
      <c r="E17" s="281"/>
      <c r="F17" s="320">
        <v>0</v>
      </c>
      <c r="G17" s="294"/>
      <c r="H17" s="294"/>
      <c r="I17" s="294"/>
      <c r="J17" s="294"/>
      <c r="K17" s="294"/>
      <c r="L17" s="294"/>
      <c r="M17" s="294"/>
      <c r="N17" s="294"/>
      <c r="O17" s="294"/>
      <c r="P17" s="294"/>
      <c r="Q17" s="294"/>
      <c r="R17" s="294"/>
    </row>
    <row r="18" spans="1:18" x14ac:dyDescent="0.2">
      <c r="A18" s="100">
        <f t="shared" si="0"/>
        <v>613</v>
      </c>
      <c r="B18" s="464" t="s">
        <v>201</v>
      </c>
      <c r="C18" s="490"/>
      <c r="D18" s="491"/>
      <c r="E18" s="474"/>
      <c r="F18" s="144">
        <f>+F16+F17</f>
        <v>0</v>
      </c>
      <c r="G18" s="294"/>
      <c r="H18" s="294"/>
      <c r="I18" s="294"/>
      <c r="J18" s="294"/>
      <c r="K18" s="294"/>
      <c r="L18" s="294"/>
      <c r="M18" s="294"/>
      <c r="N18" s="294"/>
      <c r="O18" s="294"/>
      <c r="P18" s="294"/>
      <c r="Q18" s="294"/>
      <c r="R18" s="294"/>
    </row>
    <row r="19" spans="1:18" x14ac:dyDescent="0.2">
      <c r="A19" s="296"/>
      <c r="B19" s="296"/>
      <c r="C19" s="296"/>
      <c r="D19" s="296"/>
      <c r="E19" s="296"/>
      <c r="F19" s="303"/>
      <c r="G19" s="294"/>
      <c r="H19" s="294"/>
      <c r="I19" s="294"/>
      <c r="J19" s="294"/>
      <c r="K19" s="294"/>
      <c r="L19" s="294"/>
      <c r="M19" s="294"/>
      <c r="N19" s="294"/>
      <c r="O19" s="294"/>
      <c r="P19" s="294"/>
      <c r="Q19" s="294"/>
      <c r="R19" s="294"/>
    </row>
  </sheetData>
  <sheetProtection password="CC74" sheet="1" objects="1" scenarios="1"/>
  <mergeCells count="12">
    <mergeCell ref="B18:E18"/>
    <mergeCell ref="B6:C6"/>
    <mergeCell ref="B7:C7"/>
    <mergeCell ref="B8:C8"/>
    <mergeCell ref="B9:C9"/>
    <mergeCell ref="B11:C11"/>
    <mergeCell ref="B12:C12"/>
    <mergeCell ref="B13:C13"/>
    <mergeCell ref="B14:C14"/>
    <mergeCell ref="B15:C15"/>
    <mergeCell ref="B16:C16"/>
    <mergeCell ref="C17:D17"/>
  </mergeCells>
  <conditionalFormatting sqref="F17">
    <cfRule type="expression" dxfId="3" priority="1" stopIfTrue="1">
      <formula>$E$2=TRUE</formula>
    </cfRule>
  </conditionalFormatting>
  <conditionalFormatting sqref="D11:F11">
    <cfRule type="expression" dxfId="2" priority="3" stopIfTrue="1">
      <formula>$E$2=TRUE</formula>
    </cfRule>
  </conditionalFormatting>
  <pageMargins left="0.7" right="0.7" top="0.75" bottom="0.75" header="0.3" footer="0.3"/>
  <drawing r:id="rId1"/>
  <legacyDrawing r:id="rId2"/>
  <oleObjects>
    <mc:AlternateContent xmlns:mc="http://schemas.openxmlformats.org/markup-compatibility/2006">
      <mc:Choice Requires="x14">
        <oleObject progId="MSPhotoEd.3" shapeId="10244" r:id="rId3">
          <objectPr defaultSize="0" autoPict="0" r:id="rId4">
            <anchor moveWithCells="1">
              <from>
                <xdr:col>4</xdr:col>
                <xdr:colOff>752475</xdr:colOff>
                <xdr:row>1</xdr:row>
                <xdr:rowOff>47625</xdr:rowOff>
              </from>
              <to>
                <xdr:col>4</xdr:col>
                <xdr:colOff>1362075</xdr:colOff>
                <xdr:row>2</xdr:row>
                <xdr:rowOff>0</xdr:rowOff>
              </to>
            </anchor>
          </objectPr>
        </oleObject>
      </mc:Choice>
      <mc:Fallback>
        <oleObject progId="MSPhotoEd.3" shapeId="10244" r:id="rId3"/>
      </mc:Fallback>
    </mc:AlternateContent>
    <mc:AlternateContent xmlns:mc="http://schemas.openxmlformats.org/markup-compatibility/2006">
      <mc:Choice Requires="x14">
        <oleObject progId="MSPhotoEd.3" shapeId="10245" r:id="rId5">
          <objectPr defaultSize="0" autoPict="0" r:id="rId4">
            <anchor moveWithCells="1">
              <from>
                <xdr:col>4</xdr:col>
                <xdr:colOff>752475</xdr:colOff>
                <xdr:row>1</xdr:row>
                <xdr:rowOff>38100</xdr:rowOff>
              </from>
              <to>
                <xdr:col>5</xdr:col>
                <xdr:colOff>904875</xdr:colOff>
                <xdr:row>2</xdr:row>
                <xdr:rowOff>19050</xdr:rowOff>
              </to>
            </anchor>
          </objectPr>
        </oleObject>
      </mc:Choice>
      <mc:Fallback>
        <oleObject progId="MSPhotoEd.3" shapeId="10245" r:id="rId5"/>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workbookViewId="0"/>
  </sheetViews>
  <sheetFormatPr defaultColWidth="9.140625" defaultRowHeight="12.75" x14ac:dyDescent="0.2"/>
  <cols>
    <col min="1" max="1" width="5.28515625" style="295" customWidth="1"/>
    <col min="2" max="2" width="29" style="295" customWidth="1"/>
    <col min="3" max="6" width="20.7109375" style="295" customWidth="1"/>
    <col min="7" max="7" width="6.5703125" style="295" customWidth="1"/>
    <col min="8" max="8" width="12.7109375" style="295" customWidth="1"/>
    <col min="9" max="9" width="14.28515625" style="295" customWidth="1"/>
    <col min="10" max="16384" width="9.140625" style="295"/>
  </cols>
  <sheetData>
    <row r="1" spans="1:18" s="289" customFormat="1" x14ac:dyDescent="0.2">
      <c r="A1" s="283"/>
      <c r="B1" s="284"/>
      <c r="C1" s="284"/>
      <c r="D1" s="285"/>
      <c r="E1" s="285"/>
      <c r="F1" s="286"/>
      <c r="G1" s="285"/>
      <c r="H1" s="287"/>
      <c r="I1" s="287"/>
      <c r="J1" s="287"/>
      <c r="K1" s="287"/>
      <c r="L1" s="287"/>
      <c r="M1" s="288"/>
      <c r="N1" s="288"/>
      <c r="O1" s="288"/>
      <c r="P1" s="288"/>
      <c r="Q1" s="288"/>
      <c r="R1" s="288"/>
    </row>
    <row r="2" spans="1:18" s="289" customFormat="1" x14ac:dyDescent="0.2">
      <c r="A2" s="85" t="str">
        <f>personeelskosten!A2</f>
        <v>Verrekening exploitatie 2012-2013</v>
      </c>
      <c r="B2" s="288"/>
      <c r="C2" s="288"/>
      <c r="D2" s="290"/>
      <c r="E2" s="291"/>
      <c r="F2" s="292">
        <v>7</v>
      </c>
      <c r="I2" s="290"/>
      <c r="J2" s="288"/>
      <c r="K2" s="288"/>
      <c r="L2" s="288"/>
      <c r="M2" s="288"/>
      <c r="N2" s="288"/>
      <c r="O2" s="288"/>
      <c r="P2" s="288"/>
      <c r="Q2" s="288"/>
      <c r="R2" s="288"/>
    </row>
    <row r="3" spans="1:18" x14ac:dyDescent="0.2">
      <c r="A3" s="293"/>
      <c r="B3" s="288"/>
      <c r="C3" s="288"/>
      <c r="D3" s="287"/>
      <c r="E3" s="288"/>
      <c r="F3" s="290"/>
      <c r="G3" s="290"/>
      <c r="H3" s="291"/>
      <c r="I3" s="290"/>
      <c r="J3" s="292"/>
      <c r="K3" s="294"/>
      <c r="L3" s="294"/>
      <c r="M3" s="294"/>
      <c r="N3" s="294"/>
      <c r="O3" s="294"/>
      <c r="P3" s="294"/>
      <c r="Q3" s="294"/>
      <c r="R3" s="294"/>
    </row>
    <row r="4" spans="1:18" x14ac:dyDescent="0.2">
      <c r="A4" s="296" t="s">
        <v>138</v>
      </c>
      <c r="B4" s="296" t="s">
        <v>139</v>
      </c>
      <c r="C4" s="296"/>
      <c r="D4" s="305" t="s">
        <v>48</v>
      </c>
      <c r="E4" s="305" t="s">
        <v>140</v>
      </c>
      <c r="F4" s="305" t="s">
        <v>141</v>
      </c>
      <c r="G4" s="291"/>
      <c r="H4" s="290"/>
      <c r="I4" s="297" t="e">
        <f>#REF!</f>
        <v>#REF!</v>
      </c>
      <c r="J4" s="294"/>
      <c r="K4" s="294"/>
      <c r="L4" s="294"/>
      <c r="M4" s="294"/>
      <c r="N4" s="294"/>
      <c r="O4" s="294"/>
    </row>
    <row r="5" spans="1:18" x14ac:dyDescent="0.2">
      <c r="A5" s="294"/>
      <c r="B5" s="296" t="s">
        <v>142</v>
      </c>
      <c r="C5" s="294"/>
      <c r="D5" s="298"/>
      <c r="E5" s="298"/>
      <c r="F5" s="298"/>
      <c r="G5" s="299"/>
      <c r="H5" s="290"/>
      <c r="I5" s="298"/>
      <c r="J5" s="298"/>
      <c r="K5" s="298"/>
      <c r="L5" s="298"/>
      <c r="M5" s="294"/>
      <c r="N5" s="294"/>
      <c r="O5" s="294"/>
      <c r="P5" s="294"/>
      <c r="Q5" s="294"/>
      <c r="R5" s="294"/>
    </row>
    <row r="6" spans="1:18" x14ac:dyDescent="0.2">
      <c r="A6" s="100">
        <v>601</v>
      </c>
      <c r="B6" s="458" t="s">
        <v>143</v>
      </c>
      <c r="C6" s="475"/>
      <c r="D6" s="312">
        <f>afnames!F9</f>
        <v>0</v>
      </c>
      <c r="E6" s="118">
        <f>IF(6.21+((15.41-6.21)/(76-15)*(afnames!F16-15))&gt;15.41,15.41,IF(6.21+((15.41-6.21)/(76-15)*(afnames!F16-15))&lt;6.21,6.21,6.21+((15.41-6.21)/(76-15)*(afnames!F16-15))))</f>
        <v>6.21</v>
      </c>
      <c r="F6" s="271">
        <f>+D6*E6</f>
        <v>0</v>
      </c>
      <c r="G6" s="300"/>
      <c r="H6" s="290"/>
      <c r="I6" s="294"/>
      <c r="J6" s="294"/>
      <c r="K6" s="294"/>
      <c r="L6" s="294"/>
      <c r="M6" s="294"/>
      <c r="N6" s="294"/>
      <c r="O6" s="294"/>
      <c r="P6" s="294"/>
      <c r="Q6" s="294"/>
      <c r="R6" s="294"/>
    </row>
    <row r="7" spans="1:18" x14ac:dyDescent="0.2">
      <c r="A7" s="100">
        <f>A6+1</f>
        <v>602</v>
      </c>
      <c r="B7" s="458" t="s">
        <v>144</v>
      </c>
      <c r="C7" s="479"/>
      <c r="D7" s="270">
        <f>afnames!F8</f>
        <v>0</v>
      </c>
      <c r="E7" s="118">
        <v>9.89</v>
      </c>
      <c r="F7" s="271">
        <f>D7*E7</f>
        <v>0</v>
      </c>
      <c r="G7" s="301"/>
      <c r="H7" s="290"/>
      <c r="I7" s="294"/>
      <c r="J7" s="294"/>
      <c r="K7" s="294"/>
      <c r="L7" s="294"/>
      <c r="M7" s="294"/>
      <c r="N7" s="294"/>
      <c r="O7" s="294"/>
      <c r="P7" s="294"/>
      <c r="Q7" s="294"/>
      <c r="R7" s="294"/>
    </row>
    <row r="8" spans="1:18" ht="12.75" customHeight="1" x14ac:dyDescent="0.2">
      <c r="A8" s="272">
        <f>A7+1</f>
        <v>603</v>
      </c>
      <c r="B8" s="492" t="s">
        <v>145</v>
      </c>
      <c r="C8" s="493"/>
      <c r="D8" s="273"/>
      <c r="E8" s="371"/>
      <c r="F8" s="271">
        <f>'exploitatie en opbrengsten'!F18</f>
        <v>0</v>
      </c>
      <c r="G8" s="302"/>
      <c r="H8" s="290"/>
      <c r="I8" s="294"/>
      <c r="J8" s="294"/>
      <c r="K8" s="294"/>
      <c r="L8" s="294"/>
      <c r="M8" s="294"/>
      <c r="N8" s="294"/>
      <c r="O8" s="294"/>
      <c r="P8" s="294"/>
      <c r="Q8" s="294"/>
      <c r="R8" s="294"/>
    </row>
    <row r="9" spans="1:18" x14ac:dyDescent="0.2">
      <c r="A9" s="272">
        <f t="shared" ref="A9:A18" si="0">A8+1</f>
        <v>604</v>
      </c>
      <c r="B9" s="464" t="s">
        <v>146</v>
      </c>
      <c r="C9" s="494"/>
      <c r="D9" s="274"/>
      <c r="E9" s="280"/>
      <c r="F9" s="144">
        <f>+F6+F7+F8</f>
        <v>0</v>
      </c>
      <c r="G9" s="294"/>
      <c r="H9" s="290"/>
      <c r="I9" s="294"/>
      <c r="J9" s="294"/>
      <c r="K9" s="294"/>
      <c r="L9" s="294"/>
      <c r="M9" s="294"/>
      <c r="N9" s="294"/>
      <c r="O9" s="294"/>
      <c r="P9" s="294"/>
      <c r="Q9" s="294"/>
      <c r="R9" s="294"/>
    </row>
    <row r="10" spans="1:18" x14ac:dyDescent="0.2">
      <c r="A10" s="100">
        <f t="shared" si="0"/>
        <v>605</v>
      </c>
      <c r="B10" s="20" t="s">
        <v>147</v>
      </c>
      <c r="C10" s="276"/>
      <c r="D10" s="270">
        <f>SUM(afnames!F28:F31)</f>
        <v>0</v>
      </c>
      <c r="E10" s="118">
        <v>18.29</v>
      </c>
      <c r="F10" s="271">
        <f>D10*E10</f>
        <v>0</v>
      </c>
      <c r="G10" s="301"/>
      <c r="H10" s="290"/>
      <c r="I10" s="294"/>
      <c r="J10" s="294"/>
      <c r="K10" s="294"/>
      <c r="L10" s="294"/>
      <c r="M10" s="294"/>
      <c r="N10" s="294"/>
      <c r="O10" s="294"/>
      <c r="P10" s="294"/>
      <c r="Q10" s="294"/>
      <c r="R10" s="294"/>
    </row>
    <row r="11" spans="1:18" x14ac:dyDescent="0.2">
      <c r="A11" s="100">
        <f t="shared" si="0"/>
        <v>606</v>
      </c>
      <c r="B11" s="444" t="s">
        <v>148</v>
      </c>
      <c r="C11" s="478"/>
      <c r="D11" s="318"/>
      <c r="E11" s="319"/>
      <c r="F11" s="320"/>
      <c r="G11" s="294"/>
      <c r="H11" s="294"/>
      <c r="I11" s="294"/>
      <c r="J11" s="294"/>
      <c r="K11" s="294"/>
      <c r="L11" s="294"/>
      <c r="M11" s="294"/>
      <c r="N11" s="294"/>
      <c r="O11" s="294"/>
      <c r="P11" s="294"/>
      <c r="Q11" s="294"/>
      <c r="R11" s="294"/>
    </row>
    <row r="12" spans="1:18" x14ac:dyDescent="0.2">
      <c r="A12" s="100">
        <f t="shared" si="0"/>
        <v>607</v>
      </c>
      <c r="B12" s="444" t="s">
        <v>149</v>
      </c>
      <c r="C12" s="491"/>
      <c r="D12" s="277"/>
      <c r="E12" s="278"/>
      <c r="F12" s="271">
        <f>'overige opbrengsten'!F24</f>
        <v>0</v>
      </c>
      <c r="G12" s="294"/>
      <c r="H12" s="294"/>
      <c r="I12" s="294"/>
      <c r="J12" s="294"/>
      <c r="K12" s="294"/>
      <c r="L12" s="294"/>
      <c r="M12" s="294"/>
      <c r="N12" s="294"/>
      <c r="O12" s="294"/>
      <c r="P12" s="294"/>
      <c r="Q12" s="294"/>
      <c r="R12" s="294"/>
    </row>
    <row r="13" spans="1:18" x14ac:dyDescent="0.2">
      <c r="A13" s="100">
        <f t="shared" si="0"/>
        <v>608</v>
      </c>
      <c r="B13" s="444" t="s">
        <v>150</v>
      </c>
      <c r="C13" s="491"/>
      <c r="D13" s="277"/>
      <c r="E13" s="278"/>
      <c r="F13" s="271">
        <f>'overige opbrengsten'!F31</f>
        <v>0</v>
      </c>
      <c r="G13" s="294"/>
      <c r="H13" s="294"/>
      <c r="I13" s="294"/>
      <c r="J13" s="294"/>
      <c r="K13" s="294"/>
      <c r="L13" s="294"/>
      <c r="M13" s="294"/>
      <c r="N13" s="294"/>
      <c r="O13" s="294"/>
      <c r="P13" s="294"/>
      <c r="Q13" s="294"/>
      <c r="R13" s="294"/>
    </row>
    <row r="14" spans="1:18" x14ac:dyDescent="0.2">
      <c r="A14" s="100">
        <f t="shared" si="0"/>
        <v>609</v>
      </c>
      <c r="B14" s="464" t="s">
        <v>151</v>
      </c>
      <c r="C14" s="494"/>
      <c r="D14" s="279"/>
      <c r="E14" s="280"/>
      <c r="F14" s="144">
        <f>+F9+F10+F11+F12+F13</f>
        <v>0</v>
      </c>
      <c r="G14" s="294"/>
      <c r="H14" s="294"/>
      <c r="I14" s="294"/>
      <c r="J14" s="294"/>
      <c r="K14" s="294"/>
      <c r="L14" s="294"/>
      <c r="M14" s="294"/>
      <c r="N14" s="294"/>
      <c r="O14" s="294"/>
      <c r="P14" s="294"/>
      <c r="Q14" s="294"/>
      <c r="R14" s="294"/>
    </row>
    <row r="15" spans="1:18" ht="12.75" customHeight="1" x14ac:dyDescent="0.2">
      <c r="A15" s="100">
        <f t="shared" si="0"/>
        <v>610</v>
      </c>
      <c r="B15" s="492" t="s">
        <v>152</v>
      </c>
      <c r="C15" s="495"/>
      <c r="D15" s="281"/>
      <c r="E15" s="281"/>
      <c r="F15" s="139">
        <f>'materiëel, huisvesting, rente'!E40+'materiëel, huisvesting, rente'!E41</f>
        <v>0</v>
      </c>
      <c r="G15" s="294"/>
      <c r="H15" s="294"/>
      <c r="I15" s="294"/>
      <c r="J15" s="294"/>
      <c r="K15" s="294"/>
      <c r="L15" s="294"/>
      <c r="M15" s="294"/>
      <c r="N15" s="294"/>
      <c r="O15" s="294"/>
      <c r="P15" s="294"/>
      <c r="Q15" s="294"/>
      <c r="R15" s="294"/>
    </row>
    <row r="16" spans="1:18" x14ac:dyDescent="0.2">
      <c r="A16" s="100">
        <f t="shared" si="0"/>
        <v>611</v>
      </c>
      <c r="B16" s="464" t="s">
        <v>202</v>
      </c>
      <c r="C16" s="494"/>
      <c r="D16" s="279"/>
      <c r="E16" s="280"/>
      <c r="F16" s="144">
        <f>+F14+F15</f>
        <v>0</v>
      </c>
      <c r="G16" s="294"/>
      <c r="H16" s="294"/>
      <c r="I16" s="294"/>
      <c r="J16" s="294"/>
      <c r="K16" s="294"/>
      <c r="L16" s="294"/>
      <c r="M16" s="294"/>
      <c r="N16" s="294"/>
      <c r="O16" s="294"/>
      <c r="P16" s="294"/>
      <c r="Q16" s="294"/>
      <c r="R16" s="294"/>
    </row>
    <row r="17" spans="1:18" x14ac:dyDescent="0.2">
      <c r="A17" s="100">
        <f t="shared" si="0"/>
        <v>612</v>
      </c>
      <c r="B17" s="307" t="s">
        <v>179</v>
      </c>
      <c r="C17" s="492"/>
      <c r="D17" s="495"/>
      <c r="E17" s="281"/>
      <c r="F17" s="320">
        <v>0</v>
      </c>
      <c r="G17" s="294"/>
      <c r="H17" s="294"/>
      <c r="I17" s="294"/>
      <c r="J17" s="294"/>
      <c r="K17" s="294"/>
      <c r="L17" s="294"/>
      <c r="M17" s="294"/>
      <c r="N17" s="294"/>
      <c r="O17" s="294"/>
      <c r="P17" s="294"/>
      <c r="Q17" s="294"/>
      <c r="R17" s="294"/>
    </row>
    <row r="18" spans="1:18" x14ac:dyDescent="0.2">
      <c r="A18" s="100">
        <f t="shared" si="0"/>
        <v>613</v>
      </c>
      <c r="B18" s="464" t="s">
        <v>203</v>
      </c>
      <c r="C18" s="490"/>
      <c r="D18" s="491"/>
      <c r="E18" s="474"/>
      <c r="F18" s="144">
        <f>+F16+F17</f>
        <v>0</v>
      </c>
      <c r="G18" s="294"/>
      <c r="H18" s="294"/>
      <c r="I18" s="294"/>
      <c r="J18" s="294"/>
      <c r="K18" s="294"/>
      <c r="L18" s="294"/>
      <c r="M18" s="294"/>
      <c r="N18" s="294"/>
      <c r="O18" s="294"/>
      <c r="P18" s="294"/>
      <c r="Q18" s="294"/>
      <c r="R18" s="294"/>
    </row>
    <row r="19" spans="1:18" x14ac:dyDescent="0.2">
      <c r="A19" s="296"/>
      <c r="B19" s="296"/>
      <c r="C19" s="296"/>
      <c r="D19" s="296"/>
      <c r="E19" s="296"/>
      <c r="F19" s="303"/>
      <c r="G19" s="294"/>
      <c r="H19" s="294"/>
      <c r="I19" s="294"/>
      <c r="J19" s="294"/>
      <c r="K19" s="294"/>
      <c r="L19" s="294"/>
      <c r="M19" s="294"/>
      <c r="N19" s="294"/>
      <c r="O19" s="294"/>
      <c r="P19" s="294"/>
      <c r="Q19" s="294"/>
      <c r="R19" s="294"/>
    </row>
  </sheetData>
  <sheetProtection password="CC74" sheet="1" objects="1" scenarios="1"/>
  <mergeCells count="12">
    <mergeCell ref="B18:E18"/>
    <mergeCell ref="B6:C6"/>
    <mergeCell ref="B7:C7"/>
    <mergeCell ref="B8:C8"/>
    <mergeCell ref="B9:C9"/>
    <mergeCell ref="B11:C11"/>
    <mergeCell ref="B12:C12"/>
    <mergeCell ref="B13:C13"/>
    <mergeCell ref="B14:C14"/>
    <mergeCell ref="B15:C15"/>
    <mergeCell ref="B16:C16"/>
    <mergeCell ref="C17:D17"/>
  </mergeCells>
  <conditionalFormatting sqref="F17">
    <cfRule type="expression" dxfId="1" priority="1" stopIfTrue="1">
      <formula>$E$2=TRUE</formula>
    </cfRule>
  </conditionalFormatting>
  <conditionalFormatting sqref="D11:F11">
    <cfRule type="expression" dxfId="0" priority="2" stopIfTrue="1">
      <formula>$E$2=TRUE</formula>
    </cfRule>
  </conditionalFormatting>
  <pageMargins left="0.7" right="0.7" top="0.75" bottom="0.75" header="0.3" footer="0.3"/>
  <pageSetup paperSize="9" orientation="portrait" r:id="rId1"/>
  <drawing r:id="rId2"/>
  <legacyDrawing r:id="rId3"/>
  <oleObjects>
    <mc:AlternateContent xmlns:mc="http://schemas.openxmlformats.org/markup-compatibility/2006">
      <mc:Choice Requires="x14">
        <oleObject progId="MSPhotoEd.3" shapeId="15361" r:id="rId4">
          <objectPr defaultSize="0" autoPict="0" r:id="rId5">
            <anchor moveWithCells="1">
              <from>
                <xdr:col>4</xdr:col>
                <xdr:colOff>752475</xdr:colOff>
                <xdr:row>1</xdr:row>
                <xdr:rowOff>47625</xdr:rowOff>
              </from>
              <to>
                <xdr:col>4</xdr:col>
                <xdr:colOff>1362075</xdr:colOff>
                <xdr:row>2</xdr:row>
                <xdr:rowOff>0</xdr:rowOff>
              </to>
            </anchor>
          </objectPr>
        </oleObject>
      </mc:Choice>
      <mc:Fallback>
        <oleObject progId="MSPhotoEd.3" shapeId="15361" r:id="rId4"/>
      </mc:Fallback>
    </mc:AlternateContent>
    <mc:AlternateContent xmlns:mc="http://schemas.openxmlformats.org/markup-compatibility/2006">
      <mc:Choice Requires="x14">
        <oleObject progId="MSPhotoEd.3" shapeId="15362" r:id="rId6">
          <objectPr defaultSize="0" autoPict="0" r:id="rId5">
            <anchor moveWithCells="1">
              <from>
                <xdr:col>4</xdr:col>
                <xdr:colOff>752475</xdr:colOff>
                <xdr:row>1</xdr:row>
                <xdr:rowOff>38100</xdr:rowOff>
              </from>
              <to>
                <xdr:col>5</xdr:col>
                <xdr:colOff>904875</xdr:colOff>
                <xdr:row>2</xdr:row>
                <xdr:rowOff>19050</xdr:rowOff>
              </to>
            </anchor>
          </objectPr>
        </oleObject>
      </mc:Choice>
      <mc:Fallback>
        <oleObject progId="MSPhotoEd.3" shapeId="15362"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2"/>
  <dimension ref="A1:R115"/>
  <sheetViews>
    <sheetView showGridLines="0" showZeros="0" showOutlineSymbols="0" zoomScaleNormal="100" zoomScaleSheetLayoutView="100" workbookViewId="0"/>
  </sheetViews>
  <sheetFormatPr defaultColWidth="9.140625" defaultRowHeight="12.75" x14ac:dyDescent="0.2"/>
  <cols>
    <col min="1" max="1" width="15.7109375" style="247" customWidth="1"/>
    <col min="2" max="2" width="69" style="248" customWidth="1"/>
    <col min="3" max="3" width="11.85546875" style="246" customWidth="1"/>
    <col min="4" max="4" width="12.5703125" style="243" customWidth="1"/>
    <col min="5" max="16384" width="9.140625" style="173"/>
  </cols>
  <sheetData>
    <row r="1" spans="1:18" s="166" customFormat="1" ht="15.95" customHeight="1" x14ac:dyDescent="0.2">
      <c r="A1" s="160"/>
      <c r="B1" s="161"/>
      <c r="C1" s="162"/>
      <c r="D1" s="163"/>
      <c r="E1" s="164"/>
      <c r="F1" s="165"/>
      <c r="G1" s="165"/>
      <c r="H1" s="165"/>
      <c r="I1" s="165"/>
      <c r="J1" s="165"/>
      <c r="K1" s="165"/>
      <c r="L1" s="165"/>
      <c r="M1" s="165"/>
      <c r="N1" s="165"/>
      <c r="O1" s="165"/>
      <c r="P1" s="165"/>
      <c r="Q1" s="165"/>
      <c r="R1" s="165"/>
    </row>
    <row r="2" spans="1:18" s="170" customFormat="1" ht="15.75" customHeight="1" x14ac:dyDescent="0.2">
      <c r="A2" s="496" t="str">
        <f>Voorblad!A4</f>
        <v>Verrekening exploitatie 2012-2013</v>
      </c>
      <c r="B2" s="496"/>
      <c r="C2" s="167"/>
      <c r="D2" s="168"/>
      <c r="E2" s="169"/>
      <c r="F2" s="169"/>
      <c r="G2" s="169"/>
      <c r="H2" s="169"/>
      <c r="I2" s="169"/>
      <c r="J2" s="169"/>
      <c r="K2" s="169"/>
      <c r="L2" s="169"/>
      <c r="M2" s="169"/>
      <c r="N2" s="169"/>
      <c r="O2" s="169"/>
      <c r="P2" s="169"/>
      <c r="Q2" s="169"/>
      <c r="R2" s="169"/>
    </row>
    <row r="3" spans="1:18" x14ac:dyDescent="0.2">
      <c r="A3" s="171"/>
      <c r="B3" s="172"/>
      <c r="C3" s="162"/>
      <c r="D3" s="163"/>
      <c r="E3" s="172"/>
      <c r="F3" s="172"/>
      <c r="G3" s="172"/>
      <c r="H3" s="172"/>
      <c r="I3" s="172"/>
      <c r="J3" s="172"/>
      <c r="K3" s="172"/>
      <c r="L3" s="172"/>
      <c r="M3" s="172"/>
      <c r="N3" s="172"/>
      <c r="O3" s="172"/>
      <c r="P3" s="172"/>
      <c r="Q3" s="172"/>
      <c r="R3" s="172"/>
    </row>
    <row r="4" spans="1:18" s="179" customFormat="1" ht="12" x14ac:dyDescent="0.2">
      <c r="A4" s="174" t="s">
        <v>126</v>
      </c>
      <c r="B4" s="175"/>
      <c r="C4" s="176"/>
      <c r="D4" s="177"/>
      <c r="E4" s="178"/>
      <c r="F4" s="178"/>
      <c r="G4" s="178"/>
      <c r="H4" s="178"/>
      <c r="I4" s="178"/>
      <c r="J4" s="178"/>
      <c r="K4" s="178"/>
      <c r="L4" s="178"/>
      <c r="M4" s="178"/>
      <c r="N4" s="178"/>
      <c r="O4" s="178"/>
      <c r="P4" s="178"/>
      <c r="Q4" s="178"/>
      <c r="R4" s="178"/>
    </row>
    <row r="5" spans="1:18" s="179" customFormat="1" ht="12" x14ac:dyDescent="0.2">
      <c r="A5" s="180" t="s">
        <v>7</v>
      </c>
      <c r="B5" s="181" t="s">
        <v>127</v>
      </c>
      <c r="C5" s="182" t="s">
        <v>6</v>
      </c>
      <c r="D5" s="183" t="s">
        <v>128</v>
      </c>
      <c r="E5" s="178"/>
      <c r="F5" s="178"/>
      <c r="G5" s="178"/>
      <c r="H5" s="178"/>
      <c r="I5" s="178"/>
      <c r="J5" s="178"/>
      <c r="K5" s="178"/>
      <c r="L5" s="178"/>
      <c r="M5" s="178"/>
      <c r="N5" s="178"/>
      <c r="O5" s="178"/>
      <c r="P5" s="178"/>
      <c r="Q5" s="178"/>
      <c r="R5" s="178"/>
    </row>
    <row r="6" spans="1:18" s="179" customFormat="1" ht="12" x14ac:dyDescent="0.2">
      <c r="A6" s="184" t="s">
        <v>129</v>
      </c>
      <c r="B6" s="185" t="s">
        <v>190</v>
      </c>
      <c r="C6" s="186">
        <v>41569</v>
      </c>
      <c r="D6" s="187"/>
      <c r="E6" s="178"/>
      <c r="F6" s="178"/>
      <c r="G6" s="178"/>
      <c r="H6" s="178"/>
      <c r="I6" s="178"/>
      <c r="J6" s="178"/>
      <c r="K6" s="178"/>
      <c r="L6" s="178"/>
      <c r="M6" s="178"/>
      <c r="N6" s="178"/>
      <c r="O6" s="178"/>
      <c r="P6" s="178"/>
      <c r="Q6" s="178"/>
      <c r="R6" s="178"/>
    </row>
    <row r="7" spans="1:18" s="179" customFormat="1" ht="12" x14ac:dyDescent="0.2">
      <c r="A7" s="188" t="s">
        <v>205</v>
      </c>
      <c r="B7" s="189" t="s">
        <v>206</v>
      </c>
      <c r="C7" s="190">
        <v>41589</v>
      </c>
      <c r="D7" s="191"/>
      <c r="E7" s="178"/>
      <c r="F7" s="178"/>
      <c r="G7" s="178"/>
      <c r="H7" s="178"/>
      <c r="I7" s="178"/>
      <c r="J7" s="178"/>
      <c r="K7" s="178"/>
      <c r="L7" s="178"/>
      <c r="M7" s="178"/>
      <c r="N7" s="178"/>
      <c r="O7" s="178"/>
      <c r="P7" s="178"/>
      <c r="Q7" s="178"/>
      <c r="R7" s="178"/>
    </row>
    <row r="8" spans="1:18" s="179" customFormat="1" ht="22.5" x14ac:dyDescent="0.2">
      <c r="A8" s="188" t="s">
        <v>208</v>
      </c>
      <c r="B8" s="189" t="s">
        <v>209</v>
      </c>
      <c r="C8" s="190">
        <v>41625</v>
      </c>
      <c r="D8" s="191"/>
      <c r="E8" s="178"/>
      <c r="F8" s="178"/>
      <c r="G8" s="178"/>
      <c r="H8" s="178"/>
      <c r="I8" s="178"/>
      <c r="J8" s="178"/>
      <c r="K8" s="178"/>
      <c r="L8" s="178"/>
      <c r="M8" s="178"/>
      <c r="N8" s="178"/>
      <c r="O8" s="178"/>
      <c r="P8" s="178"/>
      <c r="Q8" s="178"/>
      <c r="R8" s="178"/>
    </row>
    <row r="9" spans="1:18" s="179" customFormat="1" ht="12" x14ac:dyDescent="0.2">
      <c r="A9" s="188" t="s">
        <v>27</v>
      </c>
      <c r="B9" s="189" t="s">
        <v>220</v>
      </c>
      <c r="C9" s="190">
        <v>41740</v>
      </c>
      <c r="D9" s="191"/>
      <c r="E9" s="178"/>
      <c r="F9" s="178"/>
      <c r="G9" s="178"/>
      <c r="H9" s="178"/>
      <c r="I9" s="178"/>
      <c r="J9" s="178"/>
      <c r="K9" s="178"/>
      <c r="L9" s="178"/>
      <c r="M9" s="178"/>
      <c r="N9" s="178"/>
      <c r="O9" s="178"/>
      <c r="P9" s="178"/>
      <c r="Q9" s="178"/>
      <c r="R9" s="178"/>
    </row>
    <row r="10" spans="1:18" s="179" customFormat="1" ht="25.5" customHeight="1" x14ac:dyDescent="0.2">
      <c r="A10" s="188"/>
      <c r="B10" s="189"/>
      <c r="C10" s="190"/>
      <c r="D10" s="191"/>
      <c r="E10" s="178"/>
      <c r="F10" s="178"/>
      <c r="G10" s="178"/>
      <c r="H10" s="178"/>
      <c r="I10" s="178"/>
      <c r="J10" s="178"/>
      <c r="K10" s="178"/>
      <c r="L10" s="178"/>
      <c r="M10" s="178"/>
      <c r="N10" s="178"/>
      <c r="O10" s="178"/>
      <c r="P10" s="178"/>
      <c r="Q10" s="178"/>
      <c r="R10" s="178"/>
    </row>
    <row r="11" spans="1:18" s="179" customFormat="1" ht="12" x14ac:dyDescent="0.2">
      <c r="A11" s="188"/>
      <c r="B11" s="189"/>
      <c r="C11" s="190"/>
      <c r="D11" s="191"/>
      <c r="E11" s="178"/>
      <c r="F11" s="178"/>
      <c r="G11" s="178"/>
      <c r="H11" s="178"/>
      <c r="I11" s="178"/>
      <c r="J11" s="178"/>
      <c r="K11" s="178"/>
      <c r="L11" s="178"/>
      <c r="M11" s="178"/>
      <c r="N11" s="178"/>
      <c r="O11" s="178"/>
      <c r="P11" s="178"/>
      <c r="Q11" s="178"/>
      <c r="R11" s="178"/>
    </row>
    <row r="12" spans="1:18" s="179" customFormat="1" ht="12" x14ac:dyDescent="0.2">
      <c r="A12" s="188"/>
      <c r="B12" s="189"/>
      <c r="C12" s="190"/>
      <c r="D12" s="191"/>
      <c r="E12" s="178"/>
      <c r="F12" s="178"/>
      <c r="G12" s="178"/>
      <c r="H12" s="178"/>
      <c r="I12" s="178"/>
      <c r="J12" s="178"/>
      <c r="K12" s="178"/>
      <c r="L12" s="178"/>
      <c r="M12" s="178"/>
      <c r="N12" s="178"/>
      <c r="O12" s="178"/>
      <c r="P12" s="178"/>
      <c r="Q12" s="178"/>
      <c r="R12" s="178"/>
    </row>
    <row r="13" spans="1:18" s="179" customFormat="1" ht="12" x14ac:dyDescent="0.2">
      <c r="A13" s="188"/>
      <c r="B13" s="189"/>
      <c r="C13" s="190"/>
      <c r="D13" s="191"/>
      <c r="E13" s="178"/>
      <c r="F13" s="178"/>
      <c r="G13" s="178"/>
      <c r="H13" s="178"/>
      <c r="I13" s="178"/>
      <c r="J13" s="178"/>
      <c r="K13" s="178"/>
      <c r="L13" s="178"/>
      <c r="M13" s="178"/>
      <c r="N13" s="178"/>
      <c r="O13" s="178"/>
      <c r="P13" s="178"/>
      <c r="Q13" s="178"/>
      <c r="R13" s="178"/>
    </row>
    <row r="14" spans="1:18" s="179" customFormat="1" ht="12" x14ac:dyDescent="0.2">
      <c r="A14" s="188"/>
      <c r="B14" s="189"/>
      <c r="C14" s="190"/>
      <c r="D14" s="191"/>
      <c r="E14" s="178"/>
      <c r="F14" s="178"/>
      <c r="G14" s="178"/>
      <c r="H14" s="178"/>
      <c r="I14" s="178"/>
      <c r="J14" s="178"/>
      <c r="K14" s="178"/>
      <c r="L14" s="178"/>
      <c r="M14" s="178"/>
      <c r="N14" s="178"/>
      <c r="O14" s="178"/>
      <c r="P14" s="178"/>
      <c r="Q14" s="178"/>
      <c r="R14" s="178"/>
    </row>
    <row r="15" spans="1:18" s="179" customFormat="1" ht="12" x14ac:dyDescent="0.2">
      <c r="A15" s="188"/>
      <c r="B15" s="189"/>
      <c r="C15" s="190"/>
      <c r="D15" s="191"/>
      <c r="E15" s="178"/>
      <c r="F15" s="178"/>
      <c r="G15" s="178"/>
      <c r="H15" s="178"/>
      <c r="I15" s="178"/>
      <c r="J15" s="178"/>
      <c r="K15" s="178"/>
      <c r="L15" s="178"/>
      <c r="M15" s="178"/>
      <c r="N15" s="178"/>
      <c r="O15" s="178"/>
      <c r="P15" s="178"/>
      <c r="Q15" s="178"/>
      <c r="R15" s="178"/>
    </row>
    <row r="16" spans="1:18" s="179" customFormat="1" ht="12" x14ac:dyDescent="0.2">
      <c r="A16" s="188"/>
      <c r="B16" s="189"/>
      <c r="C16" s="190"/>
      <c r="D16" s="191"/>
      <c r="E16" s="178"/>
      <c r="F16" s="178"/>
      <c r="G16" s="178"/>
      <c r="H16" s="178"/>
      <c r="I16" s="178"/>
      <c r="J16" s="178"/>
      <c r="K16" s="178"/>
      <c r="L16" s="178"/>
      <c r="M16" s="178"/>
      <c r="N16" s="178"/>
      <c r="O16" s="178"/>
      <c r="P16" s="178"/>
      <c r="Q16" s="178"/>
      <c r="R16" s="178"/>
    </row>
    <row r="17" spans="1:18" s="179" customFormat="1" ht="12" x14ac:dyDescent="0.2">
      <c r="A17" s="188"/>
      <c r="B17" s="189"/>
      <c r="C17" s="190"/>
      <c r="D17" s="191"/>
      <c r="E17" s="178"/>
      <c r="F17" s="178"/>
      <c r="G17" s="178"/>
      <c r="H17" s="178"/>
      <c r="I17" s="178"/>
      <c r="J17" s="178"/>
      <c r="K17" s="178"/>
      <c r="L17" s="178"/>
      <c r="M17" s="178"/>
      <c r="N17" s="178"/>
      <c r="O17" s="178"/>
      <c r="P17" s="178"/>
      <c r="Q17" s="178"/>
      <c r="R17" s="178"/>
    </row>
    <row r="18" spans="1:18" s="179" customFormat="1" ht="12" customHeight="1" x14ac:dyDescent="0.2">
      <c r="A18" s="192"/>
      <c r="B18" s="193"/>
      <c r="C18" s="194"/>
      <c r="D18" s="195"/>
      <c r="E18" s="178"/>
      <c r="F18" s="178"/>
      <c r="G18" s="178"/>
      <c r="H18" s="178"/>
      <c r="I18" s="178"/>
      <c r="J18" s="178"/>
      <c r="K18" s="178"/>
      <c r="L18" s="178"/>
      <c r="M18" s="178"/>
      <c r="N18" s="178"/>
      <c r="O18" s="178"/>
      <c r="P18" s="178"/>
      <c r="Q18" s="178"/>
      <c r="R18" s="178"/>
    </row>
    <row r="19" spans="1:18" s="179" customFormat="1" ht="12" x14ac:dyDescent="0.2">
      <c r="A19" s="196"/>
      <c r="B19" s="175"/>
      <c r="C19" s="197"/>
      <c r="D19" s="198"/>
      <c r="E19" s="178"/>
      <c r="F19" s="178"/>
      <c r="G19" s="178"/>
      <c r="H19" s="178"/>
      <c r="I19" s="178"/>
      <c r="J19" s="178"/>
      <c r="K19" s="178"/>
      <c r="L19" s="178"/>
      <c r="M19" s="178"/>
      <c r="N19" s="178"/>
      <c r="O19" s="178"/>
      <c r="P19" s="178"/>
      <c r="Q19" s="178"/>
      <c r="R19" s="178"/>
    </row>
    <row r="20" spans="1:18" s="179" customFormat="1" ht="12" customHeight="1" x14ac:dyDescent="0.2">
      <c r="A20" s="196"/>
      <c r="B20" s="175"/>
      <c r="C20" s="197"/>
      <c r="D20" s="199"/>
      <c r="E20" s="178"/>
      <c r="F20" s="178"/>
      <c r="G20" s="178"/>
      <c r="H20" s="178"/>
      <c r="I20" s="178"/>
      <c r="J20" s="178"/>
      <c r="K20" s="178"/>
      <c r="L20" s="178"/>
      <c r="M20" s="178"/>
      <c r="N20" s="178"/>
      <c r="O20" s="178"/>
      <c r="P20" s="178"/>
      <c r="Q20" s="178"/>
      <c r="R20" s="178"/>
    </row>
    <row r="21" spans="1:18" s="179" customFormat="1" ht="12" x14ac:dyDescent="0.2">
      <c r="A21" s="178"/>
      <c r="B21" s="175"/>
      <c r="C21" s="197"/>
      <c r="D21" s="200"/>
      <c r="E21" s="178"/>
      <c r="F21" s="178"/>
      <c r="G21" s="178"/>
      <c r="H21" s="178"/>
      <c r="I21" s="178"/>
      <c r="J21" s="178"/>
      <c r="K21" s="178"/>
      <c r="L21" s="178"/>
      <c r="M21" s="178"/>
      <c r="N21" s="178"/>
      <c r="O21" s="178"/>
      <c r="P21" s="178"/>
      <c r="Q21" s="178"/>
      <c r="R21" s="178"/>
    </row>
    <row r="22" spans="1:18" s="179" customFormat="1" ht="12" x14ac:dyDescent="0.2">
      <c r="A22" s="178"/>
      <c r="B22" s="175"/>
      <c r="C22" s="197"/>
      <c r="D22" s="200"/>
      <c r="E22" s="178"/>
      <c r="F22" s="178"/>
      <c r="G22" s="178"/>
      <c r="H22" s="178"/>
      <c r="I22" s="178"/>
      <c r="J22" s="178"/>
      <c r="K22" s="178"/>
      <c r="L22" s="178"/>
      <c r="M22" s="178"/>
      <c r="N22" s="178"/>
      <c r="O22" s="178"/>
      <c r="P22" s="178"/>
      <c r="Q22" s="178"/>
      <c r="R22" s="178"/>
    </row>
    <row r="23" spans="1:18" s="203" customFormat="1" ht="12" x14ac:dyDescent="0.2">
      <c r="A23" s="178"/>
      <c r="B23" s="175"/>
      <c r="C23" s="197"/>
      <c r="D23" s="198"/>
      <c r="E23" s="178"/>
      <c r="F23" s="201"/>
      <c r="G23" s="201"/>
      <c r="H23" s="201"/>
      <c r="I23" s="202"/>
      <c r="J23" s="202"/>
      <c r="K23" s="202"/>
      <c r="L23" s="202"/>
      <c r="M23" s="202"/>
      <c r="N23" s="202"/>
      <c r="O23" s="202"/>
      <c r="P23" s="202"/>
      <c r="Q23" s="202"/>
      <c r="R23" s="202"/>
    </row>
    <row r="24" spans="1:18" s="206" customFormat="1" ht="12" x14ac:dyDescent="0.2">
      <c r="A24" s="178"/>
      <c r="B24" s="178"/>
      <c r="C24" s="202"/>
      <c r="D24" s="197"/>
      <c r="E24" s="204"/>
      <c r="F24" s="205"/>
      <c r="G24" s="205"/>
      <c r="H24" s="205"/>
      <c r="I24" s="205"/>
      <c r="J24" s="205"/>
      <c r="K24" s="205"/>
      <c r="L24" s="205"/>
      <c r="M24" s="205"/>
      <c r="N24" s="205"/>
      <c r="O24" s="205"/>
      <c r="P24" s="205"/>
      <c r="Q24" s="205"/>
      <c r="R24" s="205"/>
    </row>
    <row r="25" spans="1:18" s="208" customFormat="1" ht="12" x14ac:dyDescent="0.2">
      <c r="A25" s="204"/>
      <c r="B25" s="204"/>
      <c r="C25" s="207"/>
      <c r="D25" s="207"/>
      <c r="E25" s="201"/>
      <c r="F25" s="204"/>
      <c r="G25" s="204"/>
      <c r="H25" s="204"/>
      <c r="I25" s="204"/>
      <c r="J25" s="204"/>
      <c r="K25" s="204"/>
      <c r="L25" s="204"/>
      <c r="M25" s="204"/>
      <c r="N25" s="204"/>
      <c r="O25" s="204"/>
      <c r="P25" s="204"/>
      <c r="Q25" s="204"/>
      <c r="R25" s="204"/>
    </row>
    <row r="26" spans="1:18" s="211" customFormat="1" ht="12" x14ac:dyDescent="0.2">
      <c r="A26" s="209"/>
      <c r="B26" s="210"/>
      <c r="C26" s="207"/>
      <c r="D26" s="207"/>
      <c r="E26" s="205"/>
      <c r="F26" s="201"/>
      <c r="G26" s="201"/>
      <c r="H26" s="201"/>
      <c r="I26" s="201"/>
      <c r="J26" s="201"/>
      <c r="K26" s="201"/>
      <c r="L26" s="201"/>
      <c r="M26" s="201"/>
      <c r="N26" s="201"/>
      <c r="O26" s="201"/>
      <c r="P26" s="201"/>
      <c r="Q26" s="201"/>
      <c r="R26" s="201"/>
    </row>
    <row r="27" spans="1:18" s="211" customFormat="1" ht="12" x14ac:dyDescent="0.2">
      <c r="A27" s="204"/>
      <c r="B27" s="212"/>
      <c r="C27" s="207"/>
      <c r="D27" s="207"/>
      <c r="E27" s="205"/>
      <c r="F27" s="201"/>
      <c r="G27" s="201"/>
      <c r="H27" s="201"/>
      <c r="I27" s="201"/>
      <c r="J27" s="201"/>
      <c r="K27" s="201"/>
      <c r="L27" s="201"/>
      <c r="M27" s="201"/>
      <c r="N27" s="201"/>
      <c r="O27" s="201"/>
      <c r="P27" s="201"/>
      <c r="Q27" s="201"/>
      <c r="R27" s="201"/>
    </row>
    <row r="28" spans="1:18" s="211" customFormat="1" ht="12" x14ac:dyDescent="0.2">
      <c r="A28" s="204"/>
      <c r="B28" s="212"/>
      <c r="C28" s="207"/>
      <c r="D28" s="207"/>
      <c r="E28" s="204"/>
      <c r="F28" s="201"/>
      <c r="G28" s="201"/>
      <c r="H28" s="201"/>
      <c r="I28" s="201"/>
      <c r="J28" s="201"/>
      <c r="K28" s="201"/>
      <c r="L28" s="201"/>
      <c r="M28" s="201"/>
      <c r="N28" s="201"/>
      <c r="O28" s="201"/>
      <c r="P28" s="201"/>
      <c r="Q28" s="201"/>
      <c r="R28" s="201"/>
    </row>
    <row r="29" spans="1:18" s="211" customFormat="1" ht="12" x14ac:dyDescent="0.2">
      <c r="A29" s="204"/>
      <c r="B29" s="212"/>
      <c r="C29" s="207"/>
      <c r="D29" s="207"/>
      <c r="E29" s="201"/>
      <c r="F29" s="201"/>
      <c r="G29" s="201"/>
      <c r="H29" s="201"/>
      <c r="I29" s="201"/>
      <c r="J29" s="201"/>
      <c r="K29" s="201"/>
      <c r="L29" s="201"/>
      <c r="M29" s="201"/>
      <c r="N29" s="201"/>
      <c r="O29" s="201"/>
      <c r="P29" s="201"/>
      <c r="Q29" s="201"/>
      <c r="R29" s="201"/>
    </row>
    <row r="30" spans="1:18" s="211" customFormat="1" ht="12" x14ac:dyDescent="0.2">
      <c r="A30" s="204"/>
      <c r="B30" s="212"/>
      <c r="C30" s="207"/>
      <c r="D30" s="207"/>
      <c r="E30" s="201"/>
      <c r="F30" s="201"/>
      <c r="G30" s="201"/>
      <c r="H30" s="201"/>
      <c r="I30" s="201"/>
      <c r="J30" s="201"/>
      <c r="K30" s="201"/>
      <c r="L30" s="201"/>
      <c r="M30" s="201"/>
      <c r="N30" s="201"/>
      <c r="O30" s="201"/>
      <c r="P30" s="201"/>
      <c r="Q30" s="201"/>
      <c r="R30" s="201"/>
    </row>
    <row r="31" spans="1:18" s="211" customFormat="1" ht="12" x14ac:dyDescent="0.2">
      <c r="A31" s="204"/>
      <c r="B31" s="212"/>
      <c r="C31" s="207"/>
      <c r="D31" s="207"/>
      <c r="E31" s="201"/>
      <c r="F31" s="201"/>
      <c r="G31" s="201"/>
      <c r="H31" s="201"/>
      <c r="I31" s="201"/>
      <c r="J31" s="201"/>
      <c r="K31" s="201"/>
      <c r="L31" s="201"/>
      <c r="M31" s="201"/>
      <c r="N31" s="201"/>
      <c r="O31" s="201"/>
      <c r="P31" s="201"/>
      <c r="Q31" s="201"/>
      <c r="R31" s="201"/>
    </row>
    <row r="32" spans="1:18" s="211" customFormat="1" ht="12" x14ac:dyDescent="0.2">
      <c r="A32" s="204"/>
      <c r="B32" s="213"/>
      <c r="C32" s="207"/>
      <c r="D32" s="207"/>
      <c r="E32" s="201"/>
      <c r="F32" s="201"/>
      <c r="G32" s="201"/>
      <c r="H32" s="201"/>
      <c r="I32" s="201"/>
      <c r="J32" s="201"/>
      <c r="K32" s="201"/>
      <c r="L32" s="201"/>
      <c r="M32" s="201"/>
      <c r="N32" s="201"/>
      <c r="O32" s="201"/>
      <c r="P32" s="201"/>
      <c r="Q32" s="201"/>
      <c r="R32" s="201"/>
    </row>
    <row r="33" spans="1:18" s="211" customFormat="1" ht="12" x14ac:dyDescent="0.2">
      <c r="A33" s="204"/>
      <c r="B33" s="212"/>
      <c r="C33" s="207"/>
      <c r="D33" s="207"/>
      <c r="E33" s="201"/>
      <c r="F33" s="201"/>
      <c r="G33" s="201"/>
      <c r="H33" s="201"/>
      <c r="I33" s="201"/>
      <c r="J33" s="201"/>
      <c r="K33" s="201"/>
      <c r="L33" s="201"/>
      <c r="M33" s="201"/>
      <c r="N33" s="201"/>
      <c r="O33" s="201"/>
      <c r="P33" s="201"/>
      <c r="Q33" s="201"/>
      <c r="R33" s="201"/>
    </row>
    <row r="34" spans="1:18" s="211" customFormat="1" ht="12" x14ac:dyDescent="0.2">
      <c r="A34" s="201"/>
      <c r="B34" s="201"/>
      <c r="C34" s="207"/>
      <c r="D34" s="207"/>
      <c r="E34" s="201"/>
      <c r="F34" s="201"/>
      <c r="G34" s="201"/>
      <c r="H34" s="201"/>
      <c r="I34" s="201"/>
      <c r="J34" s="201"/>
      <c r="K34" s="201"/>
      <c r="L34" s="201"/>
      <c r="M34" s="201"/>
      <c r="N34" s="201"/>
      <c r="O34" s="201"/>
      <c r="P34" s="201"/>
      <c r="Q34" s="201"/>
      <c r="R34" s="201"/>
    </row>
    <row r="35" spans="1:18" s="206" customFormat="1" ht="12" x14ac:dyDescent="0.2">
      <c r="A35" s="209"/>
      <c r="B35" s="210"/>
      <c r="C35" s="207"/>
      <c r="D35" s="207"/>
      <c r="E35" s="201"/>
      <c r="F35" s="205"/>
      <c r="G35" s="205"/>
      <c r="H35" s="205"/>
      <c r="I35" s="205"/>
      <c r="J35" s="205"/>
      <c r="K35" s="205"/>
      <c r="L35" s="205"/>
      <c r="M35" s="205"/>
      <c r="N35" s="205"/>
      <c r="O35" s="205"/>
      <c r="P35" s="205"/>
      <c r="Q35" s="205"/>
      <c r="R35" s="205"/>
    </row>
    <row r="36" spans="1:18" s="211" customFormat="1" ht="12" x14ac:dyDescent="0.2">
      <c r="A36" s="204"/>
      <c r="B36" s="212"/>
      <c r="C36" s="207"/>
      <c r="D36" s="207"/>
      <c r="E36" s="201"/>
      <c r="F36" s="201"/>
      <c r="G36" s="201"/>
      <c r="H36" s="201"/>
      <c r="I36" s="201"/>
      <c r="J36" s="201"/>
      <c r="K36" s="201"/>
      <c r="L36" s="201"/>
      <c r="M36" s="201"/>
      <c r="N36" s="201"/>
      <c r="O36" s="201"/>
      <c r="P36" s="201"/>
      <c r="Q36" s="201"/>
      <c r="R36" s="201"/>
    </row>
    <row r="37" spans="1:18" s="206" customFormat="1" ht="12" x14ac:dyDescent="0.2">
      <c r="A37" s="201"/>
      <c r="B37" s="212"/>
      <c r="C37" s="207"/>
      <c r="D37" s="207"/>
      <c r="E37" s="205"/>
      <c r="F37" s="205"/>
      <c r="G37" s="205"/>
      <c r="H37" s="205"/>
      <c r="I37" s="205"/>
      <c r="J37" s="205"/>
      <c r="K37" s="205"/>
      <c r="L37" s="205"/>
      <c r="M37" s="205"/>
      <c r="N37" s="205"/>
      <c r="O37" s="205"/>
      <c r="P37" s="205"/>
      <c r="Q37" s="205"/>
      <c r="R37" s="205"/>
    </row>
    <row r="38" spans="1:18" s="211" customFormat="1" ht="12" x14ac:dyDescent="0.2">
      <c r="A38" s="201"/>
      <c r="B38" s="212"/>
      <c r="C38" s="207"/>
      <c r="D38" s="207"/>
      <c r="E38" s="201"/>
      <c r="F38" s="201"/>
      <c r="G38" s="201"/>
      <c r="H38" s="201"/>
      <c r="I38" s="201"/>
      <c r="J38" s="201"/>
      <c r="K38" s="201"/>
      <c r="L38" s="201"/>
      <c r="M38" s="201"/>
      <c r="N38" s="201"/>
      <c r="O38" s="201"/>
      <c r="P38" s="201"/>
      <c r="Q38" s="201"/>
      <c r="R38" s="201"/>
    </row>
    <row r="39" spans="1:18" s="211" customFormat="1" ht="12" x14ac:dyDescent="0.2">
      <c r="A39" s="201"/>
      <c r="B39" s="212"/>
      <c r="C39" s="207"/>
      <c r="D39" s="207"/>
      <c r="E39" s="205"/>
      <c r="F39" s="201"/>
      <c r="G39" s="201"/>
      <c r="H39" s="201"/>
      <c r="I39" s="201"/>
      <c r="J39" s="201"/>
      <c r="K39" s="201"/>
      <c r="L39" s="201"/>
      <c r="M39" s="201"/>
      <c r="N39" s="201"/>
      <c r="O39" s="201"/>
      <c r="P39" s="201"/>
      <c r="Q39" s="201"/>
      <c r="R39" s="201"/>
    </row>
    <row r="40" spans="1:18" s="211" customFormat="1" x14ac:dyDescent="0.2">
      <c r="A40" s="201"/>
      <c r="B40" s="212"/>
      <c r="C40" s="207"/>
      <c r="D40" s="207"/>
      <c r="E40" s="214"/>
      <c r="F40" s="201"/>
      <c r="G40" s="201"/>
      <c r="H40" s="201"/>
      <c r="I40" s="201"/>
      <c r="J40" s="201"/>
      <c r="K40" s="201"/>
      <c r="L40" s="201"/>
      <c r="M40" s="201"/>
      <c r="N40" s="201"/>
      <c r="O40" s="201"/>
      <c r="P40" s="201"/>
      <c r="Q40" s="201"/>
      <c r="R40" s="201"/>
    </row>
    <row r="41" spans="1:18" s="211" customFormat="1" ht="12" x14ac:dyDescent="0.2">
      <c r="A41" s="201"/>
      <c r="B41" s="210"/>
      <c r="C41" s="207"/>
      <c r="D41" s="207"/>
      <c r="E41" s="201"/>
      <c r="F41" s="201"/>
      <c r="G41" s="201"/>
      <c r="H41" s="201"/>
      <c r="I41" s="201"/>
      <c r="J41" s="201"/>
      <c r="K41" s="201"/>
      <c r="L41" s="201"/>
      <c r="M41" s="201"/>
      <c r="N41" s="201"/>
      <c r="O41" s="201"/>
      <c r="P41" s="201"/>
      <c r="Q41" s="201"/>
      <c r="R41" s="201"/>
    </row>
    <row r="42" spans="1:18" s="208" customFormat="1" ht="12" x14ac:dyDescent="0.2">
      <c r="A42" s="201"/>
      <c r="B42" s="212"/>
      <c r="C42" s="207"/>
      <c r="D42" s="207"/>
      <c r="E42" s="201"/>
      <c r="F42" s="204"/>
      <c r="G42" s="204"/>
      <c r="H42" s="204"/>
      <c r="I42" s="204"/>
      <c r="J42" s="204"/>
      <c r="K42" s="204"/>
      <c r="L42" s="204"/>
      <c r="M42" s="204"/>
      <c r="N42" s="204"/>
      <c r="O42" s="204"/>
      <c r="P42" s="204"/>
      <c r="Q42" s="204"/>
      <c r="R42" s="204"/>
    </row>
    <row r="43" spans="1:18" s="217" customFormat="1" ht="12" x14ac:dyDescent="0.2">
      <c r="A43" s="201"/>
      <c r="B43" s="212"/>
      <c r="C43" s="207"/>
      <c r="D43" s="207"/>
      <c r="E43" s="215"/>
      <c r="F43" s="216"/>
      <c r="G43" s="216"/>
      <c r="H43" s="216"/>
      <c r="I43" s="216"/>
      <c r="J43" s="216"/>
      <c r="K43" s="216"/>
      <c r="L43" s="216"/>
      <c r="M43" s="216"/>
      <c r="N43" s="216"/>
      <c r="O43" s="216"/>
      <c r="P43" s="216"/>
      <c r="Q43" s="216"/>
      <c r="R43" s="216"/>
    </row>
    <row r="44" spans="1:18" s="220" customFormat="1" ht="12" x14ac:dyDescent="0.2">
      <c r="A44" s="215"/>
      <c r="B44" s="215"/>
      <c r="C44" s="218"/>
      <c r="D44" s="218"/>
      <c r="E44" s="219"/>
      <c r="F44" s="219"/>
      <c r="G44" s="219"/>
      <c r="H44" s="219"/>
      <c r="I44" s="219"/>
      <c r="J44" s="219"/>
      <c r="K44" s="219"/>
      <c r="L44" s="219"/>
      <c r="M44" s="219"/>
      <c r="N44" s="219"/>
      <c r="O44" s="219"/>
      <c r="P44" s="219"/>
      <c r="Q44" s="219"/>
      <c r="R44" s="219"/>
    </row>
    <row r="45" spans="1:18" s="208" customFormat="1" ht="12" x14ac:dyDescent="0.2">
      <c r="A45" s="215"/>
      <c r="B45" s="215"/>
      <c r="C45" s="218"/>
      <c r="D45" s="218"/>
      <c r="E45" s="205"/>
      <c r="F45" s="204"/>
      <c r="G45" s="204"/>
      <c r="H45" s="204"/>
      <c r="I45" s="204"/>
      <c r="J45" s="204"/>
      <c r="K45" s="204"/>
      <c r="L45" s="204"/>
      <c r="M45" s="204"/>
      <c r="N45" s="204"/>
      <c r="O45" s="204"/>
      <c r="P45" s="204"/>
      <c r="Q45" s="204"/>
      <c r="R45" s="204"/>
    </row>
    <row r="46" spans="1:18" s="208" customFormat="1" ht="12" x14ac:dyDescent="0.2">
      <c r="A46" s="204"/>
      <c r="B46" s="204"/>
      <c r="C46" s="207"/>
      <c r="D46" s="221"/>
      <c r="E46" s="204"/>
      <c r="F46" s="204"/>
      <c r="G46" s="204"/>
      <c r="H46" s="204"/>
      <c r="I46" s="204"/>
      <c r="J46" s="204"/>
      <c r="K46" s="204"/>
      <c r="L46" s="204"/>
      <c r="M46" s="204"/>
      <c r="N46" s="204"/>
      <c r="O46" s="204"/>
      <c r="P46" s="204"/>
      <c r="Q46" s="204"/>
      <c r="R46" s="204"/>
    </row>
    <row r="47" spans="1:18" s="220" customFormat="1" ht="12" x14ac:dyDescent="0.2">
      <c r="A47" s="204"/>
      <c r="B47" s="204"/>
      <c r="C47" s="207"/>
      <c r="D47" s="221"/>
      <c r="E47" s="219"/>
      <c r="F47" s="219"/>
      <c r="G47" s="219"/>
      <c r="H47" s="219"/>
      <c r="I47" s="219"/>
      <c r="J47" s="219"/>
      <c r="K47" s="219"/>
      <c r="L47" s="219"/>
      <c r="M47" s="219"/>
      <c r="N47" s="219"/>
      <c r="O47" s="219"/>
      <c r="P47" s="219"/>
      <c r="Q47" s="219"/>
      <c r="R47" s="219"/>
    </row>
    <row r="48" spans="1:18" s="220" customFormat="1" x14ac:dyDescent="0.2">
      <c r="A48" s="215"/>
      <c r="B48" s="222"/>
      <c r="C48" s="218"/>
      <c r="D48" s="223"/>
      <c r="E48" s="219"/>
      <c r="F48" s="219"/>
      <c r="G48" s="219"/>
      <c r="H48" s="219"/>
      <c r="I48" s="219"/>
      <c r="J48" s="219"/>
      <c r="K48" s="219"/>
      <c r="L48" s="219"/>
      <c r="M48" s="219"/>
      <c r="N48" s="219"/>
      <c r="O48" s="219"/>
      <c r="P48" s="219"/>
      <c r="Q48" s="219"/>
      <c r="R48" s="219"/>
    </row>
    <row r="49" spans="1:18" s="220" customFormat="1" x14ac:dyDescent="0.2">
      <c r="A49" s="219"/>
      <c r="B49" s="222"/>
      <c r="C49" s="218"/>
      <c r="D49" s="223"/>
      <c r="E49" s="219"/>
      <c r="F49" s="219"/>
      <c r="G49" s="219"/>
      <c r="H49" s="219"/>
      <c r="I49" s="219"/>
      <c r="J49" s="219"/>
      <c r="K49" s="219"/>
      <c r="L49" s="219"/>
      <c r="M49" s="219"/>
      <c r="N49" s="219"/>
      <c r="O49" s="219"/>
      <c r="P49" s="219"/>
      <c r="Q49" s="219"/>
      <c r="R49" s="219"/>
    </row>
    <row r="50" spans="1:18" s="220" customFormat="1" x14ac:dyDescent="0.2">
      <c r="A50" s="215"/>
      <c r="B50" s="222"/>
      <c r="C50" s="218"/>
      <c r="D50" s="224"/>
      <c r="E50" s="219"/>
      <c r="F50" s="219"/>
      <c r="G50" s="219"/>
      <c r="H50" s="219"/>
      <c r="I50" s="219"/>
      <c r="J50" s="219"/>
      <c r="K50" s="219"/>
      <c r="L50" s="219"/>
      <c r="M50" s="219"/>
      <c r="N50" s="219"/>
      <c r="O50" s="219"/>
      <c r="P50" s="219"/>
      <c r="Q50" s="219"/>
      <c r="R50" s="219"/>
    </row>
    <row r="51" spans="1:18" s="220" customFormat="1" ht="39" customHeight="1" x14ac:dyDescent="0.2">
      <c r="A51" s="215"/>
      <c r="B51" s="222"/>
      <c r="C51" s="218"/>
      <c r="D51" s="225"/>
      <c r="E51" s="219"/>
      <c r="F51" s="219"/>
      <c r="G51" s="219"/>
      <c r="H51" s="219"/>
      <c r="I51" s="219"/>
      <c r="J51" s="219"/>
      <c r="K51" s="219"/>
      <c r="L51" s="219"/>
      <c r="M51" s="219"/>
      <c r="N51" s="219"/>
      <c r="O51" s="219"/>
      <c r="P51" s="219"/>
      <c r="Q51" s="219"/>
      <c r="R51" s="219"/>
    </row>
    <row r="52" spans="1:18" s="220" customFormat="1" ht="23.25" customHeight="1" x14ac:dyDescent="0.2">
      <c r="A52" s="219"/>
      <c r="B52" s="226"/>
      <c r="C52" s="218"/>
      <c r="D52" s="224"/>
      <c r="E52" s="219"/>
      <c r="F52" s="219"/>
      <c r="G52" s="219"/>
      <c r="H52" s="219"/>
      <c r="I52" s="219"/>
      <c r="J52" s="219"/>
      <c r="K52" s="219"/>
      <c r="L52" s="219"/>
      <c r="M52" s="219"/>
      <c r="N52" s="219"/>
      <c r="O52" s="219"/>
      <c r="P52" s="219"/>
      <c r="Q52" s="219"/>
      <c r="R52" s="219"/>
    </row>
    <row r="53" spans="1:18" s="220" customFormat="1" ht="12" x14ac:dyDescent="0.2">
      <c r="A53" s="227"/>
      <c r="B53" s="228"/>
      <c r="C53" s="218"/>
      <c r="D53" s="224"/>
      <c r="E53" s="219"/>
      <c r="F53" s="219"/>
      <c r="G53" s="219"/>
      <c r="H53" s="219"/>
      <c r="I53" s="219"/>
      <c r="J53" s="219"/>
      <c r="K53" s="219"/>
      <c r="L53" s="219"/>
      <c r="M53" s="219"/>
      <c r="N53" s="219"/>
      <c r="O53" s="219"/>
      <c r="P53" s="219"/>
      <c r="Q53" s="219"/>
      <c r="R53" s="219"/>
    </row>
    <row r="54" spans="1:18" s="220" customFormat="1" ht="12" x14ac:dyDescent="0.2">
      <c r="A54" s="227"/>
      <c r="B54" s="229"/>
      <c r="C54" s="218"/>
      <c r="D54" s="224"/>
      <c r="E54" s="219"/>
      <c r="F54" s="219"/>
      <c r="G54" s="219"/>
      <c r="H54" s="219"/>
      <c r="I54" s="219"/>
      <c r="J54" s="219"/>
      <c r="K54" s="219"/>
      <c r="L54" s="219"/>
      <c r="M54" s="219"/>
      <c r="N54" s="219"/>
      <c r="O54" s="219"/>
      <c r="P54" s="219"/>
      <c r="Q54" s="219"/>
      <c r="R54" s="219"/>
    </row>
    <row r="55" spans="1:18" s="220" customFormat="1" ht="12" x14ac:dyDescent="0.2">
      <c r="A55" s="227"/>
      <c r="B55" s="229"/>
      <c r="C55" s="218"/>
      <c r="D55" s="224"/>
      <c r="E55" s="219"/>
      <c r="F55" s="219"/>
      <c r="G55" s="219"/>
      <c r="H55" s="219"/>
      <c r="I55" s="219"/>
      <c r="J55" s="219"/>
      <c r="K55" s="219"/>
      <c r="L55" s="219"/>
      <c r="M55" s="219"/>
      <c r="N55" s="219"/>
      <c r="O55" s="219"/>
      <c r="P55" s="219"/>
      <c r="Q55" s="219"/>
      <c r="R55" s="219"/>
    </row>
    <row r="56" spans="1:18" s="220" customFormat="1" ht="12" x14ac:dyDescent="0.2">
      <c r="A56" s="227"/>
      <c r="B56" s="229"/>
      <c r="C56" s="218"/>
      <c r="D56" s="224"/>
      <c r="E56" s="219"/>
      <c r="F56" s="219"/>
      <c r="G56" s="219"/>
      <c r="H56" s="219"/>
      <c r="I56" s="219"/>
      <c r="J56" s="219"/>
      <c r="K56" s="219"/>
      <c r="L56" s="219"/>
      <c r="M56" s="219"/>
      <c r="N56" s="219"/>
      <c r="O56" s="219"/>
      <c r="P56" s="219"/>
      <c r="Q56" s="219"/>
      <c r="R56" s="219"/>
    </row>
    <row r="57" spans="1:18" s="220" customFormat="1" ht="12" x14ac:dyDescent="0.2">
      <c r="A57" s="227"/>
      <c r="B57" s="229"/>
      <c r="C57" s="218"/>
      <c r="D57" s="224"/>
      <c r="E57" s="219"/>
      <c r="F57" s="219"/>
      <c r="G57" s="219"/>
      <c r="H57" s="219"/>
      <c r="I57" s="219"/>
      <c r="J57" s="219"/>
      <c r="K57" s="219"/>
      <c r="L57" s="219"/>
      <c r="M57" s="219"/>
      <c r="N57" s="219"/>
      <c r="O57" s="219"/>
      <c r="P57" s="219"/>
      <c r="Q57" s="219"/>
      <c r="R57" s="219"/>
    </row>
    <row r="58" spans="1:18" s="220" customFormat="1" ht="12" x14ac:dyDescent="0.2">
      <c r="A58" s="227"/>
      <c r="B58" s="229"/>
      <c r="C58" s="218"/>
      <c r="D58" s="224"/>
      <c r="E58" s="219"/>
      <c r="F58" s="219"/>
      <c r="G58" s="219"/>
      <c r="H58" s="219"/>
      <c r="I58" s="219"/>
      <c r="J58" s="219"/>
      <c r="K58" s="219"/>
      <c r="L58" s="219"/>
      <c r="M58" s="219"/>
      <c r="N58" s="219"/>
      <c r="O58" s="219"/>
      <c r="P58" s="219"/>
      <c r="Q58" s="219"/>
      <c r="R58" s="219"/>
    </row>
    <row r="59" spans="1:18" s="220" customFormat="1" ht="12" x14ac:dyDescent="0.2">
      <c r="A59" s="227"/>
      <c r="B59" s="229"/>
      <c r="C59" s="218"/>
      <c r="D59" s="224"/>
      <c r="E59" s="219"/>
      <c r="F59" s="219"/>
      <c r="G59" s="219"/>
      <c r="H59" s="219"/>
      <c r="I59" s="219"/>
      <c r="J59" s="219"/>
      <c r="K59" s="219"/>
      <c r="L59" s="219"/>
      <c r="M59" s="219"/>
      <c r="N59" s="219"/>
      <c r="O59" s="219"/>
      <c r="P59" s="219"/>
      <c r="Q59" s="219"/>
      <c r="R59" s="219"/>
    </row>
    <row r="60" spans="1:18" s="208" customFormat="1" ht="12" x14ac:dyDescent="0.2">
      <c r="A60" s="227"/>
      <c r="B60" s="229"/>
      <c r="C60" s="218"/>
      <c r="D60" s="224"/>
      <c r="E60" s="204"/>
      <c r="F60" s="204"/>
      <c r="G60" s="204"/>
      <c r="H60" s="204"/>
      <c r="I60" s="204"/>
      <c r="J60" s="204"/>
      <c r="K60" s="204"/>
      <c r="L60" s="204"/>
      <c r="M60" s="204"/>
      <c r="N60" s="204"/>
      <c r="O60" s="204"/>
      <c r="P60" s="204"/>
      <c r="Q60" s="204"/>
      <c r="R60" s="204"/>
    </row>
    <row r="61" spans="1:18" s="231" customFormat="1" ht="22.5" customHeight="1" x14ac:dyDescent="0.2">
      <c r="A61" s="230"/>
      <c r="B61" s="210"/>
      <c r="C61" s="207"/>
      <c r="D61" s="224"/>
      <c r="E61" s="220"/>
    </row>
    <row r="62" spans="1:18" s="231" customFormat="1" x14ac:dyDescent="0.2">
      <c r="A62" s="232"/>
      <c r="B62" s="233"/>
      <c r="C62" s="218"/>
      <c r="D62" s="224"/>
      <c r="E62" s="220"/>
    </row>
    <row r="63" spans="1:18" s="235" customFormat="1" x14ac:dyDescent="0.2">
      <c r="A63" s="232"/>
      <c r="B63" s="234"/>
      <c r="C63" s="218"/>
      <c r="D63" s="224"/>
    </row>
    <row r="64" spans="1:18" s="239" customFormat="1" x14ac:dyDescent="0.2">
      <c r="A64" s="236"/>
      <c r="B64" s="237"/>
      <c r="C64" s="207"/>
      <c r="D64" s="238"/>
    </row>
    <row r="65" spans="1:4" s="239" customFormat="1" x14ac:dyDescent="0.2">
      <c r="A65" s="240"/>
      <c r="B65" s="241"/>
      <c r="C65" s="242"/>
      <c r="D65" s="243"/>
    </row>
    <row r="66" spans="1:4" s="239" customFormat="1" x14ac:dyDescent="0.2">
      <c r="A66" s="240"/>
      <c r="B66" s="241"/>
      <c r="C66" s="242"/>
      <c r="D66" s="243"/>
    </row>
    <row r="67" spans="1:4" s="239" customFormat="1" x14ac:dyDescent="0.2">
      <c r="A67" s="244"/>
      <c r="B67" s="245"/>
      <c r="C67" s="246"/>
      <c r="D67" s="243"/>
    </row>
    <row r="68" spans="1:4" s="239" customFormat="1" x14ac:dyDescent="0.2">
      <c r="A68" s="244"/>
      <c r="B68" s="245"/>
      <c r="C68" s="246"/>
      <c r="D68" s="243"/>
    </row>
    <row r="69" spans="1:4" s="239" customFormat="1" x14ac:dyDescent="0.2">
      <c r="A69" s="244"/>
      <c r="B69" s="245"/>
      <c r="C69" s="246"/>
      <c r="D69" s="243"/>
    </row>
    <row r="70" spans="1:4" s="239" customFormat="1" x14ac:dyDescent="0.2">
      <c r="A70" s="244"/>
      <c r="B70" s="245"/>
      <c r="C70" s="246"/>
      <c r="D70" s="243"/>
    </row>
    <row r="71" spans="1:4" s="239" customFormat="1" x14ac:dyDescent="0.2">
      <c r="A71" s="244"/>
      <c r="B71" s="245"/>
      <c r="C71" s="246"/>
      <c r="D71" s="243"/>
    </row>
    <row r="72" spans="1:4" s="239" customFormat="1" x14ac:dyDescent="0.2">
      <c r="A72" s="244"/>
      <c r="B72" s="245"/>
      <c r="C72" s="246"/>
      <c r="D72" s="243"/>
    </row>
    <row r="73" spans="1:4" s="239" customFormat="1" x14ac:dyDescent="0.2">
      <c r="A73" s="244"/>
      <c r="B73" s="245"/>
      <c r="C73" s="246"/>
      <c r="D73" s="243"/>
    </row>
    <row r="74" spans="1:4" s="239" customFormat="1" x14ac:dyDescent="0.2">
      <c r="A74" s="244"/>
      <c r="B74" s="245"/>
      <c r="C74" s="246"/>
      <c r="D74" s="243"/>
    </row>
    <row r="75" spans="1:4" s="239" customFormat="1" x14ac:dyDescent="0.2">
      <c r="A75" s="244"/>
      <c r="B75" s="245"/>
      <c r="C75" s="246"/>
      <c r="D75" s="243"/>
    </row>
    <row r="76" spans="1:4" s="239" customFormat="1" x14ac:dyDescent="0.2">
      <c r="A76" s="244"/>
      <c r="B76" s="245"/>
      <c r="C76" s="246"/>
      <c r="D76" s="243"/>
    </row>
    <row r="77" spans="1:4" s="239" customFormat="1" x14ac:dyDescent="0.2">
      <c r="A77" s="244"/>
      <c r="B77" s="245"/>
      <c r="C77" s="246"/>
      <c r="D77" s="243"/>
    </row>
    <row r="78" spans="1:4" s="239" customFormat="1" x14ac:dyDescent="0.2">
      <c r="A78" s="244"/>
      <c r="B78" s="245"/>
      <c r="C78" s="246"/>
      <c r="D78" s="243"/>
    </row>
    <row r="79" spans="1:4" s="239" customFormat="1" x14ac:dyDescent="0.2">
      <c r="A79" s="244"/>
      <c r="B79" s="245"/>
      <c r="C79" s="246"/>
      <c r="D79" s="243"/>
    </row>
    <row r="80" spans="1:4" s="239" customFormat="1" x14ac:dyDescent="0.2">
      <c r="A80" s="244"/>
      <c r="B80" s="245"/>
      <c r="C80" s="246"/>
      <c r="D80" s="243"/>
    </row>
    <row r="81" spans="1:4" s="239" customFormat="1" x14ac:dyDescent="0.2">
      <c r="A81" s="244"/>
      <c r="B81" s="245"/>
      <c r="C81" s="246"/>
      <c r="D81" s="243"/>
    </row>
    <row r="82" spans="1:4" s="239" customFormat="1" x14ac:dyDescent="0.2">
      <c r="A82" s="244"/>
      <c r="B82" s="245"/>
      <c r="C82" s="246"/>
      <c r="D82" s="243"/>
    </row>
    <row r="83" spans="1:4" s="239" customFormat="1" x14ac:dyDescent="0.2">
      <c r="A83" s="244"/>
      <c r="B83" s="245"/>
      <c r="C83" s="246"/>
      <c r="D83" s="243"/>
    </row>
    <row r="84" spans="1:4" s="239" customFormat="1" x14ac:dyDescent="0.2">
      <c r="A84" s="244"/>
      <c r="B84" s="245"/>
      <c r="C84" s="246"/>
      <c r="D84" s="243"/>
    </row>
    <row r="85" spans="1:4" s="239" customFormat="1" x14ac:dyDescent="0.2">
      <c r="A85" s="244"/>
      <c r="B85" s="245"/>
      <c r="C85" s="246"/>
      <c r="D85" s="243"/>
    </row>
    <row r="86" spans="1:4" s="239" customFormat="1" x14ac:dyDescent="0.2">
      <c r="A86" s="244"/>
      <c r="B86" s="245"/>
      <c r="C86" s="246"/>
      <c r="D86" s="243"/>
    </row>
    <row r="87" spans="1:4" s="239" customFormat="1" x14ac:dyDescent="0.2">
      <c r="A87" s="244"/>
      <c r="B87" s="245"/>
      <c r="C87" s="246"/>
      <c r="D87" s="243"/>
    </row>
    <row r="88" spans="1:4" s="239" customFormat="1" x14ac:dyDescent="0.2">
      <c r="A88" s="244"/>
      <c r="B88" s="245"/>
      <c r="C88" s="246"/>
      <c r="D88" s="243"/>
    </row>
    <row r="89" spans="1:4" s="239" customFormat="1" x14ac:dyDescent="0.2">
      <c r="A89" s="244"/>
      <c r="B89" s="245"/>
      <c r="C89" s="246"/>
      <c r="D89" s="243"/>
    </row>
    <row r="90" spans="1:4" s="239" customFormat="1" x14ac:dyDescent="0.2">
      <c r="A90" s="244"/>
      <c r="B90" s="245"/>
      <c r="C90" s="246"/>
      <c r="D90" s="243"/>
    </row>
    <row r="91" spans="1:4" s="239" customFormat="1" x14ac:dyDescent="0.2">
      <c r="A91" s="244"/>
      <c r="B91" s="245"/>
      <c r="C91" s="246"/>
      <c r="D91" s="243"/>
    </row>
    <row r="92" spans="1:4" s="239" customFormat="1" x14ac:dyDescent="0.2">
      <c r="A92" s="244"/>
      <c r="B92" s="245"/>
      <c r="C92" s="246"/>
      <c r="D92" s="243"/>
    </row>
    <row r="93" spans="1:4" s="239" customFormat="1" x14ac:dyDescent="0.2">
      <c r="A93" s="244"/>
      <c r="B93" s="245"/>
      <c r="C93" s="246"/>
      <c r="D93" s="243"/>
    </row>
    <row r="94" spans="1:4" s="239" customFormat="1" x14ac:dyDescent="0.2">
      <c r="A94" s="244"/>
      <c r="B94" s="245"/>
      <c r="C94" s="246"/>
      <c r="D94" s="243"/>
    </row>
    <row r="95" spans="1:4" s="239" customFormat="1" x14ac:dyDescent="0.2">
      <c r="A95" s="244"/>
      <c r="B95" s="245"/>
      <c r="C95" s="246"/>
      <c r="D95" s="243"/>
    </row>
    <row r="96" spans="1:4" s="239" customFormat="1" x14ac:dyDescent="0.2">
      <c r="A96" s="244"/>
      <c r="B96" s="245"/>
      <c r="C96" s="246"/>
      <c r="D96" s="243"/>
    </row>
    <row r="97" spans="1:5" s="239" customFormat="1" x14ac:dyDescent="0.2">
      <c r="A97" s="244"/>
      <c r="B97" s="245"/>
      <c r="C97" s="246"/>
      <c r="D97" s="243"/>
    </row>
    <row r="98" spans="1:5" s="239" customFormat="1" x14ac:dyDescent="0.2">
      <c r="A98" s="244"/>
      <c r="B98" s="245"/>
      <c r="C98" s="246"/>
      <c r="D98" s="243"/>
    </row>
    <row r="99" spans="1:5" s="239" customFormat="1" x14ac:dyDescent="0.2">
      <c r="A99" s="244"/>
      <c r="B99" s="245"/>
      <c r="C99" s="246"/>
      <c r="D99" s="243"/>
    </row>
    <row r="100" spans="1:5" s="239" customFormat="1" x14ac:dyDescent="0.2">
      <c r="A100" s="244"/>
      <c r="B100" s="245"/>
      <c r="C100" s="246"/>
      <c r="D100" s="243"/>
    </row>
    <row r="101" spans="1:5" s="239" customFormat="1" x14ac:dyDescent="0.2">
      <c r="A101" s="244"/>
      <c r="B101" s="245"/>
      <c r="C101" s="246"/>
      <c r="D101" s="243"/>
    </row>
    <row r="102" spans="1:5" s="239" customFormat="1" x14ac:dyDescent="0.2">
      <c r="A102" s="244"/>
      <c r="B102" s="245"/>
      <c r="C102" s="246"/>
      <c r="D102" s="243"/>
    </row>
    <row r="103" spans="1:5" s="239" customFormat="1" x14ac:dyDescent="0.2">
      <c r="A103" s="244"/>
      <c r="B103" s="245"/>
      <c r="C103" s="246"/>
      <c r="D103" s="243"/>
    </row>
    <row r="104" spans="1:5" s="239" customFormat="1" x14ac:dyDescent="0.2">
      <c r="A104" s="244"/>
      <c r="B104" s="245"/>
      <c r="C104" s="246"/>
      <c r="D104" s="243"/>
    </row>
    <row r="105" spans="1:5" s="239" customFormat="1" x14ac:dyDescent="0.2">
      <c r="A105" s="244"/>
      <c r="B105" s="245"/>
      <c r="C105" s="246"/>
      <c r="D105" s="243"/>
    </row>
    <row r="106" spans="1:5" s="239" customFormat="1" x14ac:dyDescent="0.2">
      <c r="A106" s="244"/>
      <c r="B106" s="245"/>
      <c r="C106" s="246"/>
      <c r="D106" s="243"/>
    </row>
    <row r="107" spans="1:5" s="239" customFormat="1" x14ac:dyDescent="0.2">
      <c r="A107" s="244"/>
      <c r="B107" s="245"/>
      <c r="C107" s="246"/>
      <c r="D107" s="243"/>
    </row>
    <row r="108" spans="1:5" s="239" customFormat="1" x14ac:dyDescent="0.2">
      <c r="A108" s="244"/>
      <c r="B108" s="245"/>
      <c r="C108" s="246"/>
      <c r="D108" s="243"/>
    </row>
    <row r="109" spans="1:5" s="239" customFormat="1" x14ac:dyDescent="0.2">
      <c r="A109" s="244"/>
      <c r="B109" s="245"/>
      <c r="C109" s="246"/>
      <c r="D109" s="243"/>
    </row>
    <row r="110" spans="1:5" x14ac:dyDescent="0.2">
      <c r="A110" s="244"/>
      <c r="B110" s="245"/>
      <c r="E110" s="239"/>
    </row>
    <row r="111" spans="1:5" x14ac:dyDescent="0.2">
      <c r="A111" s="244"/>
      <c r="B111" s="245"/>
      <c r="E111" s="239"/>
    </row>
    <row r="112" spans="1:5" x14ac:dyDescent="0.2">
      <c r="A112" s="244"/>
      <c r="B112" s="245"/>
    </row>
    <row r="113" spans="1:2" x14ac:dyDescent="0.2">
      <c r="A113" s="244"/>
      <c r="B113" s="245"/>
    </row>
    <row r="114" spans="1:2" x14ac:dyDescent="0.2">
      <c r="A114" s="244"/>
      <c r="B114" s="245"/>
    </row>
    <row r="115" spans="1:2" x14ac:dyDescent="0.2">
      <c r="A115" s="244"/>
      <c r="B115" s="245"/>
    </row>
  </sheetData>
  <sheetProtection password="CC74" sheet="1" objects="1" scenarios="1"/>
  <mergeCells count="1">
    <mergeCell ref="A2:B2"/>
  </mergeCells>
  <phoneticPr fontId="7" type="noConversion"/>
  <pageMargins left="0.39370078740157483" right="0.39370078740157483" top="0.39370078740157483" bottom="0.39370078740157483" header="0.51181102362204722" footer="0.51181102362204722"/>
  <pageSetup paperSize="9" orientation="landscape" cellComments="asDisplayed" horizontalDpi="300" verticalDpi="300" r:id="rId1"/>
  <headerFooter alignWithMargins="0"/>
  <drawing r:id="rId2"/>
  <legacyDrawing r:id="rId3"/>
  <oleObjects>
    <mc:AlternateContent xmlns:mc="http://schemas.openxmlformats.org/markup-compatibility/2006">
      <mc:Choice Requires="x14">
        <oleObject progId="MSPhotoEd.3" shapeId="8193" r:id="rId4">
          <objectPr defaultSize="0" autoPict="0" r:id="rId5">
            <anchor moveWithCells="1" sizeWithCells="1">
              <from>
                <xdr:col>2</xdr:col>
                <xdr:colOff>371475</xdr:colOff>
                <xdr:row>1</xdr:row>
                <xdr:rowOff>38100</xdr:rowOff>
              </from>
              <to>
                <xdr:col>4</xdr:col>
                <xdr:colOff>276225</xdr:colOff>
                <xdr:row>1</xdr:row>
                <xdr:rowOff>180975</xdr:rowOff>
              </to>
            </anchor>
          </objectPr>
        </oleObject>
      </mc:Choice>
      <mc:Fallback>
        <oleObject progId="MSPhotoEd.3" shapeId="819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siteDocument" ma:contentTypeID="0x010100B6451C8D6A13DD45B391E9C3BB9525E5010060EC15E99145D14EAEBC6EA0A3BA6CCE" ma:contentTypeVersion="103" ma:contentTypeDescription="" ma:contentTypeScope="" ma:versionID="6ff2b9bdf209e11db4016fe1eedcf227">
  <xsd:schema xmlns:xsd="http://www.w3.org/2001/XMLSchema" xmlns:xs="http://www.w3.org/2001/XMLSchema" xmlns:p="http://schemas.microsoft.com/office/2006/metadata/properties" xmlns:ns2="f154f381-dfad-4e4d-b243-610b51701648" xmlns:ns3="e126ea53-4662-4235-a709-fb88537df135" targetNamespace="http://schemas.microsoft.com/office/2006/metadata/properties" ma:root="true" ma:fieldsID="39dbe4b42bd0f92740a630ca64f46ab5" ns2:_="" ns3:_="">
    <xsd:import namespace="f154f381-dfad-4e4d-b243-610b51701648"/>
    <xsd:import namespace="e126ea53-4662-4235-a709-fb88537df135"/>
    <xsd:element name="properties">
      <xsd:complexType>
        <xsd:sequence>
          <xsd:element name="documentManagement">
            <xsd:complexType>
              <xsd:all>
                <xsd:element ref="ns2:NZa-documentnummer" minOccurs="0"/>
                <xsd:element ref="ns3:Intro" minOccurs="0"/>
                <xsd:element ref="ns3:Hoofdtekst" minOccurs="0"/>
                <xsd:element ref="ns3:Publicatiedatum" minOccurs="0"/>
                <xsd:element ref="ns2:Ingangsdatum" minOccurs="0"/>
                <xsd:element ref="ns2:Eind-datum" minOccurs="0"/>
                <xsd:element ref="ns2:Ingetrokken_x003f_" minOccurs="0"/>
                <xsd:element ref="ns2:Verzonden_x0020_aan" minOccurs="0"/>
                <xsd:element ref="ns2:Heeft_x0020_dit_x0020_stuk_x0020_bijlage_x0028_n_x0029__x003f_" minOccurs="0"/>
                <xsd:element ref="ns2:Sector_x0028_en_x0029_Metadata" minOccurs="0"/>
                <xsd:element ref="ns2:NZa-zoekwoordenMetadata" minOccurs="0"/>
                <xsd:element ref="ns2:DocumentTypeMetadata" minOccurs="0"/>
                <xsd:element ref="ns2:VerzondenAanMetadata" minOccurs="0"/>
                <xsd:element ref="ns2:BNadereRegelMetadata" minOccurs="0"/>
                <xsd:element ref="ns2:BCirculaireMetadata" minOccurs="0"/>
                <xsd:element ref="ns2:BTariefMetadata" minOccurs="0"/>
                <xsd:element ref="ns2:BPublicatieMetadata" minOccurs="0"/>
                <xsd:element ref="ns2:BBesluitMetadata" minOccurs="0"/>
                <xsd:element ref="ns2:BFormulierMetadata" minOccurs="0"/>
                <xsd:element ref="ns2:BPrestatiebeschrijvingMetadata" minOccurs="0"/>
                <xsd:element ref="ns2:BVergaderstukMetadata" minOccurs="0"/>
                <xsd:element ref="ns2:VoorgangersMetadata" minOccurs="0"/>
                <xsd:element ref="ns2:BBijlageMetadata" minOccurs="0"/>
                <xsd:element ref="ns2:BBeleidsregelMetadata" minOccurs="0"/>
                <xsd:element ref="ns2:ExtraZoekwoordenMetadata" minOccurs="0"/>
                <xsd:element ref="ns3:l24ea505ea8d4be1bd84e8204c620c6c" minOccurs="0"/>
                <xsd:element ref="ns3:_dlc_DocId" minOccurs="0"/>
                <xsd:element ref="ns3:_dlc_DocIdUrl" minOccurs="0"/>
                <xsd:element ref="ns3:_dlc_DocIdPersistId" minOccurs="0"/>
                <xsd:element ref="ns3:j85cec29e8c24b8a90feb8db203ff7e2" minOccurs="0"/>
                <xsd:element ref="ns3:TaxCatchAll" minOccurs="0"/>
                <xsd:element ref="ns3:TaxCatchAllLabel" minOccurs="0"/>
                <xsd:element ref="ns3:me0f0aaf77cd4640acf557f58a1d2cc0" minOccurs="0"/>
                <xsd:element ref="ns3:n407de7a4204433984b2eeeaba786d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f381-dfad-4e4d-b243-610b51701648" elementFormDefault="qualified">
    <xsd:import namespace="http://schemas.microsoft.com/office/2006/documentManagement/types"/>
    <xsd:import namespace="http://schemas.microsoft.com/office/infopath/2007/PartnerControls"/>
    <xsd:element name="NZa-documentnummer" ma:index="2" nillable="true" ma:displayName="NZa-documentnummer" ma:description="Nummer vh circulaire/beleidsregel/Tarief e.d. LET OP: zet hier NIET de titel in." ma:hidden="true" ma:indexed="true" ma:internalName="NZa_x002d_documentnummer" ma:readOnly="false">
      <xsd:simpleType>
        <xsd:restriction base="dms:Text">
          <xsd:maxLength value="255"/>
        </xsd:restriction>
      </xsd:simpleType>
    </xsd:element>
    <xsd:element name="Ingangsdatum" ma:index="10" nillable="true" ma:displayName="Ingangsdatum" ma:description="Let op: ingangs-en einddatum alleen gebruiken voor beleidsstukken. Dus voor beleidsregels, nadere regels en tarief en -prestatiebeschrijvingen." ma:format="DateOnly" ma:internalName="Ingangsdatum" ma:readOnly="false">
      <xsd:simpleType>
        <xsd:restriction base="dms:DateTime"/>
      </xsd:simpleType>
    </xsd:element>
    <xsd:element name="Eind-datum" ma:index="11" nillable="true" ma:displayName="Eind-datum" ma:format="DateOnly" ma:hidden="true" ma:internalName="Eind_x002d_datum" ma:readOnly="false">
      <xsd:simpleType>
        <xsd:restriction base="dms:DateTime"/>
      </xsd:simpleType>
    </xsd:element>
    <xsd:element name="Ingetrokken_x003f_" ma:index="12" nillable="true" ma:displayName="Ingetrokken?" ma:default="Nee" ma:description="Op 'ja' zetten als dit beleidsstuk nooit in werking is getreden, omdat het vooraf/naderhand is ingetrokken." ma:format="RadioButtons" ma:hidden="true" ma:internalName="Ingetrokken_x003F_" ma:readOnly="false">
      <xsd:simpleType>
        <xsd:restriction base="dms:Choice">
          <xsd:enumeration value="Nee"/>
          <xsd:enumeration value="Ja"/>
        </xsd:restriction>
      </xsd:simpleType>
    </xsd:element>
    <xsd:element name="Verzonden_x0020_aan" ma:index="13" nillable="true" ma:displayName="Verzonden aan" ma:description="Let op: gebruik dit veld alleen bij circulaires" ma:hidden="true" ma:list="{a637abec-76d2-407c-9cd4-a9f294342d94}" ma:internalName="Verzonden_x0020_aan" ma:readOnly="false" ma:showField="Title" ma:web="f154f381-dfad-4e4d-b243-610b51701648">
      <xsd:complexType>
        <xsd:complexContent>
          <xsd:extension base="dms:MultiChoiceLookup">
            <xsd:sequence>
              <xsd:element name="Value" type="dms:Lookup" maxOccurs="unbounded" minOccurs="0" nillable="true"/>
            </xsd:sequence>
          </xsd:extension>
        </xsd:complexContent>
      </xsd:complexType>
    </xsd:element>
    <xsd:element name="Heeft_x0020_dit_x0020_stuk_x0020_bijlage_x0028_n_x0029__x003f_" ma:index="14" nillable="true" ma:displayName="Heeft dit stuk bijlage(n)?" ma:default="0" ma:description="Aanvinken als er bijlagen aan dit stuk gekoppeld moeten worden. &#10;&#10;Voeg de bijlagen hierna apart toe in de lijst 'Koppelen bijlagen'." ma:internalName="Heeft_x0020_dit_x0020_stuk_x0020_bijlage_x0028_n_x0029__x003F_" ma:readOnly="false">
      <xsd:simpleType>
        <xsd:restriction base="dms:Boolean"/>
      </xsd:simpleType>
    </xsd:element>
    <xsd:element name="Sector_x0028_en_x0029_Metadata" ma:index="15" nillable="true" ma:displayName="Sector(en)Metadata" ma:internalName="Sector_x0028_en_x0029_Metadata" ma:readOnly="false">
      <xsd:simpleType>
        <xsd:restriction base="dms:Note"/>
      </xsd:simpleType>
    </xsd:element>
    <xsd:element name="NZa-zoekwoordenMetadata" ma:index="16" nillable="true" ma:displayName="NZa-zoekwoordenMetadata" ma:internalName="NZa_x002d_zoekwoordenMetadata" ma:readOnly="false">
      <xsd:simpleType>
        <xsd:restriction base="dms:Note"/>
      </xsd:simpleType>
    </xsd:element>
    <xsd:element name="DocumentTypeMetadata" ma:index="17" nillable="true" ma:displayName="DocumentTypeMetadata" ma:internalName="DocumentTypeMetadata">
      <xsd:simpleType>
        <xsd:restriction base="dms:Note"/>
      </xsd:simpleType>
    </xsd:element>
    <xsd:element name="VerzondenAanMetadata" ma:index="18" nillable="true" ma:displayName="VerzondenAanMetadata" ma:internalName="VerzondenAanMetadata">
      <xsd:simpleType>
        <xsd:restriction base="dms:Note"/>
      </xsd:simpleType>
    </xsd:element>
    <xsd:element name="BNadereRegelMetadata" ma:index="19" nillable="true" ma:displayName="BNadereRegelMetadata" ma:internalName="BNadereRegelMetadata">
      <xsd:simpleType>
        <xsd:restriction base="dms:Note"/>
      </xsd:simpleType>
    </xsd:element>
    <xsd:element name="BCirculaireMetadata" ma:index="20" nillable="true" ma:displayName="BCirculaireMetadata" ma:internalName="BCirculaireMetadata">
      <xsd:simpleType>
        <xsd:restriction base="dms:Note"/>
      </xsd:simpleType>
    </xsd:element>
    <xsd:element name="BTariefMetadata" ma:index="21" nillable="true" ma:displayName="BTariefMetadata" ma:internalName="BTariefMetadata">
      <xsd:simpleType>
        <xsd:restriction base="dms:Note"/>
      </xsd:simpleType>
    </xsd:element>
    <xsd:element name="BPublicatieMetadata" ma:index="22" nillable="true" ma:displayName="BPublicatieMetadata" ma:internalName="BPublicatieMetadata">
      <xsd:simpleType>
        <xsd:restriction base="dms:Note"/>
      </xsd:simpleType>
    </xsd:element>
    <xsd:element name="BBesluitMetadata" ma:index="23" nillable="true" ma:displayName="BBesluitMetadata" ma:internalName="BBesluitMetadata">
      <xsd:simpleType>
        <xsd:restriction base="dms:Note"/>
      </xsd:simpleType>
    </xsd:element>
    <xsd:element name="BFormulierMetadata" ma:index="24" nillable="true" ma:displayName="BFormulierMetadata" ma:internalName="BFormulierMetadata">
      <xsd:simpleType>
        <xsd:restriction base="dms:Note"/>
      </xsd:simpleType>
    </xsd:element>
    <xsd:element name="BPrestatiebeschrijvingMetadata" ma:index="25" nillable="true" ma:displayName="BPrestatiebeschrijvingMetadata" ma:internalName="BPrestatiebeschrijvingMetadata">
      <xsd:simpleType>
        <xsd:restriction base="dms:Note"/>
      </xsd:simpleType>
    </xsd:element>
    <xsd:element name="BVergaderstukMetadata" ma:index="26" nillable="true" ma:displayName="BVergaderstukMetadata" ma:internalName="BVergaderstukMetadata">
      <xsd:simpleType>
        <xsd:restriction base="dms:Note"/>
      </xsd:simpleType>
    </xsd:element>
    <xsd:element name="VoorgangersMetadata" ma:index="27" nillable="true" ma:displayName="VoorgangersMetadata" ma:internalName="VoorgangersMetadata">
      <xsd:simpleType>
        <xsd:restriction base="dms:Note"/>
      </xsd:simpleType>
    </xsd:element>
    <xsd:element name="BBijlageMetadata" ma:index="28" nillable="true" ma:displayName="BBijlageMetadata" ma:internalName="BBijlageMetadata">
      <xsd:simpleType>
        <xsd:restriction base="dms:Note"/>
      </xsd:simpleType>
    </xsd:element>
    <xsd:element name="BBeleidsregelMetadata" ma:index="29" nillable="true" ma:displayName="BBeleidsregelMetadata" ma:internalName="BBeleidsregelMetadata">
      <xsd:simpleType>
        <xsd:restriction base="dms:Note"/>
      </xsd:simpleType>
    </xsd:element>
    <xsd:element name="ExtraZoekwoordenMetadata" ma:index="30" nillable="true" ma:displayName="ExtraZoekwoordenMetadata" ma:internalName="ExtraZoekwoorden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6ea53-4662-4235-a709-fb88537df135" elementFormDefault="qualified">
    <xsd:import namespace="http://schemas.microsoft.com/office/2006/documentManagement/types"/>
    <xsd:import namespace="http://schemas.microsoft.com/office/infopath/2007/PartnerControls"/>
    <xsd:element name="Intro" ma:index="4" nillable="true" ma:displayName="Intro" ma:hidden="true" ma:internalName="Intro" ma:readOnly="false">
      <xsd:simpleType>
        <xsd:restriction base="dms:Note"/>
      </xsd:simpleType>
    </xsd:element>
    <xsd:element name="Hoofdtekst" ma:index="5" nillable="true" ma:displayName="Hoofdtekst" ma:internalName="Hoofdtekst" ma:readOnly="false">
      <xsd:simpleType>
        <xsd:restriction base="dms:Note"/>
      </xsd:simpleType>
    </xsd:element>
    <xsd:element name="Publicatiedatum" ma:index="9" nillable="true" ma:displayName="Publicatiedatum" ma:default="[today]" ma:format="DateTime" ma:internalName="Publicatiedatum">
      <xsd:simpleType>
        <xsd:restriction base="dms:DateTime"/>
      </xsd:simpleType>
    </xsd:element>
    <xsd:element name="l24ea505ea8d4be1bd84e8204c620c6c" ma:index="32" nillable="true" ma:taxonomy="true" ma:internalName="l24ea505ea8d4be1bd84e8204c620c6c" ma:taxonomyFieldName="Extra_x0020_zoekwoorden" ma:displayName="Extra zoekwoorden" ma:default="" ma:fieldId="{524ea505-ea8d-4be1-bd84-e8204c620c6c}" ma:taxonomyMulti="true" ma:sspId="0bafc880-4007-42b7-80a0-dc11803b6bcc" ma:termSetId="ac45f7d4-31f1-4cdf-9307-3fd2bade2b77" ma:anchorId="00000000-0000-0000-0000-000000000000" ma:open="true" ma:isKeyword="false">
      <xsd:complexType>
        <xsd:sequence>
          <xsd:element ref="pc:Terms" minOccurs="0" maxOccurs="1"/>
        </xsd:sequence>
      </xsd:complexType>
    </xsd:element>
    <xsd:element name="_dlc_DocId" ma:index="35" nillable="true" ma:displayName="Waarde van de document-id" ma:description="De waarde van de document-id die aan dit item is toegewezen." ma:internalName="_dlc_DocId" ma:readOnly="true">
      <xsd:simpleType>
        <xsd:restriction base="dms:Text"/>
      </xsd:simpleType>
    </xsd:element>
    <xsd:element name="_dlc_DocIdUrl" ma:index="37"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Id blijven behouden" ma:description="Id behouden tijdens toevoegen." ma:hidden="true" ma:internalName="_dlc_DocIdPersistId" ma:readOnly="true">
      <xsd:simpleType>
        <xsd:restriction base="dms:Boolean"/>
      </xsd:simpleType>
    </xsd:element>
    <xsd:element name="j85cec29e8c24b8a90feb8db203ff7e2" ma:index="41" ma:taxonomy="true" ma:internalName="j85cec29e8c24b8a90feb8db203ff7e2" ma:taxonomyFieldName="Sector_x0028_en_x0029_" ma:displayName="Sector(en)" ma:readOnly="false" ma:default="" ma:fieldId="{385cec29-e8c2-4b8a-90fe-b8db203ff7e2}" ma:taxonomyMulti="true" ma:sspId="0bafc880-4007-42b7-80a0-dc11803b6bcc" ma:termSetId="e2c5b29b-4c42-4fa1-a198-ae61d4887d83" ma:anchorId="00000000-0000-0000-0000-000000000000" ma:open="false" ma:isKeyword="false">
      <xsd:complexType>
        <xsd:sequence>
          <xsd:element ref="pc:Terms" minOccurs="0" maxOccurs="1"/>
        </xsd:sequence>
      </xsd:complexType>
    </xsd:element>
    <xsd:element name="TaxCatchAll" ma:index="42" nillable="true" ma:displayName="Catch-all-kolom van taxonomie" ma:hidden="true" ma:list="{fbf5cb43-e374-4e52-adea-141ce05dc66f}" ma:internalName="TaxCatchAll" ma:showField="CatchAllData"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TaxCatchAllLabel" ma:index="44" nillable="true" ma:displayName="Catch-all-kolom van taxonomie1" ma:hidden="true" ma:list="{fbf5cb43-e374-4e52-adea-141ce05dc66f}" ma:internalName="TaxCatchAllLabel" ma:readOnly="true" ma:showField="CatchAllDataLabel"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me0f0aaf77cd4640acf557f58a1d2cc0" ma:index="46" ma:taxonomy="true" ma:internalName="me0f0aaf77cd4640acf557f58a1d2cc0" ma:taxonomyFieldName="DocumentTypen" ma:displayName="DocumentTypen" ma:readOnly="false" ma:default="103;#Formulier|4bc40415-667d-4fea-816d-9688ca6ffa69" ma:fieldId="{6e0f0aaf-77cd-4640-acf5-57f58a1d2cc0}" ma:sspId="0bafc880-4007-42b7-80a0-dc11803b6bcc" ma:termSetId="3cba99df-974b-4bf6-bb98-3d60ec91d299" ma:anchorId="00000000-0000-0000-0000-000000000000" ma:open="false" ma:isKeyword="false">
      <xsd:complexType>
        <xsd:sequence>
          <xsd:element ref="pc:Terms" minOccurs="0" maxOccurs="1"/>
        </xsd:sequence>
      </xsd:complexType>
    </xsd:element>
    <xsd:element name="n407de7a4204433984b2eeeaba786d56" ma:index="47" nillable="true" ma:taxonomy="true" ma:internalName="n407de7a4204433984b2eeeaba786d56" ma:taxonomyFieldName="NZa_x002d_zoekwoorden" ma:displayName="NZa-zoekwoorden" ma:default="" ma:fieldId="{7407de7a-4204-4339-84b2-eeeaba786d56}" ma:taxonomyMulti="true" ma:sspId="0bafc880-4007-42b7-80a0-dc11803b6bcc" ma:termSetId="2ed7b941-494b-4072-8b9b-38151fa45d2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9"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oofdtekst xmlns="e126ea53-4662-4235-a709-fb88537df135" xsi:nil="true"/>
    <j85cec29e8c24b8a90feb8db203ff7e2 xmlns="e126ea53-4662-4235-a709-fb88537df135">
      <Terms xmlns="http://schemas.microsoft.com/office/infopath/2007/PartnerControls">
        <TermInfo xmlns="http://schemas.microsoft.com/office/infopath/2007/PartnerControls">
          <TermName xmlns="http://schemas.microsoft.com/office/infopath/2007/PartnerControls">Ziekenhuiszorg</TermName>
          <TermId xmlns="http://schemas.microsoft.com/office/infopath/2007/PartnerControls">1a957709-959b-40c0-9640-61f1bd5d07a0</TermId>
        </TermInfo>
        <TermInfo xmlns="http://schemas.microsoft.com/office/infopath/2007/PartnerControls">
          <TermName xmlns="http://schemas.microsoft.com/office/infopath/2007/PartnerControls">Eerstelijnsdiagnostiek</TermName>
          <TermId xmlns="http://schemas.microsoft.com/office/infopath/2007/PartnerControls">bd2df46f-be5f-46d3-b874-fdc0bbbd7a01</TermId>
        </TermInfo>
      </Terms>
    </j85cec29e8c24b8a90feb8db203ff7e2>
    <VoorgangersMetadata xmlns="f154f381-dfad-4e4d-b243-610b51701648" xsi:nil="true"/>
    <BBesluitMetadata xmlns="f154f381-dfad-4e4d-b243-610b51701648" xsi:nil="true"/>
    <VerzondenAanMetadata xmlns="f154f381-dfad-4e4d-b243-610b51701648" xsi:nil="true"/>
    <NZa-documentnummer xmlns="f154f381-dfad-4e4d-b243-610b51701648" xsi:nil="true"/>
    <Eind-datum xmlns="f154f381-dfad-4e4d-b243-610b51701648" xsi:nil="true"/>
    <BTariefMetadata xmlns="f154f381-dfad-4e4d-b243-610b51701648" xsi:nil="true"/>
    <DocumentTypeMetadata xmlns="f154f381-dfad-4e4d-b243-610b51701648">Regels:Formulier|4bc40415-667d-4fea-816d-9688ca6ffa69</DocumentTypeMetadata>
    <Ingetrokken_x003f_ xmlns="f154f381-dfad-4e4d-b243-610b51701648">Nee</Ingetrokken_x003f_>
    <me0f0aaf77cd4640acf557f58a1d2cc0 xmlns="e126ea53-4662-4235-a709-fb88537df135">
      <Terms xmlns="http://schemas.microsoft.com/office/infopath/2007/PartnerControls">
        <TermInfo xmlns="http://schemas.microsoft.com/office/infopath/2007/PartnerControls">
          <TermName xmlns="http://schemas.microsoft.com/office/infopath/2007/PartnerControls">Formulier</TermName>
          <TermId xmlns="http://schemas.microsoft.com/office/infopath/2007/PartnerControls">4bc40415-667d-4fea-816d-9688ca6ffa69</TermId>
        </TermInfo>
      </Terms>
    </me0f0aaf77cd4640acf557f58a1d2cc0>
    <BBijlageMetadata xmlns="f154f381-dfad-4e4d-b243-610b51701648" xsi:nil="true"/>
    <Verzonden_x0020_aan xmlns="f154f381-dfad-4e4d-b243-610b51701648"/>
    <NZa-zoekwoordenMetadata xmlns="f154f381-dfad-4e4d-b243-610b51701648" xsi:nil="true"/>
    <_dlc_DocId xmlns="e126ea53-4662-4235-a709-fb88537df135">THRFR6N5WDQ4-17-3419</_dlc_DocId>
    <Sector_x0028_en_x0029_Metadata xmlns="f154f381-dfad-4e4d-b243-610b51701648">Alle:Ziekenhuiszorg|1a957709-959b-40c0-9640-61f1bd5d07a0;Alle:Eerstelijnsdiagnostiek|bd2df46f-be5f-46d3-b874-fdc0bbbd7a01</Sector_x0028_en_x0029_Metadata>
    <TaxCatchAll xmlns="e126ea53-4662-4235-a709-fb88537df135">
      <Value>181</Value>
      <Value>103</Value>
      <Value>134</Value>
    </TaxCatchAll>
    <l24ea505ea8d4be1bd84e8204c620c6c xmlns="e126ea53-4662-4235-a709-fb88537df135">
      <Terms xmlns="http://schemas.microsoft.com/office/infopath/2007/PartnerControls"/>
    </l24ea505ea8d4be1bd84e8204c620c6c>
    <Ingangsdatum xmlns="f154f381-dfad-4e4d-b243-610b51701648" xsi:nil="true"/>
    <BVergaderstukMetadata xmlns="f154f381-dfad-4e4d-b243-610b51701648" xsi:nil="true"/>
    <BPrestatiebeschrijvingMetadata xmlns="f154f381-dfad-4e4d-b243-610b51701648" xsi:nil="true"/>
    <Publicatiedatum xmlns="e126ea53-4662-4235-a709-fb88537df135">2013-11-12T23:00:00+00:00</Publicatiedatum>
    <ExtraZoekwoordenMetadata xmlns="f154f381-dfad-4e4d-b243-610b51701648" xsi:nil="true"/>
    <Intro xmlns="e126ea53-4662-4235-a709-fb88537df135" xsi:nil="true"/>
    <BBeleidsregelMetadata xmlns="f154f381-dfad-4e4d-b243-610b51701648" xsi:nil="true"/>
    <BCirculaireMetadata xmlns="f154f381-dfad-4e4d-b243-610b51701648" xsi:nil="true"/>
    <BFormulierMetadata xmlns="f154f381-dfad-4e4d-b243-610b51701648" xsi:nil="true"/>
    <BNadereRegelMetadata xmlns="f154f381-dfad-4e4d-b243-610b51701648" xsi:nil="true"/>
    <Heeft_x0020_dit_x0020_stuk_x0020_bijlage_x0028_n_x0029__x003f_ xmlns="f154f381-dfad-4e4d-b243-610b51701648">false</Heeft_x0020_dit_x0020_stuk_x0020_bijlage_x0028_n_x0029__x003f_>
    <n407de7a4204433984b2eeeaba786d56 xmlns="e126ea53-4662-4235-a709-fb88537df135">
      <Terms xmlns="http://schemas.microsoft.com/office/infopath/2007/PartnerControls"/>
    </n407de7a4204433984b2eeeaba786d56>
    <_dlc_DocIdUrl xmlns="e126ea53-4662-4235-a709-fb88537df135">
      <Url>http://kennisnet.nza.nl/publicaties/Aanleveren/_layouts/DocIdRedir.aspx?ID=THRFR6N5WDQ4-17-3419</Url>
      <Description>THRFR6N5WDQ4-17-3419</Description>
    </_dlc_DocIdUrl>
    <BPublicatieMetadata xmlns="f154f381-dfad-4e4d-b243-610b51701648" xsi:nil="true"/>
  </documentManagement>
</p:properties>
</file>

<file path=customXml/itemProps1.xml><?xml version="1.0" encoding="utf-8"?>
<ds:datastoreItem xmlns:ds="http://schemas.openxmlformats.org/officeDocument/2006/customXml" ds:itemID="{B336137C-A7DE-453B-BDED-496C83740BCA}"/>
</file>

<file path=customXml/itemProps2.xml><?xml version="1.0" encoding="utf-8"?>
<ds:datastoreItem xmlns:ds="http://schemas.openxmlformats.org/officeDocument/2006/customXml" ds:itemID="{FCD97037-1237-437E-A9E4-1DC2440DDE88}"/>
</file>

<file path=customXml/itemProps3.xml><?xml version="1.0" encoding="utf-8"?>
<ds:datastoreItem xmlns:ds="http://schemas.openxmlformats.org/officeDocument/2006/customXml" ds:itemID="{739C2CF3-39D9-41D1-B5FC-4E99A692C0B7}"/>
</file>

<file path=customXml/itemProps4.xml><?xml version="1.0" encoding="utf-8"?>
<ds:datastoreItem xmlns:ds="http://schemas.openxmlformats.org/officeDocument/2006/customXml" ds:itemID="{E08859A8-369F-441A-A8C9-650F4AEB5D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8</vt:i4>
      </vt:variant>
    </vt:vector>
  </HeadingPairs>
  <TitlesOfParts>
    <vt:vector size="17" baseType="lpstr">
      <vt:lpstr>Voorblad</vt:lpstr>
      <vt:lpstr>exploitatie en opbrengsten</vt:lpstr>
      <vt:lpstr>afnames</vt:lpstr>
      <vt:lpstr>personeelskosten</vt:lpstr>
      <vt:lpstr>materiëel, huisvesting, rente</vt:lpstr>
      <vt:lpstr>overige opbrengsten</vt:lpstr>
      <vt:lpstr>Aanvaardbare kosten 2012</vt:lpstr>
      <vt:lpstr>Aanvaardbare kosten 2013</vt:lpstr>
      <vt:lpstr>versiebeheer</vt:lpstr>
      <vt:lpstr>afnames!Afdrukbereik</vt:lpstr>
      <vt:lpstr>'exploitatie en opbrengsten'!Afdrukbereik</vt:lpstr>
      <vt:lpstr>'materiëel, huisvesting, rente'!Afdrukbereik</vt:lpstr>
      <vt:lpstr>'overige opbrengsten'!Afdrukbereik</vt:lpstr>
      <vt:lpstr>personeelskosten!Afdrukbereik</vt:lpstr>
      <vt:lpstr>versiebeheer!Afdrukbereik</vt:lpstr>
      <vt:lpstr>Voorblad!Afdrukbereik</vt:lpstr>
      <vt:lpstr>Voorblad!Afdruktitels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Verrekening exploitatie huisartsenlaboratoria 2012-2013</dc:title>
  <dc:creator>Esther Griek</dc:creator>
  <cp:lastModifiedBy>Stuivenwold, Edwin</cp:lastModifiedBy>
  <cp:lastPrinted>2010-11-24T14:41:35Z</cp:lastPrinted>
  <dcterms:created xsi:type="dcterms:W3CDTF">2006-11-15T10:55:40Z</dcterms:created>
  <dcterms:modified xsi:type="dcterms:W3CDTF">2014-04-11T13:13:23Z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ctor(en)">
    <vt:lpwstr>134;#Ziekenhuiszorg|1a957709-959b-40c0-9640-61f1bd5d07a0;#181;#Eerstelijnsdiagnostiek|bd2df46f-be5f-46d3-b874-fdc0bbbd7a01</vt:lpwstr>
  </property>
  <property fmtid="{D5CDD505-2E9C-101B-9397-08002B2CF9AE}" pid="3" name="Extra zoekwoorden">
    <vt:lpwstr/>
  </property>
  <property fmtid="{D5CDD505-2E9C-101B-9397-08002B2CF9AE}" pid="4" name="ContentTypeId">
    <vt:lpwstr>0x010100B6451C8D6A13DD45B391E9C3BB9525E5010060EC15E99145D14EAEBC6EA0A3BA6CCE</vt:lpwstr>
  </property>
  <property fmtid="{D5CDD505-2E9C-101B-9397-08002B2CF9AE}" pid="5" name="NZa-zoekwoorden">
    <vt:lpwstr/>
  </property>
  <property fmtid="{D5CDD505-2E9C-101B-9397-08002B2CF9AE}" pid="6" name="DocumentTypen">
    <vt:lpwstr>103;#Formulier|4bc40415-667d-4fea-816d-9688ca6ffa69</vt:lpwstr>
  </property>
  <property fmtid="{D5CDD505-2E9C-101B-9397-08002B2CF9AE}" pid="7" name="ff74c6b610ef44f49114c43de1676156">
    <vt:lpwstr/>
  </property>
  <property fmtid="{D5CDD505-2E9C-101B-9397-08002B2CF9AE}" pid="8" name="_dlc_DocIdItemGuid">
    <vt:lpwstr>dfaabcbb-b5e8-407a-b157-d5849eb59c40</vt:lpwstr>
  </property>
  <property fmtid="{D5CDD505-2E9C-101B-9397-08002B2CF9AE}" pid="9" name="DocumentType">
    <vt:lpwstr/>
  </property>
  <property fmtid="{D5CDD505-2E9C-101B-9397-08002B2CF9AE}" pid="10" name="WorkflowChangePath">
    <vt:lpwstr>5dd26274-7450-4d13-b077-7382865cccce,5;5dd26274-7450-4d13-b077-7382865cccce,5;5dd26274-7450-4d13-b077-7382865cccce,5;5dd26274-7450-4d13-b077-7382865cccce,5;5dd26274-7450-4d13-b077-7382865cccce,5;5dd26274-7450-4d13-b077-7382865cccce,10;5dd26274-7450-4d13-b077-7382865cccce,10;5dd26274-7450-4d13-b077-7382865cccce,10;5dd26274-7450-4d13-b077-7382865cccce,10;5dd26274-7450-4d13-b077-7382865cccce,10;5dd26274-7450-4d13-b077-7382865cccce,16;5dd26274-7450-4d13-b077-7382865cccce,16;5dd26274-7450-4d13-b077-7382865cccce,16;5dd26274-7450-4d13-b077-7382865cccce,16;5dd26274-7450-4d13-b077-7382865cccce,16;5dd26274-7450-4d13-b077-7382865cccce,22;5dd26274-7450-4d13-b077-7382865cccce,22;5dd26274-7450-4d13-b077-7382865cccce,22;5dd26274-7450-4d13-b077-7382865cccce,22;5dd26274-7450-4d13-b077-7382865cccce,22;</vt:lpwstr>
  </property>
</Properties>
</file>