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4280" windowHeight="8730" firstSheet="1" activeTab="1"/>
  </bookViews>
  <sheets>
    <sheet name="Uitvoer" sheetId="1" state="hidden" r:id="rId1"/>
    <sheet name="Voorblad" sheetId="2" r:id="rId2"/>
    <sheet name="Algemene gegevens" sheetId="3" r:id="rId3"/>
    <sheet name="Kostenoverzicht" sheetId="4" r:id="rId4"/>
    <sheet name="Tariefberekening" sheetId="5" r:id="rId5"/>
    <sheet name="Tarieven 2010-2012" sheetId="6" r:id="rId6"/>
  </sheets>
  <definedNames>
    <definedName name="_xlnm.Print_Area" localSheetId="2">'Algemene gegevens'!$A$1:$F$34</definedName>
    <definedName name="_xlnm.Print_Area" localSheetId="3">'Kostenoverzicht'!$A$1:$F$34</definedName>
    <definedName name="_xlnm.Print_Area" localSheetId="4">'Tariefberekening'!$A$1:$C$16</definedName>
    <definedName name="_xlnm.Print_Area" localSheetId="1">'Voorblad'!$A$22:$N$47</definedName>
    <definedName name="_xlnm.Print_Titles" localSheetId="1">'Voorblad'!$1:$10</definedName>
    <definedName name="getal_data">#REF!</definedName>
    <definedName name="kolom_data">#REF!</definedName>
    <definedName name="tabblad">#REF!</definedName>
    <definedName name="Z_52EB1485_ECFC_4D16_B893_125E4D85986E_.wvu.PrintArea" localSheetId="3" hidden="1">'Kostenoverzicht'!$A$1:$E$34</definedName>
    <definedName name="Z_52EB1485_ECFC_4D16_B893_125E4D85986E_.wvu.PrintArea" localSheetId="4" hidden="1">'Tariefberekening'!$A$1:$C$18</definedName>
    <definedName name="Z_52EB1485_ECFC_4D16_B893_125E4D85986E_.wvu.PrintArea" localSheetId="1" hidden="1">'Voorblad'!$A$21:$N$43</definedName>
    <definedName name="Z_52EB1485_ECFC_4D16_B893_125E4D85986E_.wvu.PrintTitles" localSheetId="1" hidden="1">'Voorblad'!$1:$10</definedName>
    <definedName name="Z_60683068_AF12_11D4_9642_08005ACCD915_.wvu.Rows" localSheetId="1" hidden="1">'Voorblad'!#REF!,'Voorblad'!#REF!,'Voorblad'!$26:$26,'Voorblad'!#REF!</definedName>
  </definedNames>
  <calcPr fullCalcOnLoad="1"/>
</workbook>
</file>

<file path=xl/sharedStrings.xml><?xml version="1.0" encoding="utf-8"?>
<sst xmlns="http://schemas.openxmlformats.org/spreadsheetml/2006/main" count="279" uniqueCount="242">
  <si>
    <t>Handtekening</t>
  </si>
  <si>
    <t>KAFOV</t>
  </si>
  <si>
    <t>KRENTE</t>
  </si>
  <si>
    <t>KDOOKA</t>
  </si>
  <si>
    <t>KHUERF</t>
  </si>
  <si>
    <t>LPRIV</t>
  </si>
  <si>
    <t>VOORL</t>
  </si>
  <si>
    <t>Regel</t>
  </si>
  <si>
    <t xml:space="preserve">Instelling </t>
  </si>
  <si>
    <t>Plaats</t>
  </si>
  <si>
    <t>KPVP</t>
  </si>
  <si>
    <t>Rekenstaat</t>
  </si>
  <si>
    <t>Factor</t>
  </si>
  <si>
    <t xml:space="preserve">Saldo </t>
  </si>
  <si>
    <t>Datum</t>
  </si>
  <si>
    <t>Mutatie aanvaardbare kosten</t>
  </si>
  <si>
    <t>* In rekenstaat te vinden bij onderbouwing van de regel</t>
  </si>
  <si>
    <t>Berekening exploitatieresultaat</t>
  </si>
  <si>
    <t>&lt;&lt;&lt;</t>
  </si>
  <si>
    <t>Instandhoudingsinvestering</t>
  </si>
  <si>
    <t>dag</t>
  </si>
  <si>
    <t>ma(a)nd(en)</t>
  </si>
  <si>
    <t xml:space="preserve">% </t>
  </si>
  <si>
    <t xml:space="preserve">Bedrag </t>
  </si>
  <si>
    <t xml:space="preserve">bedrag </t>
  </si>
  <si>
    <t xml:space="preserve">Onderhanden </t>
  </si>
  <si>
    <t xml:space="preserve"> VKP´s </t>
  </si>
  <si>
    <t xml:space="preserve">In gebruik </t>
  </si>
  <si>
    <t xml:space="preserve"> genomen VKP´s </t>
  </si>
  <si>
    <t xml:space="preserve">Nog niet in </t>
  </si>
  <si>
    <t xml:space="preserve">genomen </t>
  </si>
  <si>
    <t xml:space="preserve">investeringen </t>
  </si>
  <si>
    <t xml:space="preserve">Boekwaarde </t>
  </si>
  <si>
    <t xml:space="preserve">Afschrijving </t>
  </si>
  <si>
    <t>investeringen</t>
  </si>
  <si>
    <t xml:space="preserve">gebruik genomen </t>
  </si>
  <si>
    <t xml:space="preserve">in gebruik </t>
  </si>
  <si>
    <t xml:space="preserve"> </t>
  </si>
  <si>
    <t>RUBRIEK 2: KAPITAALSLASTEN</t>
  </si>
  <si>
    <t>1.5</t>
  </si>
  <si>
    <t xml:space="preserve">1.1 </t>
  </si>
  <si>
    <t xml:space="preserve">1.2 </t>
  </si>
  <si>
    <t xml:space="preserve">1.3 </t>
  </si>
  <si>
    <t xml:space="preserve">1.6 </t>
  </si>
  <si>
    <t>Totaal</t>
  </si>
  <si>
    <t>Tarief*</t>
  </si>
  <si>
    <t xml:space="preserve">2.1 </t>
  </si>
  <si>
    <t>Nacalculeerbare afschrijvingskosten</t>
  </si>
  <si>
    <t xml:space="preserve">Totaal </t>
  </si>
  <si>
    <t xml:space="preserve">Aantal </t>
  </si>
  <si>
    <t xml:space="preserve">2.2 </t>
  </si>
  <si>
    <t>Niet-nacalculeerbare afschrijvingskosten</t>
  </si>
  <si>
    <t>Instandhoudingsinvesteringen</t>
  </si>
  <si>
    <t xml:space="preserve">Jaarlijks </t>
  </si>
  <si>
    <t xml:space="preserve">Incidenteel </t>
  </si>
  <si>
    <t>Huren onroerende goederen en erfpacht</t>
  </si>
  <si>
    <t>2.4</t>
  </si>
  <si>
    <t xml:space="preserve">Aanvaardbare </t>
  </si>
  <si>
    <t xml:space="preserve">kosten </t>
  </si>
  <si>
    <t>2.7</t>
  </si>
  <si>
    <t>Doorbelaste kapitaalslasten</t>
  </si>
  <si>
    <t xml:space="preserve">Mutatie </t>
  </si>
  <si>
    <t>4.1</t>
  </si>
  <si>
    <t xml:space="preserve">Werkelijk </t>
  </si>
  <si>
    <t xml:space="preserve">Rekenstaat </t>
  </si>
  <si>
    <t xml:space="preserve">Aanschafwaarde </t>
  </si>
  <si>
    <t xml:space="preserve">Afschrijvingen </t>
  </si>
  <si>
    <t xml:space="preserve">Besteed </t>
  </si>
  <si>
    <t>Onderhanden bouwprojecten normale WZV-procedures</t>
  </si>
  <si>
    <t xml:space="preserve">A. </t>
  </si>
  <si>
    <t>B.</t>
  </si>
  <si>
    <t xml:space="preserve">C. </t>
  </si>
  <si>
    <t>Werkelijke boekwaarde instandhoudingsinvesteringen</t>
  </si>
  <si>
    <t xml:space="preserve">D. </t>
  </si>
  <si>
    <t xml:space="preserve">E. </t>
  </si>
  <si>
    <t xml:space="preserve">Afschrijvingen* </t>
  </si>
  <si>
    <t xml:space="preserve">F. </t>
  </si>
  <si>
    <t>Normatief werkkapitaal</t>
  </si>
  <si>
    <t xml:space="preserve">Norm. Boekwaarde </t>
  </si>
  <si>
    <t xml:space="preserve">G. </t>
  </si>
  <si>
    <t xml:space="preserve">H. </t>
  </si>
  <si>
    <t>Eigen vermogen</t>
  </si>
  <si>
    <t xml:space="preserve">I. </t>
  </si>
  <si>
    <t>4.2</t>
  </si>
  <si>
    <t>4.3</t>
  </si>
  <si>
    <t>Nog in de tarieven te verrekenen</t>
  </si>
  <si>
    <t>Boekwaarde investeringen waarvoor vergunning is verleend</t>
  </si>
  <si>
    <t>Vrijvallende afschrijvingen</t>
  </si>
  <si>
    <t>Afschrijvingen nieuw</t>
  </si>
  <si>
    <t xml:space="preserve">Aanschafw. </t>
  </si>
  <si>
    <t>1.7</t>
  </si>
  <si>
    <t>Contactpersoon</t>
  </si>
  <si>
    <t>Telefoon</t>
  </si>
  <si>
    <t>Fax</t>
  </si>
  <si>
    <t>E-mail</t>
  </si>
  <si>
    <t>(datum)</t>
  </si>
  <si>
    <t>(naam)</t>
  </si>
  <si>
    <t>(handtekening)</t>
  </si>
  <si>
    <t>Ondertekening namens het orgaan voor de gezondheidszorg:</t>
  </si>
  <si>
    <t>Niet invullen</t>
  </si>
  <si>
    <t>Aanvraag</t>
  </si>
  <si>
    <t>1.4</t>
  </si>
  <si>
    <t>RUBRIEK 3: OVERZICHT MUTATIES</t>
  </si>
  <si>
    <t>Trombosediensten</t>
  </si>
  <si>
    <t>1.1</t>
  </si>
  <si>
    <t>In het plaatselijk overleg zijn partijen als kosten overeengekomen:</t>
  </si>
  <si>
    <t>Kosten</t>
  </si>
  <si>
    <t>Opbrengsten</t>
  </si>
  <si>
    <t>Exploitatieresultaat</t>
  </si>
  <si>
    <t>Algemene gegevens</t>
  </si>
  <si>
    <t>Huidig tarief</t>
  </si>
  <si>
    <t>Voorgesteld tarief</t>
  </si>
  <si>
    <t>Aantal afnames</t>
  </si>
  <si>
    <t>Poliklinisch</t>
  </si>
  <si>
    <t>Aan huis</t>
  </si>
  <si>
    <t>Verreden kilometers</t>
  </si>
  <si>
    <t>Ingeschreven patiënten</t>
  </si>
  <si>
    <t>Patiënten van wie de training is afgerond</t>
  </si>
  <si>
    <t>Gedeclareerde trainingen</t>
  </si>
  <si>
    <t>1.2</t>
  </si>
  <si>
    <t>1.3</t>
  </si>
  <si>
    <t>Trombosetesten</t>
  </si>
  <si>
    <t>Totaal opbrengsten</t>
  </si>
  <si>
    <t>Kostenoverzicht ter toetsing</t>
  </si>
  <si>
    <t>Loonkosten</t>
  </si>
  <si>
    <t>Loonkosten personeel in loondienst</t>
  </si>
  <si>
    <t>Uitbestede werkzaamheden</t>
  </si>
  <si>
    <t>Materiële kosten</t>
  </si>
  <si>
    <t>Medische kosten</t>
  </si>
  <si>
    <t>Algemene kosten (inclusief automatische informatieverwerking)</t>
  </si>
  <si>
    <t>Schoonmaakkosten</t>
  </si>
  <si>
    <t>Afschrijvingskosten, huur, inventarissen (exclusief zelfmeetapparatuur)</t>
  </si>
  <si>
    <t>Afschrijvingskosten, huur zelfmeetapparatuur</t>
  </si>
  <si>
    <t>Uitbestede werkzaamheden zelfmeetapparatuur</t>
  </si>
  <si>
    <t>Totaal inclusief zelfmeet apparatuur</t>
  </si>
  <si>
    <t>Vervoerskosten</t>
  </si>
  <si>
    <t>Locatiekosten</t>
  </si>
  <si>
    <t>Huur, afschrijvingskosten gebouwen</t>
  </si>
  <si>
    <t>Rente</t>
  </si>
  <si>
    <t>Overige locatiekosten</t>
  </si>
  <si>
    <t>Totaal loonkosten, materiële kosten, vervoerskosten, locatiekosten</t>
  </si>
  <si>
    <t>Totaal loonkosten</t>
  </si>
  <si>
    <t>Totaal locatiekosten</t>
  </si>
  <si>
    <t>Totaal bedrag</t>
  </si>
  <si>
    <t>Tariefberekening</t>
  </si>
  <si>
    <t>Verrekening exploitatieresultaten</t>
  </si>
  <si>
    <t>Opbrengsten uit zelfmeting</t>
  </si>
  <si>
    <t>Door tarief per afname te dekken kosten</t>
  </si>
  <si>
    <t>Tarief per afname</t>
  </si>
  <si>
    <t>RUBRIEK 4: Exploitatieresultaat</t>
  </si>
  <si>
    <t>2.6</t>
  </si>
  <si>
    <t>2.8</t>
  </si>
  <si>
    <t xml:space="preserve">Werkelijke </t>
  </si>
  <si>
    <t xml:space="preserve">rente** </t>
  </si>
  <si>
    <t>HOND</t>
  </si>
  <si>
    <t>1.8</t>
  </si>
  <si>
    <t>Positie eigen vermogen Ribw</t>
  </si>
  <si>
    <t>CEO</t>
  </si>
  <si>
    <t xml:space="preserve"> (t.b.v. definitieve afrekening met zorgkantoor)</t>
  </si>
  <si>
    <t>3.1</t>
  </si>
  <si>
    <t>3.2</t>
  </si>
  <si>
    <t>3.3</t>
  </si>
  <si>
    <t>BIJLAGEN RENTENORMERING</t>
  </si>
  <si>
    <t>K.</t>
  </si>
  <si>
    <t xml:space="preserve">Aanvullende informatie </t>
  </si>
  <si>
    <t xml:space="preserve">onderbesteding </t>
  </si>
  <si>
    <t xml:space="preserve">overbesteding/ </t>
  </si>
  <si>
    <t xml:space="preserve">Exploitatiekosten** </t>
  </si>
  <si>
    <t>nr.</t>
  </si>
  <si>
    <t>cat.</t>
  </si>
  <si>
    <t>2.1</t>
  </si>
  <si>
    <t>Subtotaal</t>
  </si>
  <si>
    <t>Overige opbrengsten</t>
  </si>
  <si>
    <t>Zorgverzekeraar 1</t>
  </si>
  <si>
    <t>Zorgverzekeraar 2</t>
  </si>
  <si>
    <t>Toelichting bij het electronische formulier:</t>
  </si>
  <si>
    <t>Aantal extra bijlagen bij het nacalculatieformulier:</t>
  </si>
  <si>
    <t>Versie</t>
  </si>
  <si>
    <t>U dient het NZa-nummer in te vullen</t>
  </si>
  <si>
    <t>Registratienummer NZa</t>
  </si>
  <si>
    <t>Voorgestelde datum van ingang *</t>
  </si>
  <si>
    <t>* Bij afhandeling met een latere ingangsdatum zal er een een correctie op tarief plaatsvinden.</t>
  </si>
  <si>
    <t>Zelfmeting</t>
  </si>
  <si>
    <t>Begeleiding van patiënten op jaarbasis</t>
  </si>
  <si>
    <t>Opbrengst uit trainingen</t>
  </si>
  <si>
    <t>Opbrengst uit begeleiding</t>
  </si>
  <si>
    <t>(regel 309)</t>
  </si>
  <si>
    <t>2.2</t>
  </si>
  <si>
    <t>2.3</t>
  </si>
  <si>
    <t>KvK nummer</t>
  </si>
  <si>
    <t>Alle in te vullen velden zijn gearceerd. Dit kunt u hier aan- en uitschakelen. Voor het maken van een duidelijke afdruk van het nacalculatieformulier wordt aanbevolen eerst de arcering van de velden uit te zetten.</t>
  </si>
  <si>
    <t>Ultimo 2009</t>
  </si>
  <si>
    <t>Ultimo 2010</t>
  </si>
  <si>
    <t>def index 2009</t>
  </si>
  <si>
    <t>def index 2010</t>
  </si>
  <si>
    <t>Omschrijving</t>
  </si>
  <si>
    <t>per afname</t>
  </si>
  <si>
    <t>per afname 1984, voor zover tussen 100.000 en 200.000 afnamen</t>
  </si>
  <si>
    <t>per patiënt per training in verband met training/instructie en intensieve begeleiding gedurende drie maanden voor het gebruik van zelfmeetapparatuur voor bloedstollingwaarden.</t>
  </si>
  <si>
    <t>per patiënt per jaar in verband met jaarlijkse begeleiding en controle van het gebruik van zelfmeetapparatuur voor bloedstollingwaarden.</t>
  </si>
  <si>
    <t>per patiënt per training in verband met training/instructie en intensieve begeleiding gedurende drie maanden voor het gebruik van zelfmeetapparatuur voor bloedstollingwaarden</t>
  </si>
  <si>
    <t>indien geen materiaal</t>
  </si>
  <si>
    <t>per patiënt per jaar in verband met jaarlijkse begeleiding en controle van het gebruik voor zelfmeetapparatuur van bloedstollingwaarden.</t>
  </si>
  <si>
    <t>idem, zonder gebruik zelfmeetapparaat,inclusief overige middelen</t>
  </si>
  <si>
    <t xml:space="preserve">idem, zonder apparaat en overige </t>
  </si>
  <si>
    <t>vervoer</t>
  </si>
  <si>
    <t>Materiele kosten</t>
  </si>
  <si>
    <t>Inzenden vòòr 1 juni 2012!</t>
  </si>
  <si>
    <t>def index 2011</t>
  </si>
  <si>
    <t>Ultimo 2011</t>
  </si>
  <si>
    <t>Stichting Trombosedienst Groningen</t>
  </si>
  <si>
    <t>Stichting Trombosedienst Friesland Noord</t>
  </si>
  <si>
    <t>Stichting Trombosedienst Almelo en Omstreken</t>
  </si>
  <si>
    <t>AntiStollingscentrum Oost-Nederland</t>
  </si>
  <si>
    <t>Stichting Trombosedienst Neder-Veluwe</t>
  </si>
  <si>
    <t>St. Interregionale Rode Kruis Trombosedienst</t>
  </si>
  <si>
    <t>Stichting MEVOG/Trombosedienst NW-Veluwe</t>
  </si>
  <si>
    <t>Stichting Trombosedienst Zeist</t>
  </si>
  <si>
    <t>Stichting Virtuele Trombosedienst</t>
  </si>
  <si>
    <t>Stichting Trombosedienst voor ´t Gooi</t>
  </si>
  <si>
    <t>Stichting Trombosedienst Gemini Ziekenhuis</t>
  </si>
  <si>
    <t>STAT WestFriesland</t>
  </si>
  <si>
    <t>Stichting Starlet</t>
  </si>
  <si>
    <t>Stichting Medische Diagnostiek Sector Trombosedienst</t>
  </si>
  <si>
    <t>Stichting Amsterdamse Trombosedienst (ATAL)</t>
  </si>
  <si>
    <t>Stichting Artsenlaboratorium en Trombosediensten</t>
  </si>
  <si>
    <t>St Begeleide Zelfzorg Amsterdam</t>
  </si>
  <si>
    <t>Stichting Trombosedienst Leiden</t>
  </si>
  <si>
    <t>Stichting Trombosedienst Delft</t>
  </si>
  <si>
    <t>Stichting Trombosedienst ´s-Gravenhage e.o.</t>
  </si>
  <si>
    <t>Stichting Trombosedienst Gouda</t>
  </si>
  <si>
    <t>Stichting Star MDC</t>
  </si>
  <si>
    <t>Stichting Reg. Trombosedienst Breda e.o.</t>
  </si>
  <si>
    <t>Stichting Trombosedienst Den Bosch</t>
  </si>
  <si>
    <t>Trombosedienst Ziekenhuis Bernhoven</t>
  </si>
  <si>
    <t>St. Trombosedienst Regio Eindhoven</t>
  </si>
  <si>
    <t>Stichting Trombosedienst Oostelijk Zuid-Limburg</t>
  </si>
  <si>
    <t>Stichting Trombosedienst Maastricht</t>
  </si>
  <si>
    <t>Registratienummer NZa invoeren!</t>
  </si>
  <si>
    <t>Verrekening exploitatie 2010, begroting</t>
  </si>
  <si>
    <t>* U dient conform beleidsregel CU-2049 en regeling CU-212 het ingevulde formulier (Excel) en het ondertekende voorblad (PDF) elektronisch naar de NZa toe te zenden. U wordt verzocht uw mail met bijlages te sturen naar formulierencure@nza.nl.</t>
  </si>
  <si>
    <t>De werkbladen zijn met een wachtwoord beveiligd. Indien u een onjuistheid ontdekt verzoeken wij u dit via e-mail aan de NZa door te geven (formulierencure@nza.nl).</t>
  </si>
</sst>
</file>

<file path=xl/styles.xml><?xml version="1.0" encoding="utf-8"?>
<styleSheet xmlns="http://schemas.openxmlformats.org/spreadsheetml/2006/main">
  <numFmts count="5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l&quot;\ * #,##0_-;_-&quot;fl&quot;\ * #,##0\-;_-&quot;fl&quot;\ * &quot;-&quot;_-;_-@_-"/>
    <numFmt numFmtId="165" formatCode="_-&quot;fl&quot;\ * #,##0.00_-;_-&quot;fl&quot;\ * #,##0.00\-;_-&quot;fl&quot;\ * &quot;-&quot;??_-;_-@_-"/>
    <numFmt numFmtId="166" formatCode="0.0000"/>
    <numFmt numFmtId="167" formatCode="#,##0.0_-;#,##0.0\-"/>
    <numFmt numFmtId="168" formatCode="0.000"/>
    <numFmt numFmtId="169" formatCode="#,##0_ ;[Red]\-#,##0\ "/>
    <numFmt numFmtId="170" formatCode="#,##0.0"/>
    <numFmt numFmtId="171" formatCode="#,##0;\(#,##0\);"/>
    <numFmt numFmtId="172" formatCode="0.0%"/>
    <numFmt numFmtId="173" formatCode="0.00000"/>
    <numFmt numFmtId="174" formatCode="#,##0.0000"/>
    <numFmt numFmtId="175" formatCode="dd/mm/yy"/>
    <numFmt numFmtId="176" formatCode="#,##0;\(#,##0_ \ \);"/>
    <numFmt numFmtId="177" formatCode="#,##0_ \ ;\(#,##0\)_ ;"/>
    <numFmt numFmtId="178" formatCode="#,##0\ ;\(#,##0\);"/>
    <numFmt numFmtId="179" formatCode="#,##0_ ;\(#,##0\);"/>
    <numFmt numFmtId="180" formatCode="dd/mm/yy_ "/>
    <numFmt numFmtId="181" formatCode="\(#,##0\)_ ;#,##0_ \ ;\ \(* \)_ "/>
    <numFmt numFmtId="182" formatCode="#,##0_ ;;"/>
    <numFmt numFmtId="183" formatCode="General\ "/>
    <numFmt numFmtId="184" formatCode="0\ ;"/>
    <numFmt numFmtId="185" formatCode="\ \ƒ* #,##0_ \ ;\ \ƒ* ;\ \ƒ* "/>
    <numFmt numFmtId="186" formatCode="\ \ \ \ 0"/>
    <numFmt numFmtId="187" formatCode="0_ "/>
    <numFmt numFmtId="188" formatCode="0;;"/>
    <numFmt numFmtId="189" formatCode="0%;\(0%\);\%"/>
    <numFmt numFmtId="190" formatCode="#,##0.00_ ;\-#,##0.00\ "/>
    <numFmt numFmtId="191" formatCode="#,##0.00_ ;[Red]\-#,##0.00\ "/>
    <numFmt numFmtId="192" formatCode="0.0"/>
    <numFmt numFmtId="193" formatCode="[$-413]d/mmm/yy;@"/>
    <numFmt numFmtId="194" formatCode="_-* #,##0_-;_-* #,##0\-;_-* &quot;-&quot;??_-;_-@_-"/>
    <numFmt numFmtId="195" formatCode="[$-413]dddd\ d\ mmmm\ yyyy"/>
    <numFmt numFmtId="196" formatCode="d/mm/yy;@"/>
    <numFmt numFmtId="197" formatCode="dd/mm/yy;@"/>
    <numFmt numFmtId="198" formatCode="#,##0_ \ ;\(#,##0.0\)_ ;"/>
    <numFmt numFmtId="199" formatCode="#,##0_ \ ;\(#,##0.00\)_ ;"/>
    <numFmt numFmtId="200" formatCode="#,##0_ \ ;\(#,##0.000\)_ ;"/>
    <numFmt numFmtId="201" formatCode="_-* #,##0.0000_-;_-* #,##0.0000\-;_-* &quot;-&quot;??_-;_-@_-"/>
    <numFmt numFmtId="202" formatCode="_-[$€]\ * #,##0.00_-;_-[$€]\ * #,##0.00\-;_-[$€]\ * &quot;-&quot;??_-;_-@_-"/>
    <numFmt numFmtId="203" formatCode="&quot;Ja&quot;;&quot;Ja&quot;;&quot;Nee&quot;"/>
    <numFmt numFmtId="204" formatCode="&quot;Waar&quot;;&quot;Waar&quot;;&quot;Niet waar&quot;"/>
    <numFmt numFmtId="205" formatCode="&quot;Aan&quot;;&quot;Aan&quot;;&quot;Uit&quot;"/>
    <numFmt numFmtId="206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0"/>
      <name val="Helv"/>
      <family val="0"/>
    </font>
    <font>
      <b/>
      <sz val="14"/>
      <name val="Helv"/>
      <family val="0"/>
    </font>
    <font>
      <sz val="24"/>
      <color indexed="13"/>
      <name val="Helv"/>
      <family val="0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indexed="6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color indexed="47"/>
      <name val="Verdana"/>
      <family val="2"/>
    </font>
    <font>
      <sz val="9"/>
      <color indexed="9"/>
      <name val="Verdana"/>
      <family val="2"/>
    </font>
    <font>
      <b/>
      <sz val="14"/>
      <name val="Verdana"/>
      <family val="2"/>
    </font>
    <font>
      <b/>
      <sz val="8.5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46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1">
      <alignment/>
      <protection/>
    </xf>
    <xf numFmtId="202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8" fillId="2" borderId="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" fillId="0" borderId="2" applyFill="0" applyBorder="0">
      <alignment/>
      <protection/>
    </xf>
    <xf numFmtId="185" fontId="4" fillId="0" borderId="2" applyFill="0" applyBorder="0">
      <alignment/>
      <protection/>
    </xf>
    <xf numFmtId="181" fontId="4" fillId="0" borderId="2" applyFill="0" applyBorder="0">
      <alignment/>
      <protection/>
    </xf>
    <xf numFmtId="177" fontId="5" fillId="3" borderId="3">
      <alignment/>
      <protection/>
    </xf>
    <xf numFmtId="181" fontId="5" fillId="3" borderId="3">
      <alignment/>
      <protection/>
    </xf>
    <xf numFmtId="0" fontId="7" fillId="0" borderId="1">
      <alignment/>
      <protection/>
    </xf>
    <xf numFmtId="0" fontId="9" fillId="4" borderId="0">
      <alignment/>
      <protection/>
    </xf>
    <xf numFmtId="0" fontId="8" fillId="0" borderId="4">
      <alignment/>
      <protection/>
    </xf>
    <xf numFmtId="0" fontId="8" fillId="0" borderId="1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2" fillId="0" borderId="5" xfId="0" applyNumberFormat="1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184" fontId="2" fillId="0" borderId="6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37" fontId="0" fillId="0" borderId="0" xfId="0" applyNumberForma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37" fontId="0" fillId="0" borderId="0" xfId="0" applyNumberFormat="1" applyFont="1" applyAlignment="1" applyProtection="1">
      <alignment/>
      <protection hidden="1"/>
    </xf>
    <xf numFmtId="37" fontId="1" fillId="0" borderId="0" xfId="0" applyNumberFormat="1" applyFont="1" applyBorder="1" applyAlignment="1" applyProtection="1">
      <alignment horizontal="left"/>
      <protection hidden="1"/>
    </xf>
    <xf numFmtId="37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33" applyFont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 vertical="center"/>
      <protection hidden="1"/>
    </xf>
    <xf numFmtId="37" fontId="3" fillId="3" borderId="3" xfId="0" applyNumberFormat="1" applyFont="1" applyFill="1" applyBorder="1" applyAlignment="1" applyProtection="1">
      <alignment horizontal="left" vertical="center"/>
      <protection hidden="1"/>
    </xf>
    <xf numFmtId="37" fontId="3" fillId="3" borderId="7" xfId="0" applyNumberFormat="1" applyFont="1" applyFill="1" applyBorder="1" applyAlignment="1" applyProtection="1">
      <alignment horizontal="right" vertical="center"/>
      <protection hidden="1"/>
    </xf>
    <xf numFmtId="37" fontId="3" fillId="0" borderId="0" xfId="0" applyNumberFormat="1" applyFont="1" applyBorder="1" applyAlignment="1" applyProtection="1">
      <alignment vertical="center"/>
      <protection hidden="1"/>
    </xf>
    <xf numFmtId="37" fontId="3" fillId="3" borderId="3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Border="1" applyAlignment="1" applyProtection="1">
      <alignment/>
      <protection hidden="1"/>
    </xf>
    <xf numFmtId="37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3" borderId="8" xfId="0" applyNumberFormat="1" applyFont="1" applyFill="1" applyBorder="1" applyAlignment="1" applyProtection="1">
      <alignment horizontal="left"/>
      <protection hidden="1"/>
    </xf>
    <xf numFmtId="0" fontId="5" fillId="3" borderId="9" xfId="0" applyNumberFormat="1" applyFont="1" applyFill="1" applyBorder="1" applyAlignment="1" applyProtection="1">
      <alignment horizontal="left"/>
      <protection hidden="1"/>
    </xf>
    <xf numFmtId="37" fontId="5" fillId="0" borderId="0" xfId="0" applyNumberFormat="1" applyFont="1" applyBorder="1" applyAlignment="1" applyProtection="1">
      <alignment horizontal="left"/>
      <protection hidden="1"/>
    </xf>
    <xf numFmtId="0" fontId="5" fillId="3" borderId="10" xfId="0" applyNumberFormat="1" applyFont="1" applyFill="1" applyBorder="1" applyAlignment="1" applyProtection="1">
      <alignment horizontal="left"/>
      <protection hidden="1"/>
    </xf>
    <xf numFmtId="0" fontId="5" fillId="3" borderId="11" xfId="0" applyNumberFormat="1" applyFont="1" applyFill="1" applyBorder="1" applyAlignment="1" applyProtection="1">
      <alignment horizontal="left"/>
      <protection hidden="1"/>
    </xf>
    <xf numFmtId="37" fontId="4" fillId="0" borderId="12" xfId="0" applyNumberFormat="1" applyFont="1" applyFill="1" applyBorder="1" applyAlignment="1" applyProtection="1">
      <alignment/>
      <protection hidden="1"/>
    </xf>
    <xf numFmtId="0" fontId="5" fillId="3" borderId="3" xfId="0" applyNumberFormat="1" applyFont="1" applyFill="1" applyBorder="1" applyAlignment="1" applyProtection="1">
      <alignment horizontal="left"/>
      <protection hidden="1"/>
    </xf>
    <xf numFmtId="37" fontId="5" fillId="3" borderId="5" xfId="0" applyNumberFormat="1" applyFont="1" applyFill="1" applyBorder="1" applyAlignment="1" applyProtection="1">
      <alignment/>
      <protection hidden="1"/>
    </xf>
    <xf numFmtId="182" fontId="4" fillId="3" borderId="5" xfId="35" applyNumberFormat="1" applyFont="1" applyFill="1" applyBorder="1" applyAlignment="1" applyProtection="1">
      <alignment horizontal="left"/>
      <protection hidden="1"/>
    </xf>
    <xf numFmtId="182" fontId="4" fillId="3" borderId="5" xfId="37" applyNumberFormat="1" applyFont="1" applyFill="1" applyBorder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182" fontId="4" fillId="3" borderId="7" xfId="37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37" fontId="4" fillId="0" borderId="13" xfId="0" applyNumberFormat="1" applyFont="1" applyFill="1" applyBorder="1" applyAlignment="1" applyProtection="1">
      <alignment/>
      <protection hidden="1" locked="0"/>
    </xf>
    <xf numFmtId="0" fontId="4" fillId="0" borderId="13" xfId="0" applyFont="1" applyFill="1" applyBorder="1" applyAlignment="1" applyProtection="1">
      <alignment/>
      <protection hidden="1" locked="0"/>
    </xf>
    <xf numFmtId="0" fontId="5" fillId="3" borderId="14" xfId="0" applyNumberFormat="1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5" fillId="3" borderId="15" xfId="0" applyNumberFormat="1" applyFont="1" applyFill="1" applyBorder="1" applyAlignment="1" applyProtection="1">
      <alignment horizontal="left"/>
      <protection hidden="1"/>
    </xf>
    <xf numFmtId="37" fontId="4" fillId="0" borderId="6" xfId="0" applyNumberFormat="1" applyFont="1" applyFill="1" applyBorder="1" applyAlignment="1" applyProtection="1">
      <alignment/>
      <protection hidden="1" locked="0"/>
    </xf>
    <xf numFmtId="0" fontId="4" fillId="0" borderId="6" xfId="0" applyFont="1" applyFill="1" applyBorder="1" applyAlignment="1" applyProtection="1">
      <alignment/>
      <protection hidden="1" locked="0"/>
    </xf>
    <xf numFmtId="166" fontId="4" fillId="0" borderId="0" xfId="0" applyNumberFormat="1" applyFont="1" applyBorder="1" applyAlignment="1" applyProtection="1">
      <alignment horizontal="center"/>
      <protection hidden="1"/>
    </xf>
    <xf numFmtId="177" fontId="4" fillId="0" borderId="0" xfId="35" applyFont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0" fontId="5" fillId="3" borderId="5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/>
      <protection hidden="1"/>
    </xf>
    <xf numFmtId="37" fontId="3" fillId="0" borderId="0" xfId="0" applyNumberFormat="1" applyFont="1" applyFill="1" applyBorder="1" applyAlignment="1" applyProtection="1">
      <alignment horizontal="right" vertical="center"/>
      <protection hidden="1"/>
    </xf>
    <xf numFmtId="183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37" fontId="3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right"/>
      <protection hidden="1"/>
    </xf>
    <xf numFmtId="37" fontId="3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10" fillId="0" borderId="17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 horizontal="right"/>
      <protection hidden="1"/>
    </xf>
    <xf numFmtId="0" fontId="4" fillId="0" borderId="18" xfId="0" applyFont="1" applyFill="1" applyBorder="1" applyAlignment="1" applyProtection="1">
      <alignment/>
      <protection hidden="1"/>
    </xf>
    <xf numFmtId="177" fontId="4" fillId="0" borderId="19" xfId="35" applyFont="1" applyFill="1" applyBorder="1" applyAlignment="1" applyProtection="1">
      <alignment/>
      <protection hidden="1"/>
    </xf>
    <xf numFmtId="177" fontId="4" fillId="3" borderId="7" xfId="35" applyFont="1" applyFill="1" applyBorder="1" applyAlignment="1" applyProtection="1">
      <alignment/>
      <protection hidden="1"/>
    </xf>
    <xf numFmtId="0" fontId="5" fillId="3" borderId="2" xfId="0" applyNumberFormat="1" applyFont="1" applyFill="1" applyBorder="1" applyAlignment="1" applyProtection="1">
      <alignment horizontal="left"/>
      <protection hidden="1"/>
    </xf>
    <xf numFmtId="0" fontId="5" fillId="0" borderId="20" xfId="0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13" xfId="0" applyFont="1" applyFill="1" applyBorder="1" applyAlignment="1" applyProtection="1">
      <alignment horizontal="right"/>
      <protection hidden="1"/>
    </xf>
    <xf numFmtId="177" fontId="4" fillId="3" borderId="5" xfId="35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37" fontId="5" fillId="0" borderId="0" xfId="0" applyNumberFormat="1" applyFont="1" applyAlignment="1" applyProtection="1">
      <alignment/>
      <protection hidden="1"/>
    </xf>
    <xf numFmtId="37" fontId="4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7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37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37" fontId="3" fillId="3" borderId="21" xfId="0" applyNumberFormat="1" applyFont="1" applyFill="1" applyBorder="1" applyAlignment="1" applyProtection="1">
      <alignment horizontal="right" vertical="center"/>
      <protection hidden="1"/>
    </xf>
    <xf numFmtId="187" fontId="3" fillId="3" borderId="14" xfId="0" applyNumberFormat="1" applyFont="1" applyFill="1" applyBorder="1" applyAlignment="1" applyProtection="1">
      <alignment horizontal="right" vertical="center"/>
      <protection hidden="1"/>
    </xf>
    <xf numFmtId="0" fontId="3" fillId="3" borderId="22" xfId="0" applyFont="1" applyFill="1" applyBorder="1" applyAlignment="1" applyProtection="1">
      <alignment horizontal="right" vertical="center"/>
      <protection hidden="1"/>
    </xf>
    <xf numFmtId="0" fontId="3" fillId="3" borderId="3" xfId="0" applyFont="1" applyFill="1" applyBorder="1" applyAlignment="1" applyProtection="1">
      <alignment horizontal="right" vertical="center"/>
      <protection hidden="1"/>
    </xf>
    <xf numFmtId="0" fontId="3" fillId="3" borderId="14" xfId="0" applyFont="1" applyFill="1" applyBorder="1" applyAlignment="1" applyProtection="1">
      <alignment horizontal="right" vertical="center"/>
      <protection hidden="1"/>
    </xf>
    <xf numFmtId="17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37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37" fontId="5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4" fillId="0" borderId="17" xfId="0" applyFont="1" applyFill="1" applyBorder="1" applyAlignment="1" applyProtection="1">
      <alignment/>
      <protection hidden="1"/>
    </xf>
    <xf numFmtId="170" fontId="0" fillId="0" borderId="0" xfId="0" applyNumberFormat="1" applyAlignment="1" applyProtection="1">
      <alignment horizontal="left"/>
      <protection hidden="1"/>
    </xf>
    <xf numFmtId="37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33" applyFont="1" applyAlignment="1" applyProtection="1">
      <alignment horizontal="left"/>
      <protection hidden="1"/>
    </xf>
    <xf numFmtId="0" fontId="5" fillId="3" borderId="8" xfId="33" applyFont="1" applyFill="1" applyBorder="1" applyAlignment="1" applyProtection="1">
      <alignment horizontal="left"/>
      <protection hidden="1"/>
    </xf>
    <xf numFmtId="0" fontId="5" fillId="3" borderId="10" xfId="33" applyFont="1" applyFill="1" applyBorder="1" applyAlignment="1" applyProtection="1">
      <alignment horizontal="left"/>
      <protection hidden="1"/>
    </xf>
    <xf numFmtId="0" fontId="4" fillId="0" borderId="0" xfId="33" applyFont="1" applyBorder="1" applyAlignment="1" applyProtection="1">
      <alignment horizontal="center"/>
      <protection hidden="1"/>
    </xf>
    <xf numFmtId="0" fontId="5" fillId="3" borderId="15" xfId="33" applyFont="1" applyFill="1" applyBorder="1" applyAlignment="1" applyProtection="1">
      <alignment horizontal="left"/>
      <protection hidden="1"/>
    </xf>
    <xf numFmtId="0" fontId="5" fillId="3" borderId="3" xfId="33" applyFont="1" applyFill="1" applyBorder="1" applyAlignment="1" applyProtection="1">
      <alignment horizontal="left"/>
      <protection hidden="1"/>
    </xf>
    <xf numFmtId="0" fontId="5" fillId="3" borderId="3" xfId="0" applyFont="1" applyFill="1" applyBorder="1" applyAlignment="1" applyProtection="1">
      <alignment horizontal="left"/>
      <protection hidden="1"/>
    </xf>
    <xf numFmtId="0" fontId="4" fillId="0" borderId="0" xfId="33" applyFont="1" applyAlignment="1" applyProtection="1">
      <alignment horizontal="left"/>
      <protection hidden="1"/>
    </xf>
    <xf numFmtId="37" fontId="5" fillId="0" borderId="0" xfId="0" applyNumberFormat="1" applyFont="1" applyFill="1" applyBorder="1" applyAlignment="1" applyProtection="1">
      <alignment/>
      <protection hidden="1"/>
    </xf>
    <xf numFmtId="0" fontId="5" fillId="3" borderId="8" xfId="0" applyFont="1" applyFill="1" applyBorder="1" applyAlignment="1" applyProtection="1">
      <alignment horizontal="left"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 applyProtection="1">
      <alignment horizontal="left"/>
      <protection hidden="1"/>
    </xf>
    <xf numFmtId="180" fontId="4" fillId="0" borderId="23" xfId="0" applyNumberFormat="1" applyFont="1" applyFill="1" applyBorder="1" applyAlignment="1" applyProtection="1">
      <alignment horizontal="left"/>
      <protection hidden="1" locked="0"/>
    </xf>
    <xf numFmtId="2" fontId="0" fillId="0" borderId="0" xfId="0" applyNumberFormat="1" applyAlignment="1" applyProtection="1">
      <alignment/>
      <protection hidden="1"/>
    </xf>
    <xf numFmtId="37" fontId="0" fillId="0" borderId="0" xfId="0" applyNumberFormat="1" applyAlignment="1" applyProtection="1">
      <alignment horizontal="center"/>
      <protection hidden="1"/>
    </xf>
    <xf numFmtId="37" fontId="0" fillId="0" borderId="0" xfId="0" applyNumberFormat="1" applyBorder="1" applyAlignment="1" applyProtection="1">
      <alignment/>
      <protection hidden="1"/>
    </xf>
    <xf numFmtId="37" fontId="0" fillId="0" borderId="0" xfId="0" applyNumberFormat="1" applyBorder="1" applyAlignment="1" applyProtection="1">
      <alignment horizontal="center"/>
      <protection hidden="1"/>
    </xf>
    <xf numFmtId="186" fontId="4" fillId="0" borderId="23" xfId="0" applyNumberFormat="1" applyFont="1" applyFill="1" applyBorder="1" applyAlignment="1" applyProtection="1">
      <alignment horizontal="left"/>
      <protection hidden="1"/>
    </xf>
    <xf numFmtId="0" fontId="4" fillId="0" borderId="23" xfId="0" applyNumberFormat="1" applyFont="1" applyFill="1" applyBorder="1" applyAlignment="1" applyProtection="1">
      <alignment horizontal="left"/>
      <protection hidden="1"/>
    </xf>
    <xf numFmtId="0" fontId="4" fillId="5" borderId="24" xfId="0" applyNumberFormat="1" applyFont="1" applyFill="1" applyBorder="1" applyAlignment="1" applyProtection="1">
      <alignment horizontal="left"/>
      <protection hidden="1"/>
    </xf>
    <xf numFmtId="186" fontId="4" fillId="5" borderId="24" xfId="0" applyNumberFormat="1" applyFont="1" applyFill="1" applyBorder="1" applyAlignment="1" applyProtection="1">
      <alignment horizontal="left"/>
      <protection hidden="1"/>
    </xf>
    <xf numFmtId="0" fontId="4" fillId="3" borderId="5" xfId="0" applyNumberFormat="1" applyFont="1" applyFill="1" applyBorder="1" applyAlignment="1" applyProtection="1">
      <alignment horizontal="left"/>
      <protection hidden="1"/>
    </xf>
    <xf numFmtId="177" fontId="4" fillId="0" borderId="0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181" fontId="4" fillId="6" borderId="23" xfId="37" applyFont="1" applyFill="1" applyBorder="1" applyAlignment="1" applyProtection="1">
      <alignment horizontal="right"/>
      <protection hidden="1"/>
    </xf>
    <xf numFmtId="49" fontId="5" fillId="6" borderId="25" xfId="0" applyNumberFormat="1" applyFont="1" applyFill="1" applyBorder="1" applyAlignment="1" applyProtection="1">
      <alignment horizontal="left"/>
      <protection hidden="1"/>
    </xf>
    <xf numFmtId="181" fontId="4" fillId="0" borderId="0" xfId="37" applyFont="1" applyFill="1" applyBorder="1" applyAlignment="1" applyProtection="1">
      <alignment horizontal="righ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9" fontId="5" fillId="0" borderId="13" xfId="0" applyNumberFormat="1" applyFont="1" applyFill="1" applyBorder="1" applyAlignment="1" applyProtection="1">
      <alignment horizontal="left"/>
      <protection hidden="1"/>
    </xf>
    <xf numFmtId="49" fontId="5" fillId="0" borderId="6" xfId="0" applyNumberFormat="1" applyFont="1" applyFill="1" applyBorder="1" applyAlignment="1" applyProtection="1">
      <alignment horizontal="left"/>
      <protection hidden="1"/>
    </xf>
    <xf numFmtId="49" fontId="5" fillId="3" borderId="5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Fill="1" applyBorder="1" applyAlignment="1" applyProtection="1">
      <alignment horizontal="left"/>
      <protection hidden="1"/>
    </xf>
    <xf numFmtId="0" fontId="5" fillId="0" borderId="6" xfId="0" applyNumberFormat="1" applyFont="1" applyBorder="1" applyAlignment="1" applyProtection="1">
      <alignment horizontal="left"/>
      <protection hidden="1"/>
    </xf>
    <xf numFmtId="37" fontId="5" fillId="0" borderId="0" xfId="0" applyNumberFormat="1" applyFont="1" applyBorder="1" applyAlignment="1" applyProtection="1">
      <alignment horizontal="right"/>
      <protection hidden="1"/>
    </xf>
    <xf numFmtId="37" fontId="5" fillId="0" borderId="0" xfId="0" applyNumberFormat="1" applyFont="1" applyBorder="1" applyAlignment="1" applyProtection="1">
      <alignment horizontal="right" vertical="top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37" fontId="4" fillId="0" borderId="0" xfId="0" applyNumberFormat="1" applyFont="1" applyBorder="1" applyAlignment="1" applyProtection="1">
      <alignment/>
      <protection hidden="1"/>
    </xf>
    <xf numFmtId="37" fontId="4" fillId="0" borderId="0" xfId="0" applyNumberFormat="1" applyFont="1" applyBorder="1" applyAlignment="1" applyProtection="1">
      <alignment horizontal="left"/>
      <protection hidden="1"/>
    </xf>
    <xf numFmtId="37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/>
      <protection hidden="1"/>
    </xf>
    <xf numFmtId="3" fontId="4" fillId="0" borderId="0" xfId="0" applyNumberFormat="1" applyFont="1" applyAlignment="1" applyProtection="1">
      <alignment horizontal="left"/>
      <protection hidden="1"/>
    </xf>
    <xf numFmtId="3" fontId="4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5" fillId="3" borderId="5" xfId="0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left"/>
      <protection hidden="1"/>
    </xf>
    <xf numFmtId="0" fontId="4" fillId="0" borderId="28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vertical="center"/>
      <protection hidden="1"/>
    </xf>
    <xf numFmtId="37" fontId="4" fillId="0" borderId="0" xfId="0" applyNumberFormat="1" applyFont="1" applyFill="1" applyAlignment="1" applyProtection="1">
      <alignment vertical="center"/>
      <protection hidden="1"/>
    </xf>
    <xf numFmtId="3" fontId="4" fillId="0" borderId="29" xfId="0" applyNumberFormat="1" applyFont="1" applyFill="1" applyBorder="1" applyAlignment="1" applyProtection="1">
      <alignment horizontal="left"/>
      <protection hidden="1"/>
    </xf>
    <xf numFmtId="0" fontId="4" fillId="0" borderId="29" xfId="0" applyFont="1" applyFill="1" applyBorder="1" applyAlignment="1" applyProtection="1">
      <alignment horizontal="left"/>
      <protection hidden="1"/>
    </xf>
    <xf numFmtId="3" fontId="4" fillId="0" borderId="30" xfId="0" applyNumberFormat="1" applyFont="1" applyFill="1" applyBorder="1" applyAlignment="1" applyProtection="1">
      <alignment horizontal="left"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16" xfId="0" applyNumberFormat="1" applyFont="1" applyFill="1" applyBorder="1" applyAlignment="1" applyProtection="1">
      <alignment horizontal="left"/>
      <protection hidden="1"/>
    </xf>
    <xf numFmtId="0" fontId="4" fillId="0" borderId="31" xfId="0" applyNumberFormat="1" applyFont="1" applyFill="1" applyBorder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left"/>
      <protection hidden="1"/>
    </xf>
    <xf numFmtId="0" fontId="4" fillId="0" borderId="13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32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" fillId="0" borderId="5" xfId="0" applyFont="1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177" fontId="5" fillId="3" borderId="3" xfId="38" applyAlignment="1">
      <alignment/>
      <protection/>
    </xf>
    <xf numFmtId="0" fontId="5" fillId="0" borderId="33" xfId="0" applyFont="1" applyFill="1" applyBorder="1" applyAlignment="1" applyProtection="1">
      <alignment horizontal="right" vertical="top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3" borderId="21" xfId="0" applyFont="1" applyFill="1" applyBorder="1" applyAlignment="1" applyProtection="1">
      <alignment horizontal="right" vertical="center"/>
      <protection hidden="1"/>
    </xf>
    <xf numFmtId="37" fontId="3" fillId="0" borderId="3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3" borderId="2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7" fontId="3" fillId="0" borderId="0" xfId="0" applyNumberFormat="1" applyFont="1" applyBorder="1" applyAlignment="1" applyProtection="1">
      <alignment horizontal="center" vertical="center"/>
      <protection hidden="1"/>
    </xf>
    <xf numFmtId="37" fontId="3" fillId="3" borderId="14" xfId="0" applyNumberFormat="1" applyFont="1" applyFill="1" applyBorder="1" applyAlignment="1" applyProtection="1">
      <alignment horizontal="right" vertical="center"/>
      <protection hidden="1"/>
    </xf>
    <xf numFmtId="49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37" fontId="3" fillId="0" borderId="34" xfId="0" applyNumberFormat="1" applyFont="1" applyBorder="1" applyAlignment="1" applyProtection="1">
      <alignment vertical="center"/>
      <protection hidden="1"/>
    </xf>
    <xf numFmtId="37" fontId="3" fillId="3" borderId="16" xfId="0" applyNumberFormat="1" applyFont="1" applyFill="1" applyBorder="1" applyAlignment="1" applyProtection="1">
      <alignment horizontal="center" vertical="center"/>
      <protection hidden="1"/>
    </xf>
    <xf numFmtId="37" fontId="3" fillId="3" borderId="2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37" fontId="3" fillId="3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4" xfId="0" applyNumberFormat="1" applyFont="1" applyBorder="1" applyAlignment="1" applyProtection="1">
      <alignment horizontal="left" vertical="center"/>
      <protection hidden="1"/>
    </xf>
    <xf numFmtId="3" fontId="3" fillId="3" borderId="21" xfId="0" applyNumberFormat="1" applyFont="1" applyFill="1" applyBorder="1" applyAlignment="1" applyProtection="1">
      <alignment horizontal="left" vertical="center"/>
      <protection hidden="1"/>
    </xf>
    <xf numFmtId="3" fontId="3" fillId="3" borderId="21" xfId="0" applyNumberFormat="1" applyFont="1" applyFill="1" applyBorder="1" applyAlignment="1" applyProtection="1">
      <alignment horizontal="right" vertical="center"/>
      <protection hidden="1"/>
    </xf>
    <xf numFmtId="0" fontId="3" fillId="0" borderId="34" xfId="0" applyNumberFormat="1" applyFont="1" applyBorder="1" applyAlignment="1" applyProtection="1">
      <alignment horizontal="center" vertical="center"/>
      <protection hidden="1"/>
    </xf>
    <xf numFmtId="3" fontId="3" fillId="3" borderId="14" xfId="0" applyNumberFormat="1" applyFont="1" applyFill="1" applyBorder="1" applyAlignment="1" applyProtection="1">
      <alignment horizontal="center" vertical="center"/>
      <protection hidden="1"/>
    </xf>
    <xf numFmtId="2" fontId="3" fillId="3" borderId="14" xfId="0" applyNumberFormat="1" applyFont="1" applyFill="1" applyBorder="1" applyAlignment="1" applyProtection="1">
      <alignment horizontal="right" vertical="center"/>
      <protection hidden="1"/>
    </xf>
    <xf numFmtId="3" fontId="3" fillId="3" borderId="6" xfId="0" applyNumberFormat="1" applyFont="1" applyFill="1" applyBorder="1" applyAlignment="1" applyProtection="1">
      <alignment horizontal="right" vertical="center"/>
      <protection hidden="1"/>
    </xf>
    <xf numFmtId="3" fontId="3" fillId="3" borderId="3" xfId="0" applyNumberFormat="1" applyFont="1" applyFill="1" applyBorder="1" applyAlignment="1" applyProtection="1">
      <alignment horizontal="center" vertical="center"/>
      <protection hidden="1"/>
    </xf>
    <xf numFmtId="37" fontId="3" fillId="3" borderId="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4" fontId="3" fillId="3" borderId="3" xfId="0" applyNumberFormat="1" applyFont="1" applyFill="1" applyBorder="1" applyAlignment="1" applyProtection="1">
      <alignment horizontal="right" vertical="center"/>
      <protection hidden="1"/>
    </xf>
    <xf numFmtId="49" fontId="4" fillId="0" borderId="18" xfId="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37" fontId="16" fillId="0" borderId="13" xfId="0" applyNumberFormat="1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left"/>
      <protection hidden="1"/>
    </xf>
    <xf numFmtId="49" fontId="4" fillId="0" borderId="0" xfId="0" applyNumberFormat="1" applyFont="1" applyFill="1" applyBorder="1" applyAlignment="1" applyProtection="1">
      <alignment horizontal="left"/>
      <protection hidden="1"/>
    </xf>
    <xf numFmtId="9" fontId="5" fillId="3" borderId="5" xfId="38" applyNumberFormat="1" applyFont="1" applyFill="1" applyBorder="1" applyAlignment="1" applyProtection="1">
      <alignment horizontal="right"/>
      <protection hidden="1"/>
    </xf>
    <xf numFmtId="0" fontId="10" fillId="0" borderId="0" xfId="33" applyFont="1" applyBorder="1" applyAlignment="1" applyProtection="1">
      <alignment horizontal="right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37" fontId="2" fillId="0" borderId="0" xfId="0" applyNumberFormat="1" applyFont="1" applyBorder="1" applyAlignment="1" applyProtection="1">
      <alignment vertical="center"/>
      <protection hidden="1"/>
    </xf>
    <xf numFmtId="0" fontId="3" fillId="3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37" fontId="4" fillId="0" borderId="32" xfId="0" applyNumberFormat="1" applyFont="1" applyFill="1" applyBorder="1" applyAlignment="1" applyProtection="1">
      <alignment/>
      <protection hidden="1"/>
    </xf>
    <xf numFmtId="0" fontId="4" fillId="0" borderId="33" xfId="0" applyFont="1" applyBorder="1" applyAlignment="1" applyProtection="1">
      <alignment horizontal="left"/>
      <protection hidden="1"/>
    </xf>
    <xf numFmtId="181" fontId="4" fillId="0" borderId="25" xfId="37" applyBorder="1" applyAlignment="1" applyProtection="1">
      <alignment/>
      <protection hidden="1"/>
    </xf>
    <xf numFmtId="49" fontId="4" fillId="0" borderId="35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177" fontId="4" fillId="0" borderId="36" xfId="35" applyBorder="1" applyAlignment="1" applyProtection="1">
      <alignment/>
      <protection hidden="1"/>
    </xf>
    <xf numFmtId="0" fontId="3" fillId="3" borderId="21" xfId="0" applyFont="1" applyFill="1" applyBorder="1" applyAlignment="1" applyProtection="1">
      <alignment horizontal="right"/>
      <protection hidden="1"/>
    </xf>
    <xf numFmtId="0" fontId="3" fillId="3" borderId="7" xfId="0" applyFont="1" applyFill="1" applyBorder="1" applyAlignment="1" applyProtection="1">
      <alignment horizontal="right"/>
      <protection hidden="1"/>
    </xf>
    <xf numFmtId="0" fontId="3" fillId="3" borderId="14" xfId="0" applyFont="1" applyFill="1" applyBorder="1" applyAlignment="1" applyProtection="1">
      <alignment horizontal="right"/>
      <protection hidden="1"/>
    </xf>
    <xf numFmtId="49" fontId="4" fillId="0" borderId="19" xfId="0" applyNumberFormat="1" applyFont="1" applyFill="1" applyBorder="1" applyAlignment="1" applyProtection="1">
      <alignment horizontal="left"/>
      <protection hidden="1" locked="0"/>
    </xf>
    <xf numFmtId="49" fontId="4" fillId="0" borderId="32" xfId="0" applyNumberFormat="1" applyFont="1" applyFill="1" applyBorder="1" applyAlignment="1" applyProtection="1">
      <alignment horizontal="left"/>
      <protection hidden="1" locked="0"/>
    </xf>
    <xf numFmtId="49" fontId="4" fillId="0" borderId="0" xfId="0" applyNumberFormat="1" applyFont="1" applyFill="1" applyBorder="1" applyAlignment="1" applyProtection="1">
      <alignment horizontal="left"/>
      <protection hidden="1" locked="0"/>
    </xf>
    <xf numFmtId="0" fontId="3" fillId="3" borderId="37" xfId="0" applyFont="1" applyFill="1" applyBorder="1" applyAlignment="1" applyProtection="1">
      <alignment horizontal="right"/>
      <protection hidden="1"/>
    </xf>
    <xf numFmtId="0" fontId="4" fillId="0" borderId="38" xfId="0" applyNumberFormat="1" applyFont="1" applyFill="1" applyBorder="1" applyAlignment="1" applyProtection="1">
      <alignment horizontal="left"/>
      <protection hidden="1"/>
    </xf>
    <xf numFmtId="0" fontId="4" fillId="0" borderId="32" xfId="0" applyNumberFormat="1" applyFont="1" applyFill="1" applyBorder="1" applyAlignment="1" applyProtection="1">
      <alignment horizontal="left"/>
      <protection hidden="1"/>
    </xf>
    <xf numFmtId="186" fontId="4" fillId="0" borderId="39" xfId="0" applyNumberFormat="1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16" fillId="0" borderId="29" xfId="0" applyFont="1" applyFill="1" applyBorder="1" applyAlignment="1" applyProtection="1">
      <alignment horizontal="left"/>
      <protection hidden="1"/>
    </xf>
    <xf numFmtId="3" fontId="16" fillId="0" borderId="29" xfId="0" applyNumberFormat="1" applyFont="1" applyFill="1" applyBorder="1" applyAlignment="1" applyProtection="1">
      <alignment horizontal="left"/>
      <protection hidden="1"/>
    </xf>
    <xf numFmtId="3" fontId="16" fillId="0" borderId="35" xfId="0" applyNumberFormat="1" applyFont="1" applyFill="1" applyBorder="1" applyAlignment="1" applyProtection="1">
      <alignment horizontal="left"/>
      <protection hidden="1"/>
    </xf>
    <xf numFmtId="3" fontId="16" fillId="0" borderId="3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/>
      <protection hidden="1"/>
    </xf>
    <xf numFmtId="0" fontId="3" fillId="3" borderId="8" xfId="0" applyNumberFormat="1" applyFont="1" applyFill="1" applyBorder="1" applyAlignment="1" applyProtection="1">
      <alignment horizontal="left"/>
      <protection hidden="1"/>
    </xf>
    <xf numFmtId="177" fontId="5" fillId="3" borderId="3" xfId="38" applyFont="1" applyFill="1" applyBorder="1" applyAlignment="1" applyProtection="1">
      <alignment/>
      <protection hidden="1"/>
    </xf>
    <xf numFmtId="188" fontId="4" fillId="0" borderId="13" xfId="0" applyNumberFormat="1" applyFont="1" applyFill="1" applyBorder="1" applyAlignment="1" applyProtection="1">
      <alignment/>
      <protection hidden="1" locked="0"/>
    </xf>
    <xf numFmtId="188" fontId="4" fillId="0" borderId="40" xfId="0" applyNumberFormat="1" applyFont="1" applyFill="1" applyBorder="1" applyAlignment="1" applyProtection="1">
      <alignment horizontal="left"/>
      <protection hidden="1" locked="0"/>
    </xf>
    <xf numFmtId="188" fontId="4" fillId="0" borderId="23" xfId="0" applyNumberFormat="1" applyFont="1" applyFill="1" applyBorder="1" applyAlignment="1" applyProtection="1">
      <alignment horizontal="center"/>
      <protection hidden="1" locked="0"/>
    </xf>
    <xf numFmtId="177" fontId="4" fillId="0" borderId="23" xfId="35" applyFill="1" applyBorder="1" applyAlignment="1" applyProtection="1">
      <alignment/>
      <protection hidden="1" locked="0"/>
    </xf>
    <xf numFmtId="185" fontId="4" fillId="0" borderId="23" xfId="36" applyFill="1" applyBorder="1" applyAlignment="1" applyProtection="1">
      <alignment/>
      <protection hidden="1" locked="0"/>
    </xf>
    <xf numFmtId="185" fontId="4" fillId="0" borderId="23" xfId="36" applyFill="1" applyBorder="1" applyAlignment="1" applyProtection="1">
      <alignment/>
      <protection hidden="1"/>
    </xf>
    <xf numFmtId="177" fontId="4" fillId="0" borderId="23" xfId="35" applyFont="1" applyFill="1" applyBorder="1" applyAlignment="1" applyProtection="1">
      <alignment/>
      <protection hidden="1" locked="0"/>
    </xf>
    <xf numFmtId="0" fontId="4" fillId="0" borderId="5" xfId="0" applyFont="1" applyFill="1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2" fillId="0" borderId="0" xfId="0" applyNumberFormat="1" applyFont="1" applyAlignment="1" applyProtection="1">
      <alignment horizontal="justify"/>
      <protection hidden="1"/>
    </xf>
    <xf numFmtId="0" fontId="2" fillId="0" borderId="0" xfId="0" applyFont="1" applyAlignment="1">
      <alignment horizontal="justify"/>
    </xf>
    <xf numFmtId="49" fontId="3" fillId="3" borderId="16" xfId="0" applyNumberFormat="1" applyFont="1" applyFill="1" applyBorder="1" applyAlignment="1" applyProtection="1">
      <alignment horizontal="center" vertical="center"/>
      <protection hidden="1"/>
    </xf>
    <xf numFmtId="49" fontId="3" fillId="3" borderId="5" xfId="0" applyNumberFormat="1" applyFont="1" applyFill="1" applyBorder="1" applyAlignment="1" applyProtection="1">
      <alignment horizontal="center" vertical="center"/>
      <protection hidden="1"/>
    </xf>
    <xf numFmtId="49" fontId="3" fillId="3" borderId="16" xfId="0" applyNumberFormat="1" applyFont="1" applyFill="1" applyBorder="1" applyAlignment="1" applyProtection="1">
      <alignment horizontal="right" vertical="center"/>
      <protection hidden="1"/>
    </xf>
    <xf numFmtId="49" fontId="3" fillId="3" borderId="7" xfId="0" applyNumberFormat="1" applyFont="1" applyFill="1" applyBorder="1" applyAlignment="1" applyProtection="1">
      <alignment horizontal="right" vertical="center"/>
      <protection hidden="1"/>
    </xf>
    <xf numFmtId="177" fontId="4" fillId="0" borderId="41" xfId="35" applyFill="1" applyBorder="1" applyAlignment="1" applyProtection="1">
      <alignment/>
      <protection hidden="1" locked="0"/>
    </xf>
    <xf numFmtId="177" fontId="4" fillId="0" borderId="20" xfId="35" applyFill="1" applyBorder="1" applyAlignment="1" applyProtection="1">
      <alignment/>
      <protection hidden="1" locked="0"/>
    </xf>
    <xf numFmtId="177" fontId="5" fillId="0" borderId="0" xfId="35" applyFont="1" applyFill="1" applyBorder="1" applyAlignment="1" applyProtection="1">
      <alignment horizontal="right"/>
      <protection hidden="1"/>
    </xf>
    <xf numFmtId="177" fontId="13" fillId="0" borderId="0" xfId="35" applyFont="1" applyFill="1" applyBorder="1" applyAlignment="1" applyProtection="1">
      <alignment horizontal="right"/>
      <protection hidden="1"/>
    </xf>
    <xf numFmtId="0" fontId="4" fillId="0" borderId="0" xfId="33" applyFont="1" applyFill="1" applyBorder="1" applyAlignment="1" applyProtection="1">
      <alignment horizontal="left"/>
      <protection hidden="1"/>
    </xf>
    <xf numFmtId="37" fontId="4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3" borderId="26" xfId="0" applyNumberFormat="1" applyFont="1" applyFill="1" applyBorder="1" applyAlignment="1" applyProtection="1">
      <alignment horizontal="left"/>
      <protection hidden="1"/>
    </xf>
    <xf numFmtId="0" fontId="5" fillId="3" borderId="5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left"/>
      <protection hidden="1"/>
    </xf>
    <xf numFmtId="177" fontId="4" fillId="3" borderId="23" xfId="35" applyFill="1" applyBorder="1" applyAlignment="1" applyProtection="1">
      <alignment/>
      <protection hidden="1"/>
    </xf>
    <xf numFmtId="177" fontId="5" fillId="3" borderId="3" xfId="38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7" fontId="4" fillId="0" borderId="24" xfId="35" applyFill="1" applyBorder="1" applyAlignment="1" applyProtection="1">
      <alignment/>
      <protection hidden="1" locked="0"/>
    </xf>
    <xf numFmtId="37" fontId="4" fillId="0" borderId="6" xfId="0" applyNumberFormat="1" applyFont="1" applyFill="1" applyBorder="1" applyAlignment="1" applyProtection="1">
      <alignment/>
      <protection hidden="1"/>
    </xf>
    <xf numFmtId="37" fontId="4" fillId="0" borderId="42" xfId="0" applyNumberFormat="1" applyFont="1" applyFill="1" applyBorder="1" applyAlignment="1" applyProtection="1">
      <alignment/>
      <protection hidden="1"/>
    </xf>
    <xf numFmtId="177" fontId="4" fillId="0" borderId="43" xfId="35" applyFill="1" applyBorder="1" applyAlignment="1" applyProtection="1">
      <alignment/>
      <protection hidden="1"/>
    </xf>
    <xf numFmtId="37" fontId="3" fillId="3" borderId="7" xfId="0" applyNumberFormat="1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181" fontId="4" fillId="0" borderId="23" xfId="37" applyFill="1" applyBorder="1" applyAlignment="1" applyProtection="1">
      <alignment/>
      <protection hidden="1" locked="0"/>
    </xf>
    <xf numFmtId="177" fontId="4" fillId="0" borderId="23" xfId="35" applyFill="1" applyBorder="1" applyAlignment="1" applyProtection="1">
      <alignment/>
      <protection hidden="1"/>
    </xf>
    <xf numFmtId="181" fontId="4" fillId="0" borderId="36" xfId="37" applyFill="1" applyBorder="1" applyAlignment="1" applyProtection="1">
      <alignment/>
      <protection hidden="1" locked="0"/>
    </xf>
    <xf numFmtId="177" fontId="5" fillId="3" borderId="3" xfId="38" applyFill="1" applyAlignment="1" applyProtection="1">
      <alignment/>
      <protection hidden="1"/>
    </xf>
    <xf numFmtId="181" fontId="5" fillId="3" borderId="3" xfId="39" applyAlignment="1" applyProtection="1">
      <alignment/>
      <protection hidden="1"/>
    </xf>
    <xf numFmtId="177" fontId="4" fillId="0" borderId="0" xfId="35" applyFont="1" applyFill="1" applyBorder="1" applyAlignment="1" applyProtection="1">
      <alignment/>
      <protection hidden="1"/>
    </xf>
    <xf numFmtId="177" fontId="5" fillId="0" borderId="5" xfId="38" applyFill="1" applyBorder="1" applyAlignment="1" applyProtection="1">
      <alignment/>
      <protection hidden="1"/>
    </xf>
    <xf numFmtId="177" fontId="5" fillId="3" borderId="5" xfId="35" applyFont="1" applyFill="1" applyBorder="1" applyAlignment="1" applyProtection="1">
      <alignment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37" fontId="4" fillId="0" borderId="0" xfId="33" applyNumberFormat="1" applyFont="1" applyAlignment="1" applyProtection="1">
      <alignment/>
      <protection hidden="1"/>
    </xf>
    <xf numFmtId="0" fontId="4" fillId="0" borderId="0" xfId="33" applyFont="1" applyAlignment="1" applyProtection="1">
      <alignment/>
      <protection hidden="1"/>
    </xf>
    <xf numFmtId="0" fontId="5" fillId="0" borderId="0" xfId="33" applyFont="1" applyAlignment="1" applyProtection="1">
      <alignment/>
      <protection hidden="1"/>
    </xf>
    <xf numFmtId="0" fontId="4" fillId="0" borderId="27" xfId="33" applyFont="1" applyFill="1" applyBorder="1" applyAlignment="1" applyProtection="1">
      <alignment/>
      <protection hidden="1"/>
    </xf>
    <xf numFmtId="177" fontId="4" fillId="0" borderId="25" xfId="35" applyFill="1" applyBorder="1" applyAlignment="1" applyProtection="1">
      <alignment/>
      <protection hidden="1" locked="0"/>
    </xf>
    <xf numFmtId="0" fontId="4" fillId="0" borderId="0" xfId="33" applyFont="1" applyBorder="1" applyAlignment="1" applyProtection="1">
      <alignment/>
      <protection hidden="1"/>
    </xf>
    <xf numFmtId="181" fontId="4" fillId="0" borderId="38" xfId="37" applyFill="1" applyBorder="1" applyAlignment="1" applyProtection="1">
      <alignment/>
      <protection hidden="1" locked="0"/>
    </xf>
    <xf numFmtId="0" fontId="4" fillId="0" borderId="28" xfId="33" applyFont="1" applyFill="1" applyBorder="1" applyAlignment="1" applyProtection="1">
      <alignment/>
      <protection hidden="1"/>
    </xf>
    <xf numFmtId="177" fontId="4" fillId="5" borderId="36" xfId="35" applyFill="1" applyBorder="1" applyAlignment="1" applyProtection="1">
      <alignment/>
      <protection hidden="1"/>
    </xf>
    <xf numFmtId="177" fontId="4" fillId="0" borderId="44" xfId="35" applyFill="1" applyBorder="1" applyAlignment="1" applyProtection="1">
      <alignment/>
      <protection hidden="1"/>
    </xf>
    <xf numFmtId="0" fontId="5" fillId="3" borderId="3" xfId="33" applyFont="1" applyFill="1" applyBorder="1" applyAlignment="1" applyProtection="1">
      <alignment/>
      <protection hidden="1"/>
    </xf>
    <xf numFmtId="0" fontId="4" fillId="0" borderId="0" xfId="33" applyFont="1" applyFill="1" applyBorder="1" applyAlignment="1" applyProtection="1">
      <alignment/>
      <protection hidden="1"/>
    </xf>
    <xf numFmtId="37" fontId="4" fillId="0" borderId="0" xfId="0" applyNumberFormat="1" applyFont="1" applyFill="1" applyBorder="1" applyAlignment="1" applyProtection="1">
      <alignment/>
      <protection hidden="1"/>
    </xf>
    <xf numFmtId="177" fontId="4" fillId="0" borderId="0" xfId="35" applyFill="1" applyBorder="1" applyAlignment="1" applyProtection="1">
      <alignment/>
      <protection hidden="1"/>
    </xf>
    <xf numFmtId="0" fontId="5" fillId="0" borderId="0" xfId="33" applyFont="1" applyFill="1" applyBorder="1" applyAlignment="1" applyProtection="1">
      <alignment/>
      <protection hidden="1"/>
    </xf>
    <xf numFmtId="177" fontId="5" fillId="0" borderId="0" xfId="38" applyFill="1" applyBorder="1" applyAlignment="1" applyProtection="1">
      <alignment/>
      <protection hidden="1"/>
    </xf>
    <xf numFmtId="181" fontId="5" fillId="3" borderId="3" xfId="39" applyAlignment="1">
      <alignment/>
      <protection/>
    </xf>
    <xf numFmtId="0" fontId="16" fillId="0" borderId="0" xfId="0" applyFont="1" applyFill="1" applyBorder="1" applyAlignment="1" applyProtection="1">
      <alignment/>
      <protection hidden="1"/>
    </xf>
    <xf numFmtId="181" fontId="4" fillId="0" borderId="0" xfId="37" applyFill="1" applyBorder="1" applyAlignment="1">
      <alignment/>
      <protection/>
    </xf>
    <xf numFmtId="177" fontId="4" fillId="0" borderId="17" xfId="35" applyFill="1" applyBorder="1" applyAlignment="1" applyProtection="1">
      <alignment/>
      <protection hidden="1" locked="0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27" xfId="0" applyFont="1" applyFill="1" applyBorder="1" applyAlignment="1" applyProtection="1">
      <alignment/>
      <protection hidden="1"/>
    </xf>
    <xf numFmtId="177" fontId="4" fillId="0" borderId="25" xfId="35" applyBorder="1" applyAlignment="1" applyProtection="1">
      <alignment/>
      <protection hidden="1"/>
    </xf>
    <xf numFmtId="177" fontId="4" fillId="0" borderId="23" xfId="35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177" fontId="4" fillId="5" borderId="12" xfId="35" applyFill="1" applyBorder="1" applyAlignment="1" applyProtection="1">
      <alignment/>
      <protection hidden="1"/>
    </xf>
    <xf numFmtId="0" fontId="4" fillId="0" borderId="45" xfId="0" applyFont="1" applyFill="1" applyBorder="1" applyAlignment="1" applyProtection="1">
      <alignment/>
      <protection hidden="1"/>
    </xf>
    <xf numFmtId="181" fontId="4" fillId="0" borderId="12" xfId="37" applyFill="1" applyBorder="1" applyAlignment="1" applyProtection="1">
      <alignment/>
      <protection hidden="1" locked="0"/>
    </xf>
    <xf numFmtId="181" fontId="4" fillId="0" borderId="23" xfId="37" applyBorder="1" applyAlignment="1" applyProtection="1">
      <alignment/>
      <protection hidden="1"/>
    </xf>
    <xf numFmtId="0" fontId="4" fillId="0" borderId="46" xfId="0" applyFont="1" applyFill="1" applyBorder="1" applyAlignment="1" applyProtection="1">
      <alignment/>
      <protection hidden="1"/>
    </xf>
    <xf numFmtId="177" fontId="4" fillId="0" borderId="47" xfId="35" applyFill="1" applyBorder="1" applyAlignment="1" applyProtection="1">
      <alignment/>
      <protection hidden="1" locked="0"/>
    </xf>
    <xf numFmtId="177" fontId="5" fillId="3" borderId="7" xfId="38" applyFont="1" applyBorder="1" applyAlignment="1" applyProtection="1">
      <alignment/>
      <protection hidden="1"/>
    </xf>
    <xf numFmtId="177" fontId="5" fillId="0" borderId="0" xfId="38" applyFont="1" applyFill="1" applyBorder="1" applyAlignment="1" applyProtection="1">
      <alignment/>
      <protection hidden="1"/>
    </xf>
    <xf numFmtId="177" fontId="4" fillId="0" borderId="31" xfId="35" applyFont="1" applyFill="1" applyBorder="1" applyAlignment="1" applyProtection="1">
      <alignment/>
      <protection hidden="1"/>
    </xf>
    <xf numFmtId="177" fontId="5" fillId="3" borderId="5" xfId="38" applyFont="1" applyBorder="1" applyAlignment="1" applyProtection="1">
      <alignment/>
      <protection hidden="1"/>
    </xf>
    <xf numFmtId="177" fontId="5" fillId="3" borderId="3" xfId="38" applyBorder="1" applyAlignment="1" applyProtection="1">
      <alignment/>
      <protection hidden="1"/>
    </xf>
    <xf numFmtId="177" fontId="4" fillId="0" borderId="13" xfId="38" applyFont="1" applyFill="1" applyBorder="1" applyAlignment="1" applyProtection="1">
      <alignment/>
      <protection hidden="1"/>
    </xf>
    <xf numFmtId="177" fontId="4" fillId="0" borderId="17" xfId="38" applyFont="1" applyFill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181" fontId="4" fillId="0" borderId="13" xfId="37" applyBorder="1" applyAlignment="1" applyProtection="1">
      <alignment/>
      <protection hidden="1"/>
    </xf>
    <xf numFmtId="181" fontId="4" fillId="6" borderId="17" xfId="37" applyFont="1" applyFill="1" applyBorder="1" applyAlignment="1" applyProtection="1">
      <alignment/>
      <protection hidden="1"/>
    </xf>
    <xf numFmtId="181" fontId="4" fillId="0" borderId="23" xfId="37" applyFont="1" applyBorder="1" applyAlignment="1" applyProtection="1">
      <alignment/>
      <protection hidden="1"/>
    </xf>
    <xf numFmtId="181" fontId="4" fillId="0" borderId="0" xfId="37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29" xfId="0" applyFont="1" applyFill="1" applyBorder="1" applyAlignment="1" applyProtection="1">
      <alignment/>
      <protection hidden="1"/>
    </xf>
    <xf numFmtId="181" fontId="4" fillId="0" borderId="13" xfId="37" applyFont="1" applyFill="1" applyBorder="1" applyAlignment="1" applyProtection="1">
      <alignment/>
      <protection hidden="1"/>
    </xf>
    <xf numFmtId="181" fontId="4" fillId="0" borderId="17" xfId="37" applyFont="1" applyFill="1" applyBorder="1" applyAlignment="1" applyProtection="1">
      <alignment/>
      <protection hidden="1"/>
    </xf>
    <xf numFmtId="181" fontId="4" fillId="0" borderId="6" xfId="37" applyFont="1" applyFill="1" applyBorder="1" applyAlignment="1" applyProtection="1">
      <alignment/>
      <protection hidden="1"/>
    </xf>
    <xf numFmtId="181" fontId="4" fillId="0" borderId="42" xfId="37" applyFont="1" applyFill="1" applyBorder="1" applyAlignment="1" applyProtection="1">
      <alignment/>
      <protection hidden="1"/>
    </xf>
    <xf numFmtId="0" fontId="5" fillId="3" borderId="16" xfId="0" applyFont="1" applyFill="1" applyBorder="1" applyAlignment="1" applyProtection="1">
      <alignment/>
      <protection hidden="1"/>
    </xf>
    <xf numFmtId="181" fontId="5" fillId="3" borderId="5" xfId="37" applyFont="1" applyFill="1" applyBorder="1" applyAlignment="1" applyProtection="1">
      <alignment/>
      <protection hidden="1"/>
    </xf>
    <xf numFmtId="181" fontId="5" fillId="3" borderId="7" xfId="37" applyFont="1" applyFill="1" applyBorder="1" applyAlignment="1" applyProtection="1">
      <alignment/>
      <protection hidden="1"/>
    </xf>
    <xf numFmtId="177" fontId="5" fillId="3" borderId="3" xfId="38" applyFont="1" applyFill="1" applyAlignment="1" applyProtection="1">
      <alignment/>
      <protection hidden="1"/>
    </xf>
    <xf numFmtId="37" fontId="2" fillId="0" borderId="0" xfId="0" applyNumberFormat="1" applyFont="1" applyBorder="1" applyAlignment="1" applyProtection="1">
      <alignment/>
      <protection hidden="1"/>
    </xf>
    <xf numFmtId="177" fontId="4" fillId="0" borderId="23" xfId="35" applyFont="1" applyBorder="1" applyAlignment="1" applyProtection="1">
      <alignment/>
      <protection hidden="1"/>
    </xf>
    <xf numFmtId="0" fontId="4" fillId="0" borderId="35" xfId="0" applyFont="1" applyFill="1" applyBorder="1" applyAlignment="1" applyProtection="1">
      <alignment/>
      <protection hidden="1"/>
    </xf>
    <xf numFmtId="177" fontId="4" fillId="0" borderId="0" xfId="35" applyAlignment="1" applyProtection="1">
      <alignment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177" fontId="4" fillId="0" borderId="19" xfId="35" applyBorder="1" applyAlignment="1" applyProtection="1">
      <alignment/>
      <protection hidden="1"/>
    </xf>
    <xf numFmtId="177" fontId="5" fillId="3" borderId="5" xfId="38" applyFont="1" applyFill="1" applyBorder="1" applyAlignment="1" applyProtection="1">
      <alignment/>
      <protection hidden="1"/>
    </xf>
    <xf numFmtId="181" fontId="5" fillId="3" borderId="7" xfId="39" applyFont="1" applyBorder="1" applyAlignment="1" applyProtection="1">
      <alignment/>
      <protection hidden="1"/>
    </xf>
    <xf numFmtId="169" fontId="4" fillId="0" borderId="13" xfId="0" applyNumberFormat="1" applyFont="1" applyFill="1" applyBorder="1" applyAlignment="1" applyProtection="1">
      <alignment/>
      <protection hidden="1"/>
    </xf>
    <xf numFmtId="0" fontId="4" fillId="0" borderId="48" xfId="0" applyFont="1" applyFill="1" applyBorder="1" applyAlignment="1" applyProtection="1">
      <alignment/>
      <protection hidden="1"/>
    </xf>
    <xf numFmtId="177" fontId="4" fillId="0" borderId="48" xfId="35" applyFont="1" applyFill="1" applyBorder="1" applyAlignment="1" applyProtection="1">
      <alignment/>
      <protection hidden="1"/>
    </xf>
    <xf numFmtId="177" fontId="4" fillId="0" borderId="39" xfId="35" applyFont="1" applyFill="1" applyBorder="1" applyAlignment="1" applyProtection="1">
      <alignment/>
      <protection hidden="1"/>
    </xf>
    <xf numFmtId="177" fontId="4" fillId="0" borderId="18" xfId="35" applyFont="1" applyFill="1" applyBorder="1" applyAlignment="1" applyProtection="1">
      <alignment/>
      <protection hidden="1" locked="0"/>
    </xf>
    <xf numFmtId="177" fontId="4" fillId="0" borderId="19" xfId="35" applyFont="1" applyFill="1" applyBorder="1" applyAlignment="1" applyProtection="1">
      <alignment/>
      <protection hidden="1" locked="0"/>
    </xf>
    <xf numFmtId="0" fontId="16" fillId="0" borderId="29" xfId="0" applyFont="1" applyFill="1" applyBorder="1" applyAlignment="1" applyProtection="1">
      <alignment/>
      <protection hidden="1"/>
    </xf>
    <xf numFmtId="0" fontId="16" fillId="0" borderId="35" xfId="0" applyFont="1" applyFill="1" applyBorder="1" applyAlignment="1" applyProtection="1">
      <alignment/>
      <protection hidden="1"/>
    </xf>
    <xf numFmtId="0" fontId="4" fillId="0" borderId="49" xfId="0" applyFont="1" applyBorder="1" applyAlignment="1" applyProtection="1">
      <alignment/>
      <protection hidden="1"/>
    </xf>
    <xf numFmtId="189" fontId="4" fillId="0" borderId="23" xfId="35" applyNumberFormat="1" applyBorder="1" applyAlignment="1" applyProtection="1">
      <alignment/>
      <protection hidden="1"/>
    </xf>
    <xf numFmtId="0" fontId="13" fillId="3" borderId="16" xfId="0" applyFont="1" applyFill="1" applyBorder="1" applyAlignment="1" applyProtection="1">
      <alignment/>
      <protection hidden="1"/>
    </xf>
    <xf numFmtId="181" fontId="5" fillId="3" borderId="5" xfId="39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37" fontId="4" fillId="0" borderId="27" xfId="0" applyNumberFormat="1" applyFont="1" applyFill="1" applyBorder="1" applyAlignment="1" applyProtection="1">
      <alignment/>
      <protection hidden="1"/>
    </xf>
    <xf numFmtId="177" fontId="4" fillId="0" borderId="17" xfId="35" applyFont="1" applyFill="1" applyBorder="1" applyAlignment="1" applyProtection="1">
      <alignment/>
      <protection hidden="1" locked="0"/>
    </xf>
    <xf numFmtId="181" fontId="4" fillId="0" borderId="23" xfId="37" applyFont="1" applyFill="1" applyBorder="1" applyAlignment="1" applyProtection="1">
      <alignment/>
      <protection hidden="1" locked="0"/>
    </xf>
    <xf numFmtId="181" fontId="15" fillId="6" borderId="25" xfId="37" applyFont="1" applyFill="1" applyBorder="1" applyAlignment="1" applyProtection="1">
      <alignment/>
      <protection hidden="1"/>
    </xf>
    <xf numFmtId="181" fontId="4" fillId="0" borderId="25" xfId="37" applyFont="1" applyFill="1" applyBorder="1" applyAlignment="1" applyProtection="1">
      <alignment/>
      <protection hidden="1" locked="0"/>
    </xf>
    <xf numFmtId="37" fontId="4" fillId="0" borderId="28" xfId="0" applyNumberFormat="1" applyFont="1" applyFill="1" applyBorder="1" applyAlignment="1" applyProtection="1">
      <alignment/>
      <protection hidden="1"/>
    </xf>
    <xf numFmtId="177" fontId="5" fillId="3" borderId="16" xfId="35" applyFont="1" applyFill="1" applyBorder="1" applyAlignment="1" applyProtection="1">
      <alignment/>
      <protection hidden="1"/>
    </xf>
    <xf numFmtId="181" fontId="5" fillId="3" borderId="16" xfId="39" applyBorder="1" applyAlignment="1" applyProtection="1">
      <alignment horizontal="right"/>
      <protection hidden="1"/>
    </xf>
    <xf numFmtId="181" fontId="5" fillId="3" borderId="5" xfId="39" applyBorder="1" applyAlignment="1" applyProtection="1">
      <alignment horizontal="right"/>
      <protection hidden="1"/>
    </xf>
    <xf numFmtId="181" fontId="4" fillId="5" borderId="23" xfId="37" applyFont="1" applyFill="1" applyBorder="1" applyAlignment="1" applyProtection="1">
      <alignment/>
      <protection hidden="1"/>
    </xf>
    <xf numFmtId="181" fontId="4" fillId="5" borderId="36" xfId="37" applyFont="1" applyFill="1" applyBorder="1" applyAlignment="1" applyProtection="1">
      <alignment/>
      <protection hidden="1"/>
    </xf>
    <xf numFmtId="177" fontId="5" fillId="3" borderId="5" xfId="38" applyBorder="1" applyAlignment="1" applyProtection="1">
      <alignment/>
      <protection hidden="1"/>
    </xf>
    <xf numFmtId="181" fontId="5" fillId="3" borderId="5" xfId="39" applyBorder="1" applyAlignment="1" applyProtection="1">
      <alignment/>
      <protection hidden="1"/>
    </xf>
    <xf numFmtId="177" fontId="5" fillId="3" borderId="7" xfId="38" applyBorder="1" applyAlignment="1" applyProtection="1">
      <alignment/>
      <protection hidden="1"/>
    </xf>
    <xf numFmtId="177" fontId="4" fillId="0" borderId="3" xfId="35" applyFont="1" applyFill="1" applyBorder="1" applyAlignment="1" applyProtection="1">
      <alignment/>
      <protection hidden="1" locked="0"/>
    </xf>
    <xf numFmtId="177" fontId="4" fillId="5" borderId="23" xfId="35" applyFont="1" applyFill="1" applyBorder="1" applyAlignment="1" applyProtection="1">
      <alignment/>
      <protection hidden="1"/>
    </xf>
    <xf numFmtId="37" fontId="3" fillId="3" borderId="50" xfId="0" applyNumberFormat="1" applyFont="1" applyFill="1" applyBorder="1" applyAlignment="1" applyProtection="1">
      <alignment horizontal="right" vertical="center"/>
      <protection hidden="1"/>
    </xf>
    <xf numFmtId="0" fontId="2" fillId="0" borderId="37" xfId="0" applyFont="1" applyBorder="1" applyAlignment="1">
      <alignment horizontal="right" vertical="center"/>
    </xf>
    <xf numFmtId="0" fontId="3" fillId="3" borderId="51" xfId="0" applyFont="1" applyFill="1" applyBorder="1" applyAlignment="1" applyProtection="1">
      <alignment horizontal="right" vertical="center"/>
      <protection hidden="1"/>
    </xf>
    <xf numFmtId="0" fontId="2" fillId="0" borderId="22" xfId="0" applyFont="1" applyBorder="1" applyAlignment="1">
      <alignment horizontal="right" vertical="center"/>
    </xf>
    <xf numFmtId="37" fontId="4" fillId="0" borderId="26" xfId="0" applyNumberFormat="1" applyFont="1" applyFill="1" applyBorder="1" applyAlignment="1" applyProtection="1">
      <alignment/>
      <protection hidden="1"/>
    </xf>
    <xf numFmtId="181" fontId="4" fillId="0" borderId="49" xfId="37" applyFont="1" applyFill="1" applyBorder="1" applyAlignment="1" applyProtection="1">
      <alignment/>
      <protection hidden="1" locked="0"/>
    </xf>
    <xf numFmtId="177" fontId="4" fillId="0" borderId="17" xfId="35" applyFont="1" applyFill="1" applyBorder="1" applyAlignment="1" applyProtection="1">
      <alignment/>
      <protection hidden="1"/>
    </xf>
    <xf numFmtId="3" fontId="3" fillId="3" borderId="16" xfId="0" applyNumberFormat="1" applyFont="1" applyFill="1" applyBorder="1" applyAlignment="1" applyProtection="1">
      <alignment horizontal="center" vertical="center"/>
      <protection hidden="1"/>
    </xf>
    <xf numFmtId="3" fontId="3" fillId="3" borderId="5" xfId="0" applyNumberFormat="1" applyFont="1" applyFill="1" applyBorder="1" applyAlignment="1" applyProtection="1">
      <alignment horizontal="center" vertical="center"/>
      <protection hidden="1"/>
    </xf>
    <xf numFmtId="3" fontId="3" fillId="3" borderId="7" xfId="0" applyNumberFormat="1" applyFont="1" applyFill="1" applyBorder="1" applyAlignment="1" applyProtection="1">
      <alignment horizontal="center" vertical="center"/>
      <protection hidden="1"/>
    </xf>
    <xf numFmtId="188" fontId="4" fillId="0" borderId="23" xfId="0" applyNumberFormat="1" applyFont="1" applyFill="1" applyBorder="1" applyAlignment="1" applyProtection="1">
      <alignment/>
      <protection hidden="1" locked="0"/>
    </xf>
    <xf numFmtId="2" fontId="4" fillId="0" borderId="23" xfId="0" applyNumberFormat="1" applyFont="1" applyFill="1" applyBorder="1" applyAlignment="1" applyProtection="1">
      <alignment/>
      <protection hidden="1" locked="0"/>
    </xf>
    <xf numFmtId="179" fontId="5" fillId="3" borderId="16" xfId="35" applyNumberFormat="1" applyFont="1" applyFill="1" applyBorder="1" applyAlignment="1" applyProtection="1">
      <alignment/>
      <protection hidden="1"/>
    </xf>
    <xf numFmtId="179" fontId="5" fillId="3" borderId="5" xfId="35" applyNumberFormat="1" applyFont="1" applyFill="1" applyBorder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181" fontId="4" fillId="0" borderId="36" xfId="37" applyFont="1" applyFill="1" applyBorder="1" applyAlignment="1" applyProtection="1">
      <alignment/>
      <protection hidden="1" locked="0"/>
    </xf>
    <xf numFmtId="181" fontId="4" fillId="0" borderId="36" xfId="37" applyFont="1" applyFill="1" applyBorder="1" applyAlignment="1" applyProtection="1">
      <alignment/>
      <protection hidden="1"/>
    </xf>
    <xf numFmtId="37" fontId="13" fillId="3" borderId="5" xfId="0" applyNumberFormat="1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177" fontId="4" fillId="0" borderId="0" xfId="35" applyFont="1" applyFill="1" applyBorder="1" applyAlignment="1" applyProtection="1">
      <alignment/>
      <protection hidden="1" locked="0"/>
    </xf>
    <xf numFmtId="177" fontId="4" fillId="0" borderId="13" xfId="35" applyFont="1" applyFill="1" applyBorder="1" applyAlignment="1" applyProtection="1">
      <alignment/>
      <protection hidden="1" locked="0"/>
    </xf>
    <xf numFmtId="177" fontId="4" fillId="0" borderId="26" xfId="35" applyFont="1" applyFill="1" applyBorder="1" applyAlignment="1" applyProtection="1">
      <alignment/>
      <protection hidden="1" locked="0"/>
    </xf>
    <xf numFmtId="177" fontId="4" fillId="0" borderId="52" xfId="35" applyFont="1" applyFill="1" applyBorder="1" applyAlignment="1" applyProtection="1">
      <alignment/>
      <protection hidden="1"/>
    </xf>
    <xf numFmtId="177" fontId="5" fillId="3" borderId="21" xfId="38" applyFont="1" applyFill="1" applyBorder="1" applyAlignment="1" applyProtection="1">
      <alignment/>
      <protection hidden="1"/>
    </xf>
    <xf numFmtId="177" fontId="4" fillId="3" borderId="14" xfId="35" applyFont="1" applyFill="1" applyBorder="1" applyAlignment="1" applyProtection="1">
      <alignment/>
      <protection hidden="1" locked="0"/>
    </xf>
    <xf numFmtId="177" fontId="4" fillId="0" borderId="32" xfId="35" applyFont="1" applyFill="1" applyBorder="1" applyAlignment="1" applyProtection="1">
      <alignment/>
      <protection hidden="1"/>
    </xf>
    <xf numFmtId="177" fontId="4" fillId="0" borderId="25" xfId="35" applyFont="1" applyFill="1" applyBorder="1" applyAlignment="1" applyProtection="1">
      <alignment/>
      <protection hidden="1" locked="0"/>
    </xf>
    <xf numFmtId="177" fontId="4" fillId="0" borderId="38" xfId="35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center" wrapText="1"/>
      <protection hidden="1"/>
    </xf>
    <xf numFmtId="0" fontId="23" fillId="0" borderId="0" xfId="0" applyFont="1" applyBorder="1" applyAlignment="1" applyProtection="1">
      <alignment horizontal="center" wrapText="1"/>
      <protection hidden="1"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3" xfId="0" applyFont="1" applyBorder="1" applyAlignment="1" applyProtection="1">
      <alignment vertical="center"/>
      <protection hidden="1"/>
    </xf>
    <xf numFmtId="37" fontId="23" fillId="0" borderId="0" xfId="0" applyNumberFormat="1" applyFont="1" applyFill="1" applyBorder="1" applyAlignment="1" applyProtection="1">
      <alignment vertical="center"/>
      <protection hidden="1"/>
    </xf>
    <xf numFmtId="37" fontId="23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/>
      <protection/>
    </xf>
    <xf numFmtId="37" fontId="23" fillId="0" borderId="53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 vertical="center"/>
      <protection hidden="1"/>
    </xf>
    <xf numFmtId="184" fontId="23" fillId="0" borderId="0" xfId="0" applyNumberFormat="1" applyFont="1" applyBorder="1" applyAlignment="1" applyProtection="1">
      <alignment horizontal="right" vertical="center"/>
      <protection hidden="1"/>
    </xf>
    <xf numFmtId="177" fontId="23" fillId="0" borderId="23" xfId="35" applyFont="1" applyFill="1" applyBorder="1" applyProtection="1">
      <alignment/>
      <protection locked="0"/>
    </xf>
    <xf numFmtId="0" fontId="24" fillId="0" borderId="0" xfId="0" applyFont="1" applyAlignment="1" applyProtection="1">
      <alignment/>
      <protection/>
    </xf>
    <xf numFmtId="3" fontId="23" fillId="0" borderId="23" xfId="35" applyNumberFormat="1" applyFont="1" applyFill="1" applyBorder="1" applyProtection="1">
      <alignment/>
      <protection locked="0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77" fontId="23" fillId="0" borderId="23" xfId="35" applyFont="1" applyFill="1" applyBorder="1" applyProtection="1">
      <alignment/>
      <protection/>
    </xf>
    <xf numFmtId="0" fontId="23" fillId="3" borderId="23" xfId="0" applyFont="1" applyFill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/>
      <protection/>
    </xf>
    <xf numFmtId="177" fontId="23" fillId="3" borderId="23" xfId="35" applyFont="1" applyFill="1" applyBorder="1" applyProtection="1">
      <alignment/>
      <protection/>
    </xf>
    <xf numFmtId="0" fontId="23" fillId="0" borderId="23" xfId="0" applyFont="1" applyBorder="1" applyAlignment="1" applyProtection="1">
      <alignment horizontal="left"/>
      <protection hidden="1"/>
    </xf>
    <xf numFmtId="184" fontId="27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/>
      <protection/>
    </xf>
    <xf numFmtId="169" fontId="23" fillId="0" borderId="0" xfId="0" applyNumberFormat="1" applyFont="1" applyAlignment="1" applyProtection="1">
      <alignment/>
      <protection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justify" wrapText="1"/>
      <protection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3" fillId="0" borderId="54" xfId="0" applyFont="1" applyBorder="1" applyAlignment="1" applyProtection="1">
      <alignment/>
      <protection/>
    </xf>
    <xf numFmtId="0" fontId="24" fillId="0" borderId="55" xfId="0" applyFont="1" applyBorder="1" applyAlignment="1" applyProtection="1">
      <alignment/>
      <protection/>
    </xf>
    <xf numFmtId="0" fontId="23" fillId="0" borderId="55" xfId="0" applyFont="1" applyBorder="1" applyAlignment="1" applyProtection="1">
      <alignment/>
      <protection/>
    </xf>
    <xf numFmtId="0" fontId="23" fillId="0" borderId="55" xfId="0" applyFont="1" applyBorder="1" applyAlignment="1" applyProtection="1">
      <alignment/>
      <protection/>
    </xf>
    <xf numFmtId="0" fontId="23" fillId="0" borderId="5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3" fillId="0" borderId="57" xfId="0" applyFont="1" applyBorder="1" applyAlignment="1" applyProtection="1">
      <alignment/>
      <protection/>
    </xf>
    <xf numFmtId="0" fontId="23" fillId="0" borderId="58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 vertical="top"/>
      <protection/>
    </xf>
    <xf numFmtId="0" fontId="23" fillId="0" borderId="7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58" xfId="0" applyFont="1" applyBorder="1" applyAlignment="1" applyProtection="1">
      <alignment/>
      <protection/>
    </xf>
    <xf numFmtId="0" fontId="23" fillId="0" borderId="59" xfId="0" applyFont="1" applyFill="1" applyBorder="1" applyAlignment="1" applyProtection="1">
      <alignment/>
      <protection/>
    </xf>
    <xf numFmtId="0" fontId="23" fillId="0" borderId="60" xfId="0" applyFont="1" applyFill="1" applyBorder="1" applyAlignment="1" applyProtection="1">
      <alignment/>
      <protection/>
    </xf>
    <xf numFmtId="0" fontId="23" fillId="0" borderId="60" xfId="0" applyFont="1" applyFill="1" applyBorder="1" applyAlignment="1" applyProtection="1">
      <alignment vertical="top" wrapText="1"/>
      <protection/>
    </xf>
    <xf numFmtId="0" fontId="23" fillId="0" borderId="60" xfId="0" applyFont="1" applyFill="1" applyBorder="1" applyAlignment="1" applyProtection="1">
      <alignment vertical="top"/>
      <protection/>
    </xf>
    <xf numFmtId="0" fontId="23" fillId="0" borderId="6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0" fontId="23" fillId="3" borderId="9" xfId="0" applyFont="1" applyFill="1" applyBorder="1" applyAlignment="1" applyProtection="1">
      <alignment vertical="center"/>
      <protection hidden="1"/>
    </xf>
    <xf numFmtId="0" fontId="23" fillId="3" borderId="62" xfId="0" applyFont="1" applyFill="1" applyBorder="1" applyAlignment="1" applyProtection="1">
      <alignment vertical="center"/>
      <protection hidden="1"/>
    </xf>
    <xf numFmtId="37" fontId="23" fillId="0" borderId="63" xfId="0" applyNumberFormat="1" applyFont="1" applyFill="1" applyBorder="1" applyAlignment="1" applyProtection="1">
      <alignment vertical="center"/>
      <protection hidden="1"/>
    </xf>
    <xf numFmtId="0" fontId="23" fillId="0" borderId="26" xfId="0" applyFont="1" applyBorder="1" applyAlignment="1" applyProtection="1">
      <alignment/>
      <protection hidden="1"/>
    </xf>
    <xf numFmtId="0" fontId="24" fillId="0" borderId="26" xfId="0" applyFont="1" applyBorder="1" applyAlignment="1" applyProtection="1">
      <alignment/>
      <protection hidden="1"/>
    </xf>
    <xf numFmtId="37" fontId="23" fillId="0" borderId="12" xfId="0" applyNumberFormat="1" applyFont="1" applyFill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vertical="center"/>
      <protection/>
    </xf>
    <xf numFmtId="0" fontId="23" fillId="0" borderId="29" xfId="0" applyFont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vertical="center"/>
      <protection/>
    </xf>
    <xf numFmtId="1" fontId="23" fillId="0" borderId="23" xfId="0" applyNumberFormat="1" applyFont="1" applyFill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left" wrapText="1"/>
      <protection hidden="1"/>
    </xf>
    <xf numFmtId="0" fontId="29" fillId="3" borderId="64" xfId="34" applyFont="1" applyFill="1" applyBorder="1" applyAlignment="1" applyProtection="1">
      <alignment horizontal="left" vertical="center"/>
      <protection/>
    </xf>
    <xf numFmtId="0" fontId="24" fillId="0" borderId="49" xfId="0" applyFont="1" applyBorder="1" applyAlignment="1" applyProtection="1">
      <alignment vertical="center"/>
      <protection hidden="1"/>
    </xf>
    <xf numFmtId="0" fontId="24" fillId="0" borderId="32" xfId="0" applyFont="1" applyBorder="1" applyAlignment="1" applyProtection="1">
      <alignment vertical="center"/>
      <protection hidden="1"/>
    </xf>
    <xf numFmtId="0" fontId="23" fillId="0" borderId="32" xfId="0" applyFont="1" applyBorder="1" applyAlignment="1" applyProtection="1">
      <alignment vertical="center"/>
      <protection hidden="1"/>
    </xf>
    <xf numFmtId="0" fontId="23" fillId="0" borderId="25" xfId="0" applyFont="1" applyBorder="1" applyAlignment="1" applyProtection="1">
      <alignment vertical="center"/>
      <protection hidden="1"/>
    </xf>
    <xf numFmtId="37" fontId="23" fillId="0" borderId="52" xfId="0" applyNumberFormat="1" applyFont="1" applyFill="1" applyBorder="1" applyAlignment="1" applyProtection="1">
      <alignment vertical="center"/>
      <protection hidden="1"/>
    </xf>
    <xf numFmtId="37" fontId="23" fillId="0" borderId="31" xfId="0" applyNumberFormat="1" applyFont="1" applyFill="1" applyBorder="1" applyAlignment="1" applyProtection="1">
      <alignment vertical="center"/>
      <protection hidden="1"/>
    </xf>
    <xf numFmtId="37" fontId="23" fillId="0" borderId="31" xfId="0" applyNumberFormat="1" applyFont="1" applyFill="1" applyBorder="1" applyAlignment="1" applyProtection="1">
      <alignment horizontal="right" vertical="center"/>
      <protection hidden="1"/>
    </xf>
    <xf numFmtId="37" fontId="23" fillId="0" borderId="17" xfId="0" applyNumberFormat="1" applyFont="1" applyFill="1" applyBorder="1" applyAlignment="1" applyProtection="1">
      <alignment vertical="center"/>
      <protection hidden="1"/>
    </xf>
    <xf numFmtId="0" fontId="23" fillId="0" borderId="17" xfId="0" applyFont="1" applyBorder="1" applyAlignment="1" applyProtection="1">
      <alignment vertical="center"/>
      <protection hidden="1"/>
    </xf>
    <xf numFmtId="0" fontId="23" fillId="0" borderId="49" xfId="0" applyFont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vertical="center"/>
      <protection hidden="1"/>
    </xf>
    <xf numFmtId="0" fontId="23" fillId="0" borderId="23" xfId="0" applyFont="1" applyBorder="1" applyAlignment="1" applyProtection="1">
      <alignment vertical="center"/>
      <protection/>
    </xf>
    <xf numFmtId="0" fontId="23" fillId="0" borderId="65" xfId="0" applyFont="1" applyBorder="1" applyAlignment="1" applyProtection="1">
      <alignment vertical="center"/>
      <protection hidden="1"/>
    </xf>
    <xf numFmtId="0" fontId="23" fillId="0" borderId="17" xfId="0" applyFont="1" applyBorder="1" applyAlignment="1" applyProtection="1">
      <alignment vertical="center"/>
      <protection/>
    </xf>
    <xf numFmtId="0" fontId="24" fillId="3" borderId="3" xfId="0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vertical="center"/>
      <protection/>
    </xf>
    <xf numFmtId="0" fontId="27" fillId="0" borderId="60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/>
      <protection/>
    </xf>
    <xf numFmtId="169" fontId="21" fillId="0" borderId="0" xfId="0" applyNumberFormat="1" applyFon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9" fontId="21" fillId="0" borderId="0" xfId="0" applyNumberFormat="1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24" fillId="3" borderId="3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0" fontId="24" fillId="3" borderId="3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wrapText="1"/>
      <protection/>
    </xf>
    <xf numFmtId="10" fontId="23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/>
    </xf>
    <xf numFmtId="169" fontId="2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/>
      <protection/>
    </xf>
    <xf numFmtId="169" fontId="24" fillId="0" borderId="0" xfId="0" applyNumberFormat="1" applyFont="1" applyFill="1" applyBorder="1" applyAlignment="1" applyProtection="1">
      <alignment/>
      <protection/>
    </xf>
    <xf numFmtId="10" fontId="2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0" fontId="4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77" fontId="24" fillId="0" borderId="66" xfId="38" applyFont="1" applyFill="1" applyBorder="1" applyAlignment="1" applyProtection="1">
      <alignment vertical="center"/>
      <protection/>
    </xf>
    <xf numFmtId="3" fontId="23" fillId="0" borderId="47" xfId="0" applyNumberFormat="1" applyFont="1" applyBorder="1" applyAlignment="1" applyProtection="1">
      <alignment vertical="center"/>
      <protection/>
    </xf>
    <xf numFmtId="3" fontId="23" fillId="0" borderId="17" xfId="0" applyNumberFormat="1" applyFont="1" applyBorder="1" applyAlignment="1" applyProtection="1">
      <alignment vertical="center"/>
      <protection/>
    </xf>
    <xf numFmtId="177" fontId="24" fillId="0" borderId="66" xfId="38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0" fontId="23" fillId="0" borderId="0" xfId="0" applyNumberFormat="1" applyFont="1" applyFill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2" fontId="23" fillId="0" borderId="23" xfId="35" applyNumberFormat="1" applyFont="1" applyFill="1" applyBorder="1" applyProtection="1">
      <alignment/>
      <protection locked="0"/>
    </xf>
    <xf numFmtId="0" fontId="24" fillId="3" borderId="23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84" fontId="24" fillId="3" borderId="23" xfId="0" applyNumberFormat="1" applyFont="1" applyFill="1" applyBorder="1" applyAlignment="1" applyProtection="1">
      <alignment/>
      <protection/>
    </xf>
    <xf numFmtId="0" fontId="24" fillId="3" borderId="23" xfId="0" applyFont="1" applyFill="1" applyBorder="1" applyAlignment="1" applyProtection="1">
      <alignment/>
      <protection/>
    </xf>
    <xf numFmtId="177" fontId="24" fillId="3" borderId="23" xfId="35" applyFont="1" applyFill="1" applyBorder="1" applyProtection="1">
      <alignment/>
      <protection/>
    </xf>
    <xf numFmtId="177" fontId="24" fillId="3" borderId="17" xfId="35" applyFont="1" applyFill="1" applyBorder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3" fontId="24" fillId="3" borderId="23" xfId="35" applyNumberFormat="1" applyFont="1" applyFill="1" applyBorder="1" applyProtection="1">
      <alignment/>
      <protection/>
    </xf>
    <xf numFmtId="0" fontId="23" fillId="0" borderId="63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/>
      <protection/>
    </xf>
    <xf numFmtId="0" fontId="23" fillId="0" borderId="47" xfId="0" applyFont="1" applyBorder="1" applyAlignment="1" applyProtection="1">
      <alignment/>
      <protection/>
    </xf>
    <xf numFmtId="193" fontId="23" fillId="0" borderId="23" xfId="35" applyNumberFormat="1" applyFont="1" applyFill="1" applyBorder="1" applyProtection="1">
      <alignment/>
      <protection locked="0"/>
    </xf>
    <xf numFmtId="2" fontId="30" fillId="0" borderId="67" xfId="38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center"/>
      <protection hidden="1"/>
    </xf>
    <xf numFmtId="202" fontId="0" fillId="0" borderId="3" xfId="17" applyFont="1" applyBorder="1" applyAlignment="1">
      <alignment horizontal="center"/>
    </xf>
    <xf numFmtId="43" fontId="0" fillId="0" borderId="3" xfId="20" applyFont="1" applyBorder="1" applyAlignment="1">
      <alignment horizontal="center"/>
    </xf>
    <xf numFmtId="0" fontId="0" fillId="0" borderId="68" xfId="0" applyBorder="1" applyAlignment="1">
      <alignment wrapText="1"/>
    </xf>
    <xf numFmtId="0" fontId="1" fillId="0" borderId="69" xfId="0" applyFont="1" applyBorder="1" applyAlignment="1">
      <alignment horizontal="center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201" fontId="1" fillId="0" borderId="72" xfId="20" applyNumberFormat="1" applyFont="1" applyFill="1" applyBorder="1" applyAlignment="1">
      <alignment horizontal="center"/>
    </xf>
    <xf numFmtId="201" fontId="1" fillId="0" borderId="73" xfId="20" applyNumberFormat="1" applyFont="1" applyFill="1" applyBorder="1" applyAlignment="1">
      <alignment horizontal="center"/>
    </xf>
    <xf numFmtId="202" fontId="0" fillId="0" borderId="21" xfId="17" applyFont="1" applyBorder="1" applyAlignment="1">
      <alignment horizontal="center"/>
    </xf>
    <xf numFmtId="43" fontId="0" fillId="0" borderId="14" xfId="2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202" fontId="0" fillId="0" borderId="74" xfId="17" applyFont="1" applyBorder="1" applyAlignment="1">
      <alignment horizontal="center"/>
    </xf>
    <xf numFmtId="202" fontId="0" fillId="0" borderId="69" xfId="17" applyFont="1" applyBorder="1" applyAlignment="1">
      <alignment horizontal="center"/>
    </xf>
    <xf numFmtId="202" fontId="0" fillId="0" borderId="75" xfId="17" applyFont="1" applyBorder="1" applyAlignment="1">
      <alignment horizontal="center"/>
    </xf>
    <xf numFmtId="0" fontId="0" fillId="0" borderId="76" xfId="0" applyBorder="1" applyAlignment="1">
      <alignment wrapText="1"/>
    </xf>
    <xf numFmtId="202" fontId="0" fillId="0" borderId="77" xfId="17" applyFont="1" applyBorder="1" applyAlignment="1">
      <alignment horizontal="center"/>
    </xf>
    <xf numFmtId="0" fontId="0" fillId="0" borderId="78" xfId="0" applyBorder="1" applyAlignment="1">
      <alignment wrapText="1"/>
    </xf>
    <xf numFmtId="43" fontId="0" fillId="0" borderId="79" xfId="20" applyFont="1" applyBorder="1" applyAlignment="1">
      <alignment horizontal="center"/>
    </xf>
    <xf numFmtId="43" fontId="0" fillId="0" borderId="75" xfId="20" applyFont="1" applyBorder="1" applyAlignment="1">
      <alignment horizontal="center"/>
    </xf>
    <xf numFmtId="43" fontId="0" fillId="0" borderId="72" xfId="20" applyFont="1" applyBorder="1" applyAlignment="1">
      <alignment horizontal="center"/>
    </xf>
    <xf numFmtId="43" fontId="0" fillId="0" borderId="73" xfId="20" applyFont="1" applyBorder="1" applyAlignment="1">
      <alignment horizontal="center"/>
    </xf>
    <xf numFmtId="37" fontId="23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3" fontId="23" fillId="0" borderId="25" xfId="0" applyNumberFormat="1" applyFont="1" applyBorder="1" applyAlignment="1" applyProtection="1">
      <alignment vertical="center"/>
      <protection/>
    </xf>
    <xf numFmtId="43" fontId="0" fillId="0" borderId="0" xfId="20" applyAlignment="1">
      <alignment/>
    </xf>
    <xf numFmtId="0" fontId="1" fillId="0" borderId="7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201" fontId="1" fillId="0" borderId="71" xfId="2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/>
      <protection/>
    </xf>
    <xf numFmtId="2" fontId="23" fillId="7" borderId="23" xfId="35" applyNumberFormat="1" applyFont="1" applyFill="1" applyBorder="1" applyProtection="1">
      <alignment/>
      <protection/>
    </xf>
    <xf numFmtId="0" fontId="24" fillId="0" borderId="0" xfId="0" applyFont="1" applyFill="1" applyBorder="1" applyAlignment="1" applyProtection="1">
      <alignment vertical="center"/>
      <protection hidden="1"/>
    </xf>
    <xf numFmtId="3" fontId="0" fillId="0" borderId="17" xfId="0" applyNumberFormat="1" applyBorder="1" applyAlignment="1" applyProtection="1">
      <alignment vertical="center"/>
      <protection/>
    </xf>
    <xf numFmtId="0" fontId="24" fillId="3" borderId="3" xfId="0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3" fontId="23" fillId="0" borderId="84" xfId="0" applyNumberFormat="1" applyFont="1" applyBorder="1" applyAlignment="1" applyProtection="1">
      <alignment vertical="center"/>
      <protection/>
    </xf>
    <xf numFmtId="3" fontId="0" fillId="0" borderId="48" xfId="0" applyNumberFormat="1" applyBorder="1" applyAlignment="1" applyProtection="1">
      <alignment vertical="center"/>
      <protection/>
    </xf>
    <xf numFmtId="3" fontId="0" fillId="0" borderId="39" xfId="0" applyNumberFormat="1" applyBorder="1" applyAlignment="1" applyProtection="1">
      <alignment vertical="center"/>
      <protection/>
    </xf>
    <xf numFmtId="49" fontId="23" fillId="0" borderId="25" xfId="0" applyNumberFormat="1" applyFont="1" applyFill="1" applyBorder="1" applyAlignment="1" applyProtection="1">
      <alignment horizontal="left" vertical="center"/>
      <protection locked="0"/>
    </xf>
    <xf numFmtId="49" fontId="23" fillId="0" borderId="13" xfId="0" applyNumberFormat="1" applyFont="1" applyFill="1" applyBorder="1" applyAlignment="1" applyProtection="1">
      <alignment horizontal="left" vertical="center"/>
      <protection locked="0"/>
    </xf>
    <xf numFmtId="49" fontId="23" fillId="0" borderId="17" xfId="0" applyNumberFormat="1" applyFont="1" applyFill="1" applyBorder="1" applyAlignment="1" applyProtection="1">
      <alignment horizontal="left" vertical="center"/>
      <protection locked="0"/>
    </xf>
    <xf numFmtId="37" fontId="17" fillId="0" borderId="49" xfId="19" applyNumberFormat="1" applyFill="1" applyBorder="1" applyAlignment="1" applyProtection="1">
      <alignment horizontal="left" vertical="center"/>
      <protection locked="0"/>
    </xf>
    <xf numFmtId="37" fontId="23" fillId="0" borderId="32" xfId="0" applyNumberFormat="1" applyFont="1" applyFill="1" applyBorder="1" applyAlignment="1" applyProtection="1">
      <alignment horizontal="left" vertical="center"/>
      <protection locked="0"/>
    </xf>
    <xf numFmtId="37" fontId="23" fillId="0" borderId="12" xfId="0" applyNumberFormat="1" applyFont="1" applyFill="1" applyBorder="1" applyAlignment="1" applyProtection="1">
      <alignment horizontal="left" vertical="center"/>
      <protection locked="0"/>
    </xf>
    <xf numFmtId="37" fontId="23" fillId="0" borderId="25" xfId="0" applyNumberFormat="1" applyFont="1" applyFill="1" applyBorder="1" applyAlignment="1" applyProtection="1">
      <alignment horizontal="left" vertical="center"/>
      <protection locked="0"/>
    </xf>
    <xf numFmtId="37" fontId="23" fillId="0" borderId="13" xfId="0" applyNumberFormat="1" applyFont="1" applyFill="1" applyBorder="1" applyAlignment="1" applyProtection="1">
      <alignment horizontal="left" vertical="center"/>
      <protection locked="0"/>
    </xf>
    <xf numFmtId="37" fontId="23" fillId="0" borderId="17" xfId="0" applyNumberFormat="1" applyFont="1" applyFill="1" applyBorder="1" applyAlignment="1" applyProtection="1">
      <alignment horizontal="left" vertical="center"/>
      <protection locked="0"/>
    </xf>
    <xf numFmtId="37" fontId="23" fillId="0" borderId="63" xfId="0" applyNumberFormat="1" applyFont="1" applyFill="1" applyBorder="1" applyAlignment="1" applyProtection="1">
      <alignment horizontal="left" vertical="center"/>
      <protection locked="0"/>
    </xf>
    <xf numFmtId="37" fontId="23" fillId="0" borderId="26" xfId="0" applyNumberFormat="1" applyFont="1" applyFill="1" applyBorder="1" applyAlignment="1" applyProtection="1">
      <alignment horizontal="left" vertical="center"/>
      <protection locked="0"/>
    </xf>
    <xf numFmtId="37" fontId="23" fillId="0" borderId="47" xfId="0" applyNumberFormat="1" applyFont="1" applyFill="1" applyBorder="1" applyAlignment="1" applyProtection="1">
      <alignment horizontal="left" vertical="center"/>
      <protection locked="0"/>
    </xf>
    <xf numFmtId="37" fontId="23" fillId="0" borderId="25" xfId="0" applyNumberFormat="1" applyFont="1" applyFill="1" applyBorder="1" applyAlignment="1" applyProtection="1">
      <alignment horizontal="right" vertical="center"/>
      <protection locked="0"/>
    </xf>
    <xf numFmtId="37" fontId="23" fillId="0" borderId="13" xfId="0" applyNumberFormat="1" applyFont="1" applyFill="1" applyBorder="1" applyAlignment="1" applyProtection="1">
      <alignment horizontal="right" vertical="center"/>
      <protection locked="0"/>
    </xf>
    <xf numFmtId="196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25" xfId="0" applyFont="1" applyBorder="1" applyAlignment="1" applyProtection="1">
      <alignment horizontal="left" vertical="center"/>
      <protection hidden="1"/>
    </xf>
    <xf numFmtId="0" fontId="23" fillId="0" borderId="13" xfId="0" applyFont="1" applyBorder="1" applyAlignment="1" applyProtection="1">
      <alignment horizontal="left" vertical="center"/>
      <protection hidden="1"/>
    </xf>
    <xf numFmtId="0" fontId="23" fillId="0" borderId="17" xfId="0" applyFont="1" applyBorder="1" applyAlignment="1" applyProtection="1">
      <alignment horizontal="left" vertical="center"/>
      <protection hidden="1"/>
    </xf>
    <xf numFmtId="37" fontId="23" fillId="0" borderId="23" xfId="0" applyNumberFormat="1" applyFont="1" applyFill="1" applyBorder="1" applyAlignment="1" applyProtection="1">
      <alignment horizontal="left" vertical="center"/>
      <protection locked="0"/>
    </xf>
    <xf numFmtId="196" fontId="23" fillId="0" borderId="25" xfId="0" applyNumberFormat="1" applyFont="1" applyFill="1" applyBorder="1" applyAlignment="1" applyProtection="1">
      <alignment horizontal="left" vertical="center"/>
      <protection locked="0"/>
    </xf>
    <xf numFmtId="196" fontId="23" fillId="0" borderId="13" xfId="0" applyNumberFormat="1" applyFont="1" applyFill="1" applyBorder="1" applyAlignment="1" applyProtection="1">
      <alignment horizontal="left" vertical="center"/>
      <protection locked="0"/>
    </xf>
    <xf numFmtId="196" fontId="23" fillId="0" borderId="17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justify" vertical="top" wrapText="1"/>
      <protection/>
    </xf>
    <xf numFmtId="0" fontId="24" fillId="0" borderId="23" xfId="0" applyFont="1" applyBorder="1" applyAlignment="1" applyProtection="1">
      <alignment horizontal="left" vertical="center"/>
      <protection hidden="1"/>
    </xf>
    <xf numFmtId="37" fontId="23" fillId="0" borderId="25" xfId="0" applyNumberFormat="1" applyFont="1" applyFill="1" applyBorder="1" applyAlignment="1" applyProtection="1">
      <alignment horizontal="center" vertical="center"/>
      <protection locked="0"/>
    </xf>
    <xf numFmtId="37" fontId="23" fillId="0" borderId="13" xfId="0" applyNumberFormat="1" applyFont="1" applyFill="1" applyBorder="1" applyAlignment="1" applyProtection="1">
      <alignment horizontal="center" vertical="center"/>
      <protection locked="0"/>
    </xf>
    <xf numFmtId="37" fontId="23" fillId="0" borderId="17" xfId="0" applyNumberFormat="1" applyFont="1" applyFill="1" applyBorder="1" applyAlignment="1" applyProtection="1">
      <alignment horizontal="center" vertical="center"/>
      <protection locked="0"/>
    </xf>
    <xf numFmtId="196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92" fontId="23" fillId="0" borderId="65" xfId="0" applyNumberFormat="1" applyFont="1" applyBorder="1" applyAlignment="1" applyProtection="1">
      <alignment horizontal="center" wrapText="1"/>
      <protection hidden="1"/>
    </xf>
    <xf numFmtId="192" fontId="23" fillId="0" borderId="10" xfId="0" applyNumberFormat="1" applyFont="1" applyBorder="1" applyAlignment="1" applyProtection="1">
      <alignment horizontal="center" wrapText="1"/>
      <protection hidden="1"/>
    </xf>
    <xf numFmtId="192" fontId="23" fillId="0" borderId="27" xfId="0" applyNumberFormat="1" applyFont="1" applyBorder="1" applyAlignment="1" applyProtection="1">
      <alignment horizontal="center" wrapText="1"/>
      <protection hidden="1"/>
    </xf>
    <xf numFmtId="0" fontId="24" fillId="0" borderId="65" xfId="0" applyFont="1" applyBorder="1" applyAlignment="1" applyProtection="1">
      <alignment horizontal="center" wrapText="1"/>
      <protection hidden="1"/>
    </xf>
    <xf numFmtId="0" fontId="24" fillId="0" borderId="10" xfId="0" applyFont="1" applyBorder="1" applyAlignment="1" applyProtection="1">
      <alignment horizontal="center" wrapText="1"/>
      <protection hidden="1"/>
    </xf>
    <xf numFmtId="0" fontId="24" fillId="0" borderId="27" xfId="0" applyFont="1" applyBorder="1" applyAlignment="1" applyProtection="1">
      <alignment horizontal="center" wrapText="1"/>
      <protection hidden="1"/>
    </xf>
    <xf numFmtId="14" fontId="24" fillId="0" borderId="65" xfId="0" applyNumberFormat="1" applyFont="1" applyBorder="1" applyAlignment="1" applyProtection="1">
      <alignment horizontal="center" wrapText="1"/>
      <protection hidden="1"/>
    </xf>
    <xf numFmtId="0" fontId="23" fillId="0" borderId="25" xfId="0" applyFont="1" applyFill="1" applyBorder="1" applyAlignment="1" applyProtection="1">
      <alignment horizontal="left"/>
      <protection locked="0"/>
    </xf>
    <xf numFmtId="0" fontId="23" fillId="0" borderId="17" xfId="0" applyFont="1" applyFill="1" applyBorder="1" applyAlignment="1" applyProtection="1">
      <alignment horizontal="left"/>
      <protection locked="0"/>
    </xf>
    <xf numFmtId="0" fontId="24" fillId="0" borderId="25" xfId="0" applyFont="1" applyBorder="1" applyAlignment="1" applyProtection="1">
      <alignment/>
      <protection/>
    </xf>
    <xf numFmtId="196" fontId="23" fillId="0" borderId="25" xfId="0" applyNumberFormat="1" applyFont="1" applyFill="1" applyBorder="1" applyAlignment="1" applyProtection="1">
      <alignment horizontal="center" vertical="center"/>
      <protection locked="0"/>
    </xf>
    <xf numFmtId="196" fontId="23" fillId="0" borderId="13" xfId="0" applyNumberFormat="1" applyFont="1" applyFill="1" applyBorder="1" applyAlignment="1" applyProtection="1">
      <alignment horizontal="center" vertical="center"/>
      <protection locked="0"/>
    </xf>
    <xf numFmtId="196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wrapText="1"/>
      <protection/>
    </xf>
    <xf numFmtId="15" fontId="23" fillId="0" borderId="25" xfId="0" applyNumberFormat="1" applyFont="1" applyFill="1" applyBorder="1" applyAlignment="1" applyProtection="1" quotePrefix="1">
      <alignment horizontal="right" vertical="center"/>
      <protection locked="0"/>
    </xf>
    <xf numFmtId="15" fontId="23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23" fillId="0" borderId="23" xfId="0" applyFont="1" applyBorder="1" applyAlignment="1" applyProtection="1">
      <alignment horizontal="left" vertical="center"/>
      <protection/>
    </xf>
    <xf numFmtId="0" fontId="24" fillId="0" borderId="63" xfId="0" applyFont="1" applyBorder="1" applyAlignment="1" applyProtection="1">
      <alignment horizontal="left" vertical="center"/>
      <protection hidden="1"/>
    </xf>
    <xf numFmtId="0" fontId="24" fillId="0" borderId="26" xfId="0" applyFont="1" applyBorder="1" applyAlignment="1" applyProtection="1">
      <alignment horizontal="left" vertical="center"/>
      <protection hidden="1"/>
    </xf>
    <xf numFmtId="0" fontId="24" fillId="0" borderId="47" xfId="0" applyFont="1" applyBorder="1" applyAlignment="1" applyProtection="1">
      <alignment horizontal="left" vertical="center"/>
      <protection hidden="1"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54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0" fillId="0" borderId="8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88" xfId="0" applyBorder="1" applyAlignment="1">
      <alignment wrapText="1"/>
    </xf>
    <xf numFmtId="0" fontId="0" fillId="0" borderId="8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0" xfId="0" applyBorder="1" applyAlignment="1">
      <alignment wrapText="1"/>
    </xf>
    <xf numFmtId="0" fontId="24" fillId="0" borderId="13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</cellXfs>
  <cellStyles count="32">
    <cellStyle name="Normal" xfId="0"/>
    <cellStyle name="Custom - Opmaakprofiel8" xfId="15"/>
    <cellStyle name="Data   - Opmaakprofiel2" xfId="16"/>
    <cellStyle name="Euro" xfId="17"/>
    <cellStyle name="Followed Hyperlink" xfId="18"/>
    <cellStyle name="Hyperlink" xfId="19"/>
    <cellStyle name="Comma" xfId="20"/>
    <cellStyle name="Comma [0]" xfId="21"/>
    <cellStyle name="Labels - Opmaakprofiel3" xfId="22"/>
    <cellStyle name="Normal - Opmaakprofiel1" xfId="23"/>
    <cellStyle name="Normal - Opmaakprofiel2" xfId="24"/>
    <cellStyle name="Normal - Opmaakprofiel3" xfId="25"/>
    <cellStyle name="Normal - Opmaakprofiel4" xfId="26"/>
    <cellStyle name="Normal - Opmaakprofiel5" xfId="27"/>
    <cellStyle name="Normal - Opmaakprofiel6" xfId="28"/>
    <cellStyle name="Normal - Opmaakprofiel7" xfId="29"/>
    <cellStyle name="Normal - Opmaakprofiel8" xfId="30"/>
    <cellStyle name="Percent" xfId="31"/>
    <cellStyle name="Reset  - Opmaakprofiel7" xfId="32"/>
    <cellStyle name="Standaard_APZ Nacalculatie1998" xfId="33"/>
    <cellStyle name="Standaard_Concept nac 2004 ent II" xfId="34"/>
    <cellStyle name="Tabelstandaard" xfId="35"/>
    <cellStyle name="Tabelstandaard financieel" xfId="36"/>
    <cellStyle name="Tabelstandaard negatief" xfId="37"/>
    <cellStyle name="Tabelstandaard Totaal" xfId="38"/>
    <cellStyle name="Tabelstandaard Totaal Negatief" xfId="39"/>
    <cellStyle name="Table  - Opmaakprofiel6" xfId="40"/>
    <cellStyle name="Title  - Opmaakprofiel1" xfId="41"/>
    <cellStyle name="TotCol - Opmaakprofiel5" xfId="42"/>
    <cellStyle name="TotRow - Opmaakprofiel4" xfId="43"/>
    <cellStyle name="Currency" xfId="44"/>
    <cellStyle name="Currency [0]" xfId="45"/>
  </cellStyles>
  <dxfs count="4">
    <dxf>
      <fill>
        <patternFill>
          <bgColor rgb="FFD7DCEF"/>
        </patternFill>
      </fill>
      <border/>
    </dxf>
    <dxf>
      <fill>
        <patternFill>
          <bgColor rgb="FFFFFFCC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  <dxf>
      <font>
        <color rgb="FFE2DCD3"/>
      </font>
      <fill>
        <patternFill>
          <bgColor rgb="FFE2DCD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2DCD3"/>
      <rgbColor rgb="0099CCFF"/>
      <rgbColor rgb="00FF99CC"/>
      <rgbColor rgb="00CC99FF"/>
      <rgbColor rgb="00D7DC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X:\Algemeen\Clipart\Ctg\LogoKop.eps" TargetMode="External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05375" y="6229350"/>
          <a:ext cx="0" cy="0"/>
          <a:chOff x="790" y="4"/>
          <a:chExt cx="90" cy="5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90" y="8"/>
            <a:ext cx="9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792" y="4"/>
            <a:ext cx="87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833" y="22"/>
            <a:ext cx="1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4905375" y="6229350"/>
          <a:ext cx="0" cy="0"/>
          <a:chOff x="790" y="4"/>
          <a:chExt cx="90" cy="54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790" y="8"/>
            <a:ext cx="9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792" y="4"/>
            <a:ext cx="87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8"/>
          <xdr:cNvSpPr txBox="1">
            <a:spLocks noChangeArrowheads="1"/>
          </xdr:cNvSpPr>
        </xdr:nvSpPr>
        <xdr:spPr>
          <a:xfrm>
            <a:off x="833" y="22"/>
            <a:ext cx="1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11</xdr:col>
      <xdr:colOff>180975</xdr:colOff>
      <xdr:row>0</xdr:row>
      <xdr:rowOff>9525</xdr:rowOff>
    </xdr:from>
    <xdr:to>
      <xdr:col>13</xdr:col>
      <xdr:colOff>0</xdr:colOff>
      <xdr:row>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8086725" y="9525"/>
          <a:ext cx="180975" cy="390525"/>
          <a:chOff x="769" y="35"/>
          <a:chExt cx="110" cy="41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Rectangle 13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7543800" y="6553200"/>
          <a:ext cx="0" cy="0"/>
          <a:chOff x="790" y="4"/>
          <a:chExt cx="90" cy="54"/>
        </a:xfrm>
        <a:solidFill>
          <a:srgbClr val="FFFFFF"/>
        </a:solidFill>
      </xdr:grpSpPr>
      <xdr:sp>
        <xdr:nvSpPr>
          <xdr:cNvPr id="15" name="Rectangle 15"/>
          <xdr:cNvSpPr>
            <a:spLocks/>
          </xdr:cNvSpPr>
        </xdr:nvSpPr>
        <xdr:spPr>
          <a:xfrm>
            <a:off x="790" y="8"/>
            <a:ext cx="9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6" name="Picture 16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792" y="4"/>
            <a:ext cx="87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TextBox 17"/>
          <xdr:cNvSpPr txBox="1">
            <a:spLocks noChangeArrowheads="1"/>
          </xdr:cNvSpPr>
        </xdr:nvSpPr>
        <xdr:spPr>
          <a:xfrm>
            <a:off x="833" y="22"/>
            <a:ext cx="1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7543800" y="6553200"/>
          <a:ext cx="0" cy="0"/>
          <a:chOff x="790" y="4"/>
          <a:chExt cx="90" cy="54"/>
        </a:xfrm>
        <a:solidFill>
          <a:srgbClr val="FFFFFF"/>
        </a:solidFill>
      </xdr:grpSpPr>
      <xdr:sp>
        <xdr:nvSpPr>
          <xdr:cNvPr id="19" name="Rectangle 19"/>
          <xdr:cNvSpPr>
            <a:spLocks/>
          </xdr:cNvSpPr>
        </xdr:nvSpPr>
        <xdr:spPr>
          <a:xfrm>
            <a:off x="790" y="8"/>
            <a:ext cx="9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0" name="Picture 20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792" y="4"/>
            <a:ext cx="87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TextBox 21"/>
          <xdr:cNvSpPr txBox="1">
            <a:spLocks noChangeArrowheads="1"/>
          </xdr:cNvSpPr>
        </xdr:nvSpPr>
        <xdr:spPr>
          <a:xfrm>
            <a:off x="833" y="22"/>
            <a:ext cx="1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0</xdr:colOff>
      <xdr:row>39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4905375" y="6238875"/>
          <a:ext cx="0" cy="152400"/>
          <a:chOff x="769" y="35"/>
          <a:chExt cx="110" cy="41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5" name="Picture 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Rectangle 26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0</xdr:colOff>
      <xdr:row>39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4905375" y="6238875"/>
          <a:ext cx="0" cy="152400"/>
          <a:chOff x="769" y="35"/>
          <a:chExt cx="110" cy="41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Rectangle 31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266</xdr:row>
      <xdr:rowOff>0</xdr:rowOff>
    </xdr:from>
    <xdr:to>
      <xdr:col>4</xdr:col>
      <xdr:colOff>9525</xdr:colOff>
      <xdr:row>266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3114675" y="43148250"/>
          <a:ext cx="9525" cy="0"/>
          <a:chOff x="790" y="4"/>
          <a:chExt cx="90" cy="54"/>
        </a:xfrm>
        <a:solidFill>
          <a:srgbClr val="FFFFFF"/>
        </a:solidFill>
      </xdr:grpSpPr>
      <xdr:sp>
        <xdr:nvSpPr>
          <xdr:cNvPr id="33" name="Rectangle 33"/>
          <xdr:cNvSpPr>
            <a:spLocks/>
          </xdr:cNvSpPr>
        </xdr:nvSpPr>
        <xdr:spPr>
          <a:xfrm>
            <a:off x="790" y="8"/>
            <a:ext cx="9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792" y="4"/>
            <a:ext cx="87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5" name="TextBox 35"/>
          <xdr:cNvSpPr txBox="1">
            <a:spLocks noChangeArrowheads="1"/>
          </xdr:cNvSpPr>
        </xdr:nvSpPr>
        <xdr:spPr>
          <a:xfrm>
            <a:off x="833" y="22"/>
            <a:ext cx="1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4</xdr:col>
      <xdr:colOff>0</xdr:colOff>
      <xdr:row>266</xdr:row>
      <xdr:rowOff>0</xdr:rowOff>
    </xdr:from>
    <xdr:to>
      <xdr:col>4</xdr:col>
      <xdr:colOff>9525</xdr:colOff>
      <xdr:row>266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3114675" y="43148250"/>
          <a:ext cx="9525" cy="0"/>
          <a:chOff x="790" y="4"/>
          <a:chExt cx="90" cy="54"/>
        </a:xfrm>
        <a:solidFill>
          <a:srgbClr val="FFFFFF"/>
        </a:solidFill>
      </xdr:grpSpPr>
      <xdr:sp>
        <xdr:nvSpPr>
          <xdr:cNvPr id="37" name="Rectangle 37"/>
          <xdr:cNvSpPr>
            <a:spLocks/>
          </xdr:cNvSpPr>
        </xdr:nvSpPr>
        <xdr:spPr>
          <a:xfrm>
            <a:off x="790" y="8"/>
            <a:ext cx="9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8" name="Picture 38"/>
          <xdr:cNvPicPr preferRelativeResize="1">
            <a:picLocks noChangeAspect="1"/>
          </xdr:cNvPicPr>
        </xdr:nvPicPr>
        <xdr:blipFill>
          <a:blip r:link="rId1"/>
          <a:stretch>
            <a:fillRect/>
          </a:stretch>
        </xdr:blipFill>
        <xdr:spPr>
          <a:xfrm>
            <a:off x="792" y="4"/>
            <a:ext cx="87" cy="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" name="TextBox 39"/>
          <xdr:cNvSpPr txBox="1">
            <a:spLocks noChangeArrowheads="1"/>
          </xdr:cNvSpPr>
        </xdr:nvSpPr>
        <xdr:spPr>
          <a:xfrm>
            <a:off x="833" y="22"/>
            <a:ext cx="1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16</xdr:col>
      <xdr:colOff>657225</xdr:colOff>
      <xdr:row>350</xdr:row>
      <xdr:rowOff>0</xdr:rowOff>
    </xdr:from>
    <xdr:to>
      <xdr:col>18</xdr:col>
      <xdr:colOff>9525</xdr:colOff>
      <xdr:row>350</xdr:row>
      <xdr:rowOff>0</xdr:rowOff>
    </xdr:to>
    <xdr:grpSp>
      <xdr:nvGrpSpPr>
        <xdr:cNvPr id="40" name="Group 40"/>
        <xdr:cNvGrpSpPr>
          <a:grpSpLocks/>
        </xdr:cNvGrpSpPr>
      </xdr:nvGrpSpPr>
      <xdr:grpSpPr>
        <a:xfrm>
          <a:off x="10982325" y="56749950"/>
          <a:ext cx="590550" cy="0"/>
          <a:chOff x="769" y="35"/>
          <a:chExt cx="110" cy="41"/>
        </a:xfrm>
        <a:solidFill>
          <a:srgbClr val="FFFFFF"/>
        </a:solidFill>
      </xdr:grpSpPr>
      <xdr:sp>
        <xdr:nvSpPr>
          <xdr:cNvPr id="41" name="Rectangle 41"/>
          <xdr:cNvSpPr>
            <a:spLocks/>
          </xdr:cNvSpPr>
        </xdr:nvSpPr>
        <xdr:spPr>
          <a:xfrm>
            <a:off x="790" y="55"/>
            <a:ext cx="8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769" y="47"/>
            <a:ext cx="21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3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2" y="35"/>
            <a:ext cx="83" cy="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" name="Rectangle 44"/>
          <xdr:cNvSpPr>
            <a:spLocks/>
          </xdr:cNvSpPr>
        </xdr:nvSpPr>
        <xdr:spPr>
          <a:xfrm>
            <a:off x="834" y="35"/>
            <a:ext cx="39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95250</xdr:rowOff>
    </xdr:from>
    <xdr:to>
      <xdr:col>13</xdr:col>
      <xdr:colOff>152400</xdr:colOff>
      <xdr:row>4</xdr:row>
      <xdr:rowOff>28575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95250"/>
          <a:ext cx="1809750" cy="904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U410"/>
  <sheetViews>
    <sheetView zoomScale="95" zoomScaleNormal="95" workbookViewId="0" topLeftCell="A1">
      <selection activeCell="F19" sqref="F19"/>
    </sheetView>
  </sheetViews>
  <sheetFormatPr defaultColWidth="9.140625" defaultRowHeight="12.75"/>
  <cols>
    <col min="1" max="1" width="5.7109375" style="1" customWidth="1"/>
    <col min="2" max="2" width="9.7109375" style="2" customWidth="1"/>
    <col min="3" max="3" width="20.57421875" style="2" customWidth="1"/>
    <col min="4" max="4" width="10.7109375" style="3" customWidth="1"/>
    <col min="5" max="5" width="10.421875" style="2" customWidth="1"/>
    <col min="6" max="6" width="16.421875" style="2" customWidth="1"/>
    <col min="7" max="7" width="18.140625" style="4" customWidth="1"/>
    <col min="8" max="8" width="10.7109375" style="1" customWidth="1"/>
    <col min="9" max="9" width="10.7109375" style="2" customWidth="1"/>
    <col min="10" max="10" width="2.7109375" style="5" customWidth="1"/>
    <col min="11" max="13" width="2.7109375" style="2" customWidth="1"/>
    <col min="14" max="14" width="9.8515625" style="2" customWidth="1"/>
    <col min="15" max="15" width="10.28125" style="93" bestFit="1" customWidth="1"/>
    <col min="16" max="16" width="10.7109375" style="96" bestFit="1" customWidth="1"/>
    <col min="17" max="17" width="9.8515625" style="93" bestFit="1" customWidth="1"/>
    <col min="18" max="21" width="8.7109375" style="93" customWidth="1"/>
    <col min="22" max="16384" width="8.7109375" style="2" customWidth="1"/>
  </cols>
  <sheetData>
    <row r="1" ht="15.75" customHeight="1"/>
    <row r="2" spans="1:21" s="11" customFormat="1" ht="15.75" customHeight="1">
      <c r="A2" s="6" t="e">
        <f>CONCATENATE("Nacalculatie ",#REF!," Psychiatrische Ziekenhuizen en Ribw´s")</f>
        <v>#REF!</v>
      </c>
      <c r="B2" s="7"/>
      <c r="C2" s="8" t="e">
        <f>#REF!</f>
        <v>#REF!</v>
      </c>
      <c r="D2" s="8" t="e">
        <f>#REF!</f>
        <v>#REF!</v>
      </c>
      <c r="E2" s="8" t="e">
        <f>#REF!</f>
        <v>#REF!</v>
      </c>
      <c r="F2" s="8" t="e">
        <f>#REF!</f>
        <v>#REF!</v>
      </c>
      <c r="G2" s="8" t="e">
        <f>#REF!</f>
        <v>#REF!</v>
      </c>
      <c r="H2" s="8" t="e">
        <f>#REF!</f>
        <v>#REF!</v>
      </c>
      <c r="I2" s="8" t="e">
        <f>#REF!</f>
        <v>#REF!</v>
      </c>
      <c r="J2" s="8" t="e">
        <f>#REF!</f>
        <v>#REF!</v>
      </c>
      <c r="K2" s="7"/>
      <c r="L2" s="9"/>
      <c r="M2" s="10" t="e">
        <f>#REF!+1</f>
        <v>#REF!</v>
      </c>
      <c r="O2" s="12"/>
      <c r="P2" s="13"/>
      <c r="Q2" s="12"/>
      <c r="R2" s="12"/>
      <c r="S2" s="12"/>
      <c r="T2" s="12"/>
      <c r="U2" s="12"/>
    </row>
    <row r="3" ht="12.75">
      <c r="M3" s="5"/>
    </row>
    <row r="4" spans="1:21" ht="12.75" customHeight="1">
      <c r="A4" s="14" t="str">
        <f>CONCATENATE("RUBRIEK 1: WERKELIJKE OPBRENGSTEN")</f>
        <v>RUBRIEK 1: WERKELIJKE OPBRENGSTEN</v>
      </c>
      <c r="B4" s="15"/>
      <c r="C4" s="15"/>
      <c r="D4" s="16"/>
      <c r="E4" s="230" t="str">
        <f>CONCATENATE("(Ribw´s alleen ",A8,", ",A34,", ",E37," en ",A42,")")</f>
        <v>(Ribw´s alleen 1.1 , 1.4, 1.6  en 1.7)</v>
      </c>
      <c r="F4" s="17"/>
      <c r="G4" s="18"/>
      <c r="H4" s="2"/>
      <c r="I4" s="17"/>
      <c r="J4" s="19"/>
      <c r="K4" s="17"/>
      <c r="L4" s="15"/>
      <c r="M4" s="96"/>
      <c r="N4" s="93"/>
      <c r="P4" s="93"/>
      <c r="S4" s="2"/>
      <c r="T4" s="2"/>
      <c r="U4" s="2"/>
    </row>
    <row r="5" spans="2:21" ht="12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93"/>
      <c r="N5" s="93"/>
      <c r="P5" s="93"/>
      <c r="S5" s="2"/>
      <c r="T5" s="2"/>
      <c r="U5" s="2"/>
    </row>
    <row r="6" spans="1:6" s="11" customFormat="1" ht="12.75" customHeight="1">
      <c r="A6" s="21"/>
      <c r="B6" s="22" t="s">
        <v>49</v>
      </c>
      <c r="C6" s="23" t="s">
        <v>45</v>
      </c>
      <c r="D6" s="24"/>
      <c r="E6" s="197"/>
      <c r="F6" s="22" t="s">
        <v>49</v>
      </c>
    </row>
    <row r="7" spans="1:21" ht="12.75" customHeight="1">
      <c r="A7" s="20"/>
      <c r="B7" s="3"/>
      <c r="C7" s="20"/>
      <c r="D7" s="20"/>
      <c r="E7" s="20"/>
      <c r="F7" s="20"/>
      <c r="G7" s="93"/>
      <c r="H7" s="93"/>
      <c r="I7" s="93"/>
      <c r="J7" s="93"/>
      <c r="K7" s="93"/>
      <c r="O7" s="2"/>
      <c r="P7" s="2"/>
      <c r="Q7" s="2"/>
      <c r="R7" s="2"/>
      <c r="S7" s="2"/>
      <c r="T7" s="2"/>
      <c r="U7" s="2"/>
    </row>
    <row r="8" spans="1:6" s="90" customFormat="1" ht="12.75" customHeight="1">
      <c r="A8" s="26" t="s">
        <v>40</v>
      </c>
      <c r="B8" s="28"/>
      <c r="C8" s="29"/>
      <c r="D8" s="27"/>
      <c r="E8" s="26" t="s">
        <v>39</v>
      </c>
      <c r="F8" s="29"/>
    </row>
    <row r="9" spans="1:6" s="90" customFormat="1" ht="12.75" customHeight="1">
      <c r="A9" s="31" t="e">
        <f>#REF!</f>
        <v>#REF!</v>
      </c>
      <c r="B9" s="267" t="e">
        <f>#REF!</f>
        <v>#REF!</v>
      </c>
      <c r="C9" s="268" t="e">
        <f>#REF!</f>
        <v>#REF!</v>
      </c>
      <c r="D9" s="27"/>
      <c r="E9" s="31" t="e">
        <f>A38+1</f>
        <v>#REF!</v>
      </c>
      <c r="F9" s="267" t="e">
        <f>#REF!</f>
        <v>#REF!</v>
      </c>
    </row>
    <row r="10" spans="1:6" s="42" customFormat="1" ht="12.75" customHeight="1">
      <c r="A10" s="32" t="e">
        <f aca="true" t="shared" si="0" ref="A10:A17">A9+1</f>
        <v>#REF!</v>
      </c>
      <c r="B10" s="267" t="e">
        <f>#REF!</f>
        <v>#REF!</v>
      </c>
      <c r="C10" s="268" t="e">
        <f>#REF!</f>
        <v>#REF!</v>
      </c>
      <c r="D10" s="33"/>
      <c r="E10" s="34" t="e">
        <f aca="true" t="shared" si="1" ref="E10:E28">E9+1</f>
        <v>#REF!</v>
      </c>
      <c r="F10" s="267" t="e">
        <f>#REF!</f>
        <v>#REF!</v>
      </c>
    </row>
    <row r="11" spans="1:6" s="42" customFormat="1" ht="12.75" customHeight="1">
      <c r="A11" s="34" t="e">
        <f t="shared" si="0"/>
        <v>#REF!</v>
      </c>
      <c r="B11" s="267" t="e">
        <f>#REF!</f>
        <v>#REF!</v>
      </c>
      <c r="C11" s="268" t="e">
        <f>#REF!</f>
        <v>#REF!</v>
      </c>
      <c r="D11" s="33"/>
      <c r="E11" s="34" t="e">
        <f t="shared" si="1"/>
        <v>#REF!</v>
      </c>
      <c r="F11" s="267" t="e">
        <f>#REF!</f>
        <v>#REF!</v>
      </c>
    </row>
    <row r="12" spans="1:6" s="42" customFormat="1" ht="12.75" customHeight="1">
      <c r="A12" s="34" t="e">
        <f t="shared" si="0"/>
        <v>#REF!</v>
      </c>
      <c r="B12" s="267" t="e">
        <f>#REF!</f>
        <v>#REF!</v>
      </c>
      <c r="C12" s="268" t="e">
        <f>#REF!</f>
        <v>#REF!</v>
      </c>
      <c r="D12" s="33"/>
      <c r="E12" s="34" t="e">
        <f t="shared" si="1"/>
        <v>#REF!</v>
      </c>
      <c r="F12" s="267" t="e">
        <f>#REF!</f>
        <v>#REF!</v>
      </c>
    </row>
    <row r="13" spans="1:6" s="42" customFormat="1" ht="12.75" customHeight="1">
      <c r="A13" s="34" t="e">
        <f t="shared" si="0"/>
        <v>#REF!</v>
      </c>
      <c r="B13" s="267" t="e">
        <f>#REF!</f>
        <v>#REF!</v>
      </c>
      <c r="C13" s="268" t="e">
        <f>#REF!</f>
        <v>#REF!</v>
      </c>
      <c r="D13" s="33"/>
      <c r="E13" s="34" t="e">
        <f t="shared" si="1"/>
        <v>#REF!</v>
      </c>
      <c r="F13" s="267" t="e">
        <f>#REF!</f>
        <v>#REF!</v>
      </c>
    </row>
    <row r="14" spans="1:8" s="42" customFormat="1" ht="12.75" customHeight="1">
      <c r="A14" s="34" t="e">
        <f t="shared" si="0"/>
        <v>#REF!</v>
      </c>
      <c r="B14" s="267" t="e">
        <f>#REF!</f>
        <v>#REF!</v>
      </c>
      <c r="C14" s="268" t="e">
        <f>#REF!</f>
        <v>#REF!</v>
      </c>
      <c r="D14" s="33"/>
      <c r="E14" s="34" t="e">
        <f t="shared" si="1"/>
        <v>#REF!</v>
      </c>
      <c r="F14" s="267" t="e">
        <f>#REF!</f>
        <v>#REF!</v>
      </c>
      <c r="H14" s="90"/>
    </row>
    <row r="15" spans="1:8" s="42" customFormat="1" ht="12.75" customHeight="1">
      <c r="A15" s="35" t="e">
        <f t="shared" si="0"/>
        <v>#REF!</v>
      </c>
      <c r="B15" s="267" t="e">
        <f>#REF!</f>
        <v>#REF!</v>
      </c>
      <c r="C15" s="269"/>
      <c r="D15" s="33"/>
      <c r="E15" s="34" t="e">
        <f t="shared" si="1"/>
        <v>#REF!</v>
      </c>
      <c r="F15" s="267" t="e">
        <f>#REF!</f>
        <v>#REF!</v>
      </c>
      <c r="H15" s="90"/>
    </row>
    <row r="16" spans="1:8" s="42" customFormat="1" ht="12.75" customHeight="1">
      <c r="A16" s="54" t="e">
        <f t="shared" si="0"/>
        <v>#REF!</v>
      </c>
      <c r="B16" s="270" t="e">
        <f>#REF!</f>
        <v>#REF!</v>
      </c>
      <c r="C16" s="268" t="e">
        <f>#REF!</f>
        <v>#REF!</v>
      </c>
      <c r="D16" s="33"/>
      <c r="E16" s="34" t="e">
        <f t="shared" si="1"/>
        <v>#REF!</v>
      </c>
      <c r="F16" s="267" t="e">
        <f>#REF!</f>
        <v>#REF!</v>
      </c>
      <c r="H16" s="90"/>
    </row>
    <row r="17" spans="1:8" s="42" customFormat="1" ht="12.75" customHeight="1">
      <c r="A17" s="37" t="e">
        <f t="shared" si="0"/>
        <v>#REF!</v>
      </c>
      <c r="B17" s="39"/>
      <c r="C17" s="40"/>
      <c r="D17" s="33"/>
      <c r="E17" s="34" t="e">
        <f t="shared" si="1"/>
        <v>#REF!</v>
      </c>
      <c r="F17" s="267" t="e">
        <f>#REF!</f>
        <v>#REF!</v>
      </c>
      <c r="H17" s="90"/>
    </row>
    <row r="18" spans="1:8" s="42" customFormat="1" ht="12.75" customHeight="1">
      <c r="A18" s="41"/>
      <c r="B18" s="238"/>
      <c r="D18" s="33"/>
      <c r="E18" s="34" t="e">
        <f t="shared" si="1"/>
        <v>#REF!</v>
      </c>
      <c r="F18" s="267" t="e">
        <f>#REF!</f>
        <v>#REF!</v>
      </c>
      <c r="H18" s="90"/>
    </row>
    <row r="19" spans="1:8" s="42" customFormat="1" ht="12.75" customHeight="1">
      <c r="A19" s="26" t="s">
        <v>41</v>
      </c>
      <c r="B19" s="28"/>
      <c r="C19" s="29"/>
      <c r="D19" s="33"/>
      <c r="E19" s="34" t="e">
        <f t="shared" si="1"/>
        <v>#REF!</v>
      </c>
      <c r="F19" s="267" t="e">
        <f>#REF!</f>
        <v>#REF!</v>
      </c>
      <c r="H19" s="90"/>
    </row>
    <row r="20" spans="1:8" s="42" customFormat="1" ht="12.75" customHeight="1">
      <c r="A20" s="31" t="e">
        <f>A17+1</f>
        <v>#REF!</v>
      </c>
      <c r="B20" s="267" t="e">
        <f>#REF!</f>
        <v>#REF!</v>
      </c>
      <c r="C20" s="269"/>
      <c r="D20" s="44"/>
      <c r="E20" s="34" t="e">
        <f t="shared" si="1"/>
        <v>#REF!</v>
      </c>
      <c r="F20" s="267" t="e">
        <f>#REF!</f>
        <v>#REF!</v>
      </c>
      <c r="H20" s="90"/>
    </row>
    <row r="21" spans="1:8" s="42" customFormat="1" ht="12.75" customHeight="1">
      <c r="A21" s="32" t="e">
        <f>A20+1</f>
        <v>#REF!</v>
      </c>
      <c r="B21" s="267" t="e">
        <f>#REF!</f>
        <v>#REF!</v>
      </c>
      <c r="C21" s="269"/>
      <c r="D21" s="45"/>
      <c r="E21" s="34" t="e">
        <f t="shared" si="1"/>
        <v>#REF!</v>
      </c>
      <c r="F21" s="267" t="e">
        <f>#REF!</f>
        <v>#REF!</v>
      </c>
      <c r="H21" s="90"/>
    </row>
    <row r="22" spans="1:6" s="90" customFormat="1" ht="12.75" customHeight="1">
      <c r="A22" s="32" t="e">
        <f>A21+1</f>
        <v>#REF!</v>
      </c>
      <c r="B22" s="267" t="e">
        <f>#REF!</f>
        <v>#REF!</v>
      </c>
      <c r="C22" s="269"/>
      <c r="D22" s="27"/>
      <c r="E22" s="34" t="e">
        <f t="shared" si="1"/>
        <v>#REF!</v>
      </c>
      <c r="F22" s="267" t="e">
        <f>#REF!</f>
        <v>#REF!</v>
      </c>
    </row>
    <row r="23" spans="1:6" s="90" customFormat="1" ht="12.75" customHeight="1">
      <c r="A23" s="32" t="e">
        <f>A22+1</f>
        <v>#REF!</v>
      </c>
      <c r="B23" s="267" t="e">
        <f>#REF!</f>
        <v>#REF!</v>
      </c>
      <c r="C23" s="269"/>
      <c r="D23" s="27"/>
      <c r="E23" s="34" t="e">
        <f t="shared" si="1"/>
        <v>#REF!</v>
      </c>
      <c r="F23" s="267" t="e">
        <f>#REF!</f>
        <v>#REF!</v>
      </c>
    </row>
    <row r="24" spans="1:6" s="42" customFormat="1" ht="12.75" customHeight="1">
      <c r="A24" s="35" t="e">
        <f>A23+1</f>
        <v>#REF!</v>
      </c>
      <c r="B24" s="267" t="e">
        <f>#REF!</f>
        <v>#REF!</v>
      </c>
      <c r="C24" s="269"/>
      <c r="D24" s="33"/>
      <c r="E24" s="34" t="e">
        <f t="shared" si="1"/>
        <v>#REF!</v>
      </c>
      <c r="F24" s="267" t="e">
        <f>#REF!</f>
        <v>#REF!</v>
      </c>
    </row>
    <row r="25" spans="1:6" s="42" customFormat="1" ht="12.75" customHeight="1">
      <c r="A25" s="37" t="e">
        <f>A24+1</f>
        <v>#REF!</v>
      </c>
      <c r="B25" s="39"/>
      <c r="C25" s="40"/>
      <c r="D25" s="33"/>
      <c r="E25" s="34" t="e">
        <f t="shared" si="1"/>
        <v>#REF!</v>
      </c>
      <c r="F25" s="267" t="e">
        <f>#REF!</f>
        <v>#REF!</v>
      </c>
    </row>
    <row r="26" spans="1:6" s="42" customFormat="1" ht="12.75" customHeight="1">
      <c r="A26" s="261"/>
      <c r="B26" s="43"/>
      <c r="D26" s="33"/>
      <c r="E26" s="34" t="e">
        <f t="shared" si="1"/>
        <v>#REF!</v>
      </c>
      <c r="F26" s="267" t="e">
        <f>#REF!</f>
        <v>#REF!</v>
      </c>
    </row>
    <row r="27" spans="1:8" s="42" customFormat="1" ht="12.75" customHeight="1">
      <c r="A27" s="26" t="s">
        <v>42</v>
      </c>
      <c r="B27" s="28"/>
      <c r="C27" s="29"/>
      <c r="D27" s="44"/>
      <c r="E27" s="34" t="e">
        <f t="shared" si="1"/>
        <v>#REF!</v>
      </c>
      <c r="F27" s="267" t="e">
        <f>#REF!</f>
        <v>#REF!</v>
      </c>
      <c r="H27" s="90"/>
    </row>
    <row r="28" spans="1:8" s="42" customFormat="1" ht="12.75" customHeight="1">
      <c r="A28" s="31" t="e">
        <f>A25+1</f>
        <v>#REF!</v>
      </c>
      <c r="B28" s="267" t="e">
        <f>#REF!</f>
        <v>#REF!</v>
      </c>
      <c r="C28" s="268" t="e">
        <f>#REF!</f>
        <v>#REF!</v>
      </c>
      <c r="D28" s="45"/>
      <c r="E28" s="34" t="e">
        <f t="shared" si="1"/>
        <v>#REF!</v>
      </c>
      <c r="F28" s="267" t="e">
        <f>#REF!</f>
        <v>#REF!</v>
      </c>
      <c r="H28" s="90"/>
    </row>
    <row r="29" spans="1:6" s="90" customFormat="1" ht="12.75" customHeight="1">
      <c r="A29" s="32" t="e">
        <f>A28+1</f>
        <v>#REF!</v>
      </c>
      <c r="B29" s="267" t="e">
        <f>#REF!</f>
        <v>#REF!</v>
      </c>
      <c r="C29" s="268" t="e">
        <f>#REF!</f>
        <v>#REF!</v>
      </c>
      <c r="D29" s="27"/>
      <c r="E29" s="34" t="e">
        <f>E25+1</f>
        <v>#REF!</v>
      </c>
      <c r="F29" s="267" t="e">
        <f>#REF!</f>
        <v>#REF!</v>
      </c>
    </row>
    <row r="30" spans="1:6" s="90" customFormat="1" ht="12.75" customHeight="1">
      <c r="A30" s="34" t="e">
        <f>A29+1</f>
        <v>#REF!</v>
      </c>
      <c r="B30" s="267" t="e">
        <f>#REF!</f>
        <v>#REF!</v>
      </c>
      <c r="C30" s="268" t="e">
        <f>#REF!</f>
        <v>#REF!</v>
      </c>
      <c r="D30" s="27"/>
      <c r="E30" s="34" t="e">
        <f>E29+1</f>
        <v>#REF!</v>
      </c>
      <c r="F30" s="267" t="e">
        <f>#REF!</f>
        <v>#REF!</v>
      </c>
    </row>
    <row r="31" spans="1:6" s="42" customFormat="1" ht="12.75" customHeight="1">
      <c r="A31" s="35" t="e">
        <f>A30+1</f>
        <v>#REF!</v>
      </c>
      <c r="B31" s="267" t="e">
        <f>#REF!</f>
        <v>#REF!</v>
      </c>
      <c r="C31" s="268" t="e">
        <f>#REF!</f>
        <v>#REF!</v>
      </c>
      <c r="D31" s="33"/>
      <c r="E31" s="34" t="e">
        <f>E30+1</f>
        <v>#REF!</v>
      </c>
      <c r="F31" s="267" t="e">
        <f>#REF!</f>
        <v>#REF!</v>
      </c>
    </row>
    <row r="32" spans="1:6" s="42" customFormat="1" ht="12.75" customHeight="1">
      <c r="A32" s="37" t="e">
        <f>A31+1</f>
        <v>#REF!</v>
      </c>
      <c r="B32" s="39"/>
      <c r="C32" s="46"/>
      <c r="D32" s="33"/>
      <c r="E32" s="34" t="e">
        <f>E30+1</f>
        <v>#REF!</v>
      </c>
      <c r="F32" s="267" t="e">
        <f>#REF!</f>
        <v>#REF!</v>
      </c>
    </row>
    <row r="33" spans="1:6" s="42" customFormat="1" ht="12.75" customHeight="1">
      <c r="A33" s="41"/>
      <c r="B33" s="43"/>
      <c r="D33" s="33"/>
      <c r="E33" s="34" t="e">
        <f>E31+1</f>
        <v>#REF!</v>
      </c>
      <c r="F33" s="267" t="e">
        <f>#REF!</f>
        <v>#REF!</v>
      </c>
    </row>
    <row r="34" spans="1:6" s="42" customFormat="1" ht="12.75" customHeight="1">
      <c r="A34" s="26" t="s">
        <v>101</v>
      </c>
      <c r="B34" s="45"/>
      <c r="D34" s="48"/>
      <c r="E34" s="34" t="e">
        <f>E33+1</f>
        <v>#REF!</v>
      </c>
      <c r="F34" s="267" t="e">
        <f>#REF!</f>
        <v>#REF!</v>
      </c>
    </row>
    <row r="35" spans="1:8" s="42" customFormat="1" ht="12.75" customHeight="1">
      <c r="A35" s="31" t="e">
        <f>A32+1</f>
        <v>#REF!</v>
      </c>
      <c r="B35" s="49"/>
      <c r="C35" s="50"/>
      <c r="E35" s="51" t="e">
        <f>E34+1</f>
        <v>#REF!</v>
      </c>
      <c r="F35" s="52"/>
      <c r="H35" s="90"/>
    </row>
    <row r="36" spans="1:21" ht="12.75">
      <c r="A36" s="35" t="e">
        <f>A35+1</f>
        <v>#REF!</v>
      </c>
      <c r="B36" s="49"/>
      <c r="C36" s="50"/>
      <c r="D36" s="4"/>
      <c r="E36" s="53"/>
      <c r="F36" s="5"/>
      <c r="G36" s="93"/>
      <c r="H36" s="96"/>
      <c r="I36" s="93"/>
      <c r="J36" s="93"/>
      <c r="K36" s="93"/>
      <c r="L36" s="93"/>
      <c r="M36" s="93"/>
      <c r="O36" s="2"/>
      <c r="P36" s="2"/>
      <c r="Q36" s="2"/>
      <c r="R36" s="2"/>
      <c r="S36" s="2"/>
      <c r="T36" s="2"/>
      <c r="U36" s="2"/>
    </row>
    <row r="37" spans="1:21" ht="12.75">
      <c r="A37" s="54" t="e">
        <f>A36+1</f>
        <v>#REF!</v>
      </c>
      <c r="B37" s="55"/>
      <c r="C37" s="56"/>
      <c r="D37" s="4"/>
      <c r="E37" s="26" t="s">
        <v>43</v>
      </c>
      <c r="F37" s="57"/>
      <c r="G37" s="93"/>
      <c r="H37" s="96"/>
      <c r="I37" s="93"/>
      <c r="J37" s="93"/>
      <c r="K37" s="93"/>
      <c r="L37" s="93"/>
      <c r="M37" s="93"/>
      <c r="O37" s="2"/>
      <c r="P37" s="2"/>
      <c r="Q37" s="2"/>
      <c r="R37" s="2"/>
      <c r="S37" s="2"/>
      <c r="T37" s="2"/>
      <c r="U37" s="2"/>
    </row>
    <row r="38" spans="1:21" ht="12.75" customHeight="1">
      <c r="A38" s="51" t="e">
        <f>A37+1</f>
        <v>#REF!</v>
      </c>
      <c r="B38" s="38"/>
      <c r="C38" s="52"/>
      <c r="D38" s="4"/>
      <c r="E38" s="37" t="e">
        <f>A38+1</f>
        <v>#REF!</v>
      </c>
      <c r="F38" s="60"/>
      <c r="G38" s="93"/>
      <c r="H38" s="96"/>
      <c r="I38" s="93"/>
      <c r="J38" s="93"/>
      <c r="K38" s="93"/>
      <c r="L38" s="93"/>
      <c r="M38" s="93"/>
      <c r="O38" s="2"/>
      <c r="P38" s="2"/>
      <c r="Q38" s="2"/>
      <c r="R38" s="2"/>
      <c r="S38" s="2"/>
      <c r="T38" s="2"/>
      <c r="U38" s="2"/>
    </row>
    <row r="39" spans="1:6" s="11" customFormat="1" ht="12.75" customHeight="1">
      <c r="A39" s="1"/>
      <c r="B39" s="3"/>
      <c r="C39" s="2"/>
      <c r="D39" s="2"/>
      <c r="E39" s="4"/>
      <c r="F39" s="1"/>
    </row>
    <row r="40" spans="1:21" ht="12.75">
      <c r="A40" s="21"/>
      <c r="B40" s="184"/>
      <c r="C40" s="184"/>
      <c r="D40" s="25" t="s">
        <v>48</v>
      </c>
      <c r="E40" s="24"/>
      <c r="F40" s="21"/>
      <c r="G40" s="62"/>
      <c r="H40" s="62"/>
      <c r="I40" s="63"/>
      <c r="J40" s="2"/>
      <c r="K40" s="93"/>
      <c r="L40" s="96"/>
      <c r="M40" s="93"/>
      <c r="N40" s="93"/>
      <c r="P40" s="93"/>
      <c r="R40" s="2"/>
      <c r="S40" s="2"/>
      <c r="T40" s="2"/>
      <c r="U40" s="2"/>
    </row>
    <row r="41" spans="1:21" ht="12.75">
      <c r="A41" s="64"/>
      <c r="B41" s="66"/>
      <c r="C41" s="66"/>
      <c r="D41" s="67"/>
      <c r="E41" s="65"/>
      <c r="F41" s="64"/>
      <c r="G41" s="68"/>
      <c r="H41" s="68"/>
      <c r="I41" s="69"/>
      <c r="J41" s="69"/>
      <c r="K41" s="70"/>
      <c r="M41" s="93"/>
      <c r="N41" s="96"/>
      <c r="P41" s="93"/>
      <c r="T41" s="2"/>
      <c r="U41" s="2"/>
    </row>
    <row r="42" spans="1:21" ht="12.75">
      <c r="A42" s="26" t="s">
        <v>90</v>
      </c>
      <c r="B42" s="48"/>
      <c r="C42" s="48"/>
      <c r="D42" s="236" t="s">
        <v>158</v>
      </c>
      <c r="E42" s="4"/>
      <c r="F42" s="71"/>
      <c r="G42" s="72"/>
      <c r="H42" s="72"/>
      <c r="I42" s="72"/>
      <c r="J42" s="72"/>
      <c r="K42" s="73"/>
      <c r="M42" s="93"/>
      <c r="N42" s="96"/>
      <c r="P42" s="93"/>
      <c r="T42" s="2"/>
      <c r="U42" s="2"/>
    </row>
    <row r="43" spans="1:21" ht="12.75">
      <c r="A43" s="31" t="e">
        <f>#REF!</f>
        <v>#REF!</v>
      </c>
      <c r="B43" s="134"/>
      <c r="C43" s="74"/>
      <c r="D43" s="267" t="e">
        <f>#REF!</f>
        <v>#REF!</v>
      </c>
      <c r="E43" s="4"/>
      <c r="F43" s="75"/>
      <c r="G43" s="76"/>
      <c r="H43" s="76"/>
      <c r="I43" s="76"/>
      <c r="J43" s="76"/>
      <c r="K43" s="76"/>
      <c r="M43" s="93"/>
      <c r="N43" s="96"/>
      <c r="P43" s="93"/>
      <c r="T43" s="2"/>
      <c r="U43" s="2"/>
    </row>
    <row r="44" spans="1:21" ht="12.75">
      <c r="A44" s="32" t="e">
        <f>A43+1</f>
        <v>#REF!</v>
      </c>
      <c r="B44" s="134"/>
      <c r="C44" s="77"/>
      <c r="D44" s="291"/>
      <c r="E44" s="4"/>
      <c r="F44" s="1"/>
      <c r="G44" s="2"/>
      <c r="H44" s="5"/>
      <c r="J44" s="2"/>
      <c r="M44" s="93"/>
      <c r="N44" s="96"/>
      <c r="P44" s="93"/>
      <c r="T44" s="2"/>
      <c r="U44" s="2"/>
    </row>
    <row r="45" spans="1:21" ht="12.75">
      <c r="A45" s="35" t="e">
        <f>A44+1</f>
        <v>#REF!</v>
      </c>
      <c r="B45" s="78"/>
      <c r="C45" s="79"/>
      <c r="D45" s="267" t="e">
        <f>#REF!</f>
        <v>#REF!</v>
      </c>
      <c r="E45" s="4"/>
      <c r="F45" s="1"/>
      <c r="G45" s="2"/>
      <c r="H45" s="5"/>
      <c r="J45" s="2"/>
      <c r="M45" s="93"/>
      <c r="N45" s="96"/>
      <c r="P45" s="93"/>
      <c r="T45" s="2"/>
      <c r="U45" s="2"/>
    </row>
    <row r="46" spans="1:19" s="87" customFormat="1" ht="12.75">
      <c r="A46" s="37" t="e">
        <f>A45+1</f>
        <v>#REF!</v>
      </c>
      <c r="B46" s="52"/>
      <c r="C46" s="80"/>
      <c r="D46" s="292"/>
      <c r="E46" s="4"/>
      <c r="F46" s="1"/>
      <c r="G46" s="2"/>
      <c r="H46" s="5"/>
      <c r="I46" s="2"/>
      <c r="J46" s="2"/>
      <c r="K46" s="2"/>
      <c r="M46" s="293"/>
      <c r="N46" s="294"/>
      <c r="O46" s="293"/>
      <c r="P46" s="293"/>
      <c r="Q46" s="293"/>
      <c r="R46" s="293"/>
      <c r="S46" s="293"/>
    </row>
    <row r="47" spans="1:21" ht="12.75">
      <c r="A47" s="81" t="e">
        <f>A46+1</f>
        <v>#REF!</v>
      </c>
      <c r="B47" s="271"/>
      <c r="C47" s="82"/>
      <c r="D47" s="267" t="e">
        <f>#REF!</f>
        <v>#REF!</v>
      </c>
      <c r="E47" s="4"/>
      <c r="F47" s="1"/>
      <c r="G47" s="2"/>
      <c r="H47" s="5"/>
      <c r="J47" s="2"/>
      <c r="M47" s="93"/>
      <c r="N47" s="96"/>
      <c r="P47" s="93"/>
      <c r="T47" s="2"/>
      <c r="U47" s="2"/>
    </row>
    <row r="48" spans="1:21" ht="12.75">
      <c r="A48" s="37" t="e">
        <f>A47+1</f>
        <v>#REF!</v>
      </c>
      <c r="B48" s="52"/>
      <c r="C48" s="80"/>
      <c r="D48" s="292"/>
      <c r="E48" s="4"/>
      <c r="F48" s="1"/>
      <c r="G48" s="2"/>
      <c r="H48" s="5"/>
      <c r="J48" s="2"/>
      <c r="M48" s="93"/>
      <c r="N48" s="96"/>
      <c r="P48" s="93"/>
      <c r="T48" s="2"/>
      <c r="U48" s="2"/>
    </row>
    <row r="49" spans="1:21" ht="12.75">
      <c r="A49" s="83"/>
      <c r="B49" s="84"/>
      <c r="C49" s="84"/>
      <c r="D49" s="84"/>
      <c r="E49" s="85"/>
      <c r="F49" s="86"/>
      <c r="G49" s="87"/>
      <c r="H49" s="76"/>
      <c r="I49" s="87"/>
      <c r="J49" s="87"/>
      <c r="K49" s="87"/>
      <c r="M49" s="93"/>
      <c r="N49" s="96"/>
      <c r="P49" s="93"/>
      <c r="T49" s="2"/>
      <c r="U49" s="2"/>
    </row>
    <row r="50" spans="1:21" ht="12.75">
      <c r="A50" s="83" t="s">
        <v>155</v>
      </c>
      <c r="B50" s="84"/>
      <c r="C50" s="84"/>
      <c r="D50" s="236" t="s">
        <v>158</v>
      </c>
      <c r="E50" s="85"/>
      <c r="F50" s="86"/>
      <c r="G50" s="87"/>
      <c r="H50" s="76"/>
      <c r="I50" s="87"/>
      <c r="J50" s="87"/>
      <c r="K50" s="87"/>
      <c r="M50" s="93"/>
      <c r="N50" s="96"/>
      <c r="P50" s="93"/>
      <c r="T50" s="2"/>
      <c r="U50" s="2"/>
    </row>
    <row r="51" spans="1:21" ht="12.75">
      <c r="A51" s="31" t="e">
        <f>A48+1</f>
        <v>#REF!</v>
      </c>
      <c r="B51" s="134"/>
      <c r="C51" s="88"/>
      <c r="D51" s="291"/>
      <c r="E51" s="4"/>
      <c r="F51" s="1"/>
      <c r="G51" s="2"/>
      <c r="H51" s="5"/>
      <c r="J51" s="2"/>
      <c r="M51" s="93"/>
      <c r="N51" s="96"/>
      <c r="P51" s="93"/>
      <c r="T51" s="2"/>
      <c r="U51" s="2"/>
    </row>
    <row r="52" spans="1:21" ht="12.75" customHeight="1">
      <c r="A52" s="35" t="e">
        <f>A51+1</f>
        <v>#REF!</v>
      </c>
      <c r="B52" s="237"/>
      <c r="C52" s="36"/>
      <c r="D52" s="295" t="e">
        <f>#REF!</f>
        <v>#REF!</v>
      </c>
      <c r="E52" s="4"/>
      <c r="F52" s="1"/>
      <c r="G52" s="2"/>
      <c r="H52" s="5"/>
      <c r="J52" s="2"/>
      <c r="M52" s="93"/>
      <c r="N52" s="96"/>
      <c r="P52" s="93"/>
      <c r="T52" s="2"/>
      <c r="U52" s="2"/>
    </row>
    <row r="53" spans="1:21" ht="12.75">
      <c r="A53" s="81"/>
      <c r="B53" s="296"/>
      <c r="C53" s="297"/>
      <c r="D53" s="298" t="e">
        <f>#REF!</f>
        <v>#REF!</v>
      </c>
      <c r="E53" s="4"/>
      <c r="F53" s="1"/>
      <c r="G53" s="2"/>
      <c r="H53" s="5"/>
      <c r="J53" s="2"/>
      <c r="M53" s="93"/>
      <c r="N53" s="96"/>
      <c r="P53" s="93"/>
      <c r="T53" s="2"/>
      <c r="U53" s="2"/>
    </row>
    <row r="54" spans="1:21" ht="12.75">
      <c r="A54" s="37" t="e">
        <f>A52+1</f>
        <v>#REF!</v>
      </c>
      <c r="B54" s="52"/>
      <c r="C54" s="89"/>
      <c r="D54" s="292"/>
      <c r="E54" s="4"/>
      <c r="F54" s="1"/>
      <c r="G54" s="2"/>
      <c r="H54" s="5"/>
      <c r="J54" s="2"/>
      <c r="M54" s="93"/>
      <c r="N54" s="96"/>
      <c r="P54" s="93"/>
      <c r="T54" s="2"/>
      <c r="U54" s="2"/>
    </row>
    <row r="55" spans="1:21" ht="12.75">
      <c r="A55" s="81" t="e">
        <f>A54+1</f>
        <v>#REF!</v>
      </c>
      <c r="B55" s="271"/>
      <c r="C55" s="82"/>
      <c r="D55" s="267" t="e">
        <f>#REF!</f>
        <v>#REF!</v>
      </c>
      <c r="E55" s="4"/>
      <c r="F55" s="1"/>
      <c r="G55" s="2"/>
      <c r="H55" s="5"/>
      <c r="J55" s="2"/>
      <c r="M55" s="93"/>
      <c r="N55" s="96"/>
      <c r="P55" s="93"/>
      <c r="T55" s="2"/>
      <c r="U55" s="2"/>
    </row>
    <row r="56" spans="1:21" ht="12.75">
      <c r="A56" s="37" t="e">
        <f>A55+1</f>
        <v>#REF!</v>
      </c>
      <c r="B56" s="52"/>
      <c r="C56" s="80"/>
      <c r="D56" s="292"/>
      <c r="E56" s="4"/>
      <c r="F56" s="1"/>
      <c r="G56" s="2"/>
      <c r="H56" s="5"/>
      <c r="J56" s="2"/>
      <c r="M56" s="93"/>
      <c r="N56" s="96"/>
      <c r="P56" s="93"/>
      <c r="T56" s="2"/>
      <c r="U56" s="2"/>
    </row>
    <row r="58" spans="1:11" ht="12.75">
      <c r="A58" s="14" t="s">
        <v>38</v>
      </c>
      <c r="B58" s="17"/>
      <c r="C58" s="97"/>
      <c r="D58" s="17"/>
      <c r="E58" s="17"/>
      <c r="F58" s="18"/>
      <c r="G58" s="98"/>
      <c r="H58" s="17"/>
      <c r="I58" s="19"/>
      <c r="J58" s="17"/>
      <c r="K58" s="93"/>
    </row>
    <row r="59" spans="1:11" ht="12.75">
      <c r="A59" s="174"/>
      <c r="B59" s="99"/>
      <c r="C59" s="100"/>
      <c r="D59" s="101"/>
      <c r="E59" s="102"/>
      <c r="F59" s="103"/>
      <c r="G59" s="102"/>
      <c r="H59" s="103"/>
      <c r="I59" s="103"/>
      <c r="J59" s="103"/>
      <c r="K59" s="104"/>
    </row>
    <row r="60" spans="1:21" ht="12.75">
      <c r="A60" s="211"/>
      <c r="B60" s="105" t="s">
        <v>33</v>
      </c>
      <c r="C60" s="209" t="s">
        <v>87</v>
      </c>
      <c r="D60" s="299"/>
      <c r="E60" s="300" t="s">
        <v>88</v>
      </c>
      <c r="F60" s="301"/>
      <c r="G60" s="209" t="e">
        <f>CONCATENATE("Jaarrekening ",#REF!)</f>
        <v>#REF!</v>
      </c>
      <c r="H60" s="302"/>
      <c r="I60" s="303"/>
      <c r="J60" s="2"/>
      <c r="M60" s="93"/>
      <c r="N60" s="96"/>
      <c r="P60" s="93"/>
      <c r="T60" s="2"/>
      <c r="U60" s="2"/>
    </row>
    <row r="61" spans="1:21" ht="12.75">
      <c r="A61" s="211"/>
      <c r="B61" s="106" t="e">
        <f>#REF!-1</f>
        <v>#REF!</v>
      </c>
      <c r="C61" s="106" t="e">
        <f>CONCATENATE("Doorw. ",#REF!-1," ")</f>
        <v>#REF!</v>
      </c>
      <c r="D61" s="106" t="e">
        <f>#REF!</f>
        <v>#REF!</v>
      </c>
      <c r="E61" s="106" t="e">
        <f>CONCATENATE("Doorw. ",#REF!-1," ")</f>
        <v>#REF!</v>
      </c>
      <c r="F61" s="107" t="e">
        <f>CONCATENATE(#REF!,"* ")</f>
        <v>#REF!</v>
      </c>
      <c r="G61" s="108" t="s">
        <v>33</v>
      </c>
      <c r="H61" s="109" t="s">
        <v>89</v>
      </c>
      <c r="I61" s="107" t="s">
        <v>32</v>
      </c>
      <c r="J61" s="2"/>
      <c r="M61" s="93"/>
      <c r="N61" s="96"/>
      <c r="P61" s="93"/>
      <c r="T61" s="2"/>
      <c r="U61" s="2"/>
    </row>
    <row r="62" spans="1:1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42"/>
    </row>
    <row r="63" spans="1:11" ht="12.75">
      <c r="A63" s="41" t="s">
        <v>46</v>
      </c>
      <c r="B63" s="44" t="s">
        <v>47</v>
      </c>
      <c r="C63" s="110"/>
      <c r="D63" s="111"/>
      <c r="E63" s="112"/>
      <c r="F63" s="113"/>
      <c r="G63" s="112"/>
      <c r="H63" s="113"/>
      <c r="I63" s="113"/>
      <c r="J63" s="113"/>
      <c r="K63" s="47"/>
    </row>
    <row r="64" spans="1:21" ht="12.75">
      <c r="A64" s="31" t="e">
        <f>#REF!</f>
        <v>#REF!</v>
      </c>
      <c r="B64" s="267" t="e">
        <f>#REF!</f>
        <v>#REF!</v>
      </c>
      <c r="C64" s="304" t="e">
        <f>#REF!</f>
        <v>#REF!</v>
      </c>
      <c r="D64" s="304" t="e">
        <f>#REF!</f>
        <v>#REF!</v>
      </c>
      <c r="E64" s="267" t="e">
        <f>#REF!</f>
        <v>#REF!</v>
      </c>
      <c r="F64" s="267" t="e">
        <f>#REF!</f>
        <v>#REF!</v>
      </c>
      <c r="G64" s="305"/>
      <c r="H64" s="267" t="e">
        <f>#REF!</f>
        <v>#REF!</v>
      </c>
      <c r="I64" s="267" t="e">
        <f>#REF!</f>
        <v>#REF!</v>
      </c>
      <c r="J64" s="2"/>
      <c r="M64" s="93"/>
      <c r="N64" s="96"/>
      <c r="P64" s="93"/>
      <c r="T64" s="2"/>
      <c r="U64" s="2"/>
    </row>
    <row r="65" spans="1:21" ht="12.75">
      <c r="A65" s="34" t="e">
        <f aca="true" t="shared" si="2" ref="A65:A76">A64+1</f>
        <v>#REF!</v>
      </c>
      <c r="B65" s="267" t="e">
        <f>#REF!</f>
        <v>#REF!</v>
      </c>
      <c r="C65" s="304" t="e">
        <f>#REF!</f>
        <v>#REF!</v>
      </c>
      <c r="D65" s="304" t="e">
        <f>#REF!</f>
        <v>#REF!</v>
      </c>
      <c r="E65" s="267" t="e">
        <f>#REF!</f>
        <v>#REF!</v>
      </c>
      <c r="F65" s="267" t="e">
        <f>#REF!</f>
        <v>#REF!</v>
      </c>
      <c r="G65" s="305"/>
      <c r="H65" s="267" t="e">
        <f>#REF!</f>
        <v>#REF!</v>
      </c>
      <c r="I65" s="267" t="e">
        <f>#REF!</f>
        <v>#REF!</v>
      </c>
      <c r="J65" s="2"/>
      <c r="M65" s="93"/>
      <c r="N65" s="96"/>
      <c r="P65" s="93"/>
      <c r="T65" s="2"/>
      <c r="U65" s="2"/>
    </row>
    <row r="66" spans="1:21" ht="12.75">
      <c r="A66" s="34" t="e">
        <f t="shared" si="2"/>
        <v>#REF!</v>
      </c>
      <c r="B66" s="267" t="e">
        <f>#REF!</f>
        <v>#REF!</v>
      </c>
      <c r="C66" s="304" t="e">
        <f>#REF!</f>
        <v>#REF!</v>
      </c>
      <c r="D66" s="304" t="e">
        <f>#REF!</f>
        <v>#REF!</v>
      </c>
      <c r="E66" s="267" t="e">
        <f>#REF!</f>
        <v>#REF!</v>
      </c>
      <c r="F66" s="267" t="e">
        <f>#REF!</f>
        <v>#REF!</v>
      </c>
      <c r="G66" s="305"/>
      <c r="H66" s="267" t="e">
        <f>#REF!</f>
        <v>#REF!</v>
      </c>
      <c r="I66" s="267" t="e">
        <f>#REF!</f>
        <v>#REF!</v>
      </c>
      <c r="J66" s="2"/>
      <c r="M66" s="93"/>
      <c r="N66" s="96"/>
      <c r="P66" s="93"/>
      <c r="T66" s="2"/>
      <c r="U66" s="2"/>
    </row>
    <row r="67" spans="1:21" ht="12.75">
      <c r="A67" s="34" t="e">
        <f t="shared" si="2"/>
        <v>#REF!</v>
      </c>
      <c r="B67" s="267" t="e">
        <f>#REF!</f>
        <v>#REF!</v>
      </c>
      <c r="C67" s="304" t="e">
        <f>#REF!</f>
        <v>#REF!</v>
      </c>
      <c r="D67" s="304" t="e">
        <f>#REF!</f>
        <v>#REF!</v>
      </c>
      <c r="E67" s="267" t="e">
        <f>#REF!</f>
        <v>#REF!</v>
      </c>
      <c r="F67" s="267" t="e">
        <f>#REF!</f>
        <v>#REF!</v>
      </c>
      <c r="G67" s="305"/>
      <c r="H67" s="267" t="e">
        <f>#REF!</f>
        <v>#REF!</v>
      </c>
      <c r="I67" s="267" t="e">
        <f>#REF!</f>
        <v>#REF!</v>
      </c>
      <c r="J67" s="2"/>
      <c r="M67" s="93"/>
      <c r="N67" s="96"/>
      <c r="P67" s="93"/>
      <c r="T67" s="2"/>
      <c r="U67" s="2"/>
    </row>
    <row r="68" spans="1:21" ht="12.75">
      <c r="A68" s="34" t="e">
        <f t="shared" si="2"/>
        <v>#REF!</v>
      </c>
      <c r="B68" s="267" t="e">
        <f>#REF!</f>
        <v>#REF!</v>
      </c>
      <c r="C68" s="304" t="e">
        <f>#REF!</f>
        <v>#REF!</v>
      </c>
      <c r="D68" s="304" t="e">
        <f>#REF!</f>
        <v>#REF!</v>
      </c>
      <c r="E68" s="267" t="e">
        <f>#REF!</f>
        <v>#REF!</v>
      </c>
      <c r="F68" s="267" t="e">
        <f>#REF!</f>
        <v>#REF!</v>
      </c>
      <c r="G68" s="305"/>
      <c r="H68" s="267" t="e">
        <f>#REF!</f>
        <v>#REF!</v>
      </c>
      <c r="I68" s="267" t="e">
        <f>#REF!</f>
        <v>#REF!</v>
      </c>
      <c r="J68" s="2"/>
      <c r="M68" s="93"/>
      <c r="N68" s="96"/>
      <c r="P68" s="93"/>
      <c r="T68" s="2"/>
      <c r="U68" s="2"/>
    </row>
    <row r="69" spans="1:21" ht="12.75">
      <c r="A69" s="34" t="e">
        <f t="shared" si="2"/>
        <v>#REF!</v>
      </c>
      <c r="B69" s="267" t="e">
        <f>#REF!</f>
        <v>#REF!</v>
      </c>
      <c r="C69" s="304" t="e">
        <f>#REF!</f>
        <v>#REF!</v>
      </c>
      <c r="D69" s="304" t="e">
        <f>#REF!</f>
        <v>#REF!</v>
      </c>
      <c r="E69" s="267" t="e">
        <f>#REF!</f>
        <v>#REF!</v>
      </c>
      <c r="F69" s="267" t="e">
        <f>#REF!</f>
        <v>#REF!</v>
      </c>
      <c r="G69" s="305"/>
      <c r="H69" s="267" t="e">
        <f>#REF!</f>
        <v>#REF!</v>
      </c>
      <c r="I69" s="267" t="e">
        <f>#REF!</f>
        <v>#REF!</v>
      </c>
      <c r="J69" s="2"/>
      <c r="M69" s="93"/>
      <c r="N69" s="96"/>
      <c r="P69" s="93"/>
      <c r="T69" s="2"/>
      <c r="U69" s="2"/>
    </row>
    <row r="70" spans="1:21" ht="12.75">
      <c r="A70" s="34" t="e">
        <f t="shared" si="2"/>
        <v>#REF!</v>
      </c>
      <c r="B70" s="267" t="e">
        <f>#REF!</f>
        <v>#REF!</v>
      </c>
      <c r="C70" s="304" t="e">
        <f>#REF!</f>
        <v>#REF!</v>
      </c>
      <c r="D70" s="304" t="e">
        <f>#REF!</f>
        <v>#REF!</v>
      </c>
      <c r="E70" s="267" t="e">
        <f>#REF!</f>
        <v>#REF!</v>
      </c>
      <c r="F70" s="267" t="e">
        <f>#REF!</f>
        <v>#REF!</v>
      </c>
      <c r="G70" s="305"/>
      <c r="H70" s="267" t="e">
        <f>#REF!</f>
        <v>#REF!</v>
      </c>
      <c r="I70" s="267" t="e">
        <f>#REF!</f>
        <v>#REF!</v>
      </c>
      <c r="J70" s="2"/>
      <c r="M70" s="93"/>
      <c r="N70" s="96"/>
      <c r="P70" s="93"/>
      <c r="T70" s="2"/>
      <c r="U70" s="2"/>
    </row>
    <row r="71" spans="1:21" ht="12.75">
      <c r="A71" s="34" t="e">
        <f t="shared" si="2"/>
        <v>#REF!</v>
      </c>
      <c r="B71" s="267" t="e">
        <f>#REF!</f>
        <v>#REF!</v>
      </c>
      <c r="C71" s="304" t="e">
        <f>#REF!</f>
        <v>#REF!</v>
      </c>
      <c r="D71" s="304" t="e">
        <f>#REF!</f>
        <v>#REF!</v>
      </c>
      <c r="E71" s="267" t="e">
        <f>#REF!</f>
        <v>#REF!</v>
      </c>
      <c r="F71" s="267" t="e">
        <f>#REF!</f>
        <v>#REF!</v>
      </c>
      <c r="G71" s="305"/>
      <c r="H71" s="267" t="e">
        <f>#REF!</f>
        <v>#REF!</v>
      </c>
      <c r="I71" s="267" t="e">
        <f>#REF!</f>
        <v>#REF!</v>
      </c>
      <c r="J71" s="2"/>
      <c r="M71" s="93"/>
      <c r="N71" s="96"/>
      <c r="P71" s="93"/>
      <c r="T71" s="2"/>
      <c r="U71" s="2"/>
    </row>
    <row r="72" spans="1:21" ht="12.75">
      <c r="A72" s="34" t="e">
        <f t="shared" si="2"/>
        <v>#REF!</v>
      </c>
      <c r="B72" s="267" t="e">
        <f>#REF!</f>
        <v>#REF!</v>
      </c>
      <c r="C72" s="304" t="e">
        <f>#REF!</f>
        <v>#REF!</v>
      </c>
      <c r="D72" s="304" t="e">
        <f>#REF!</f>
        <v>#REF!</v>
      </c>
      <c r="E72" s="267" t="e">
        <f>#REF!</f>
        <v>#REF!</v>
      </c>
      <c r="F72" s="267" t="e">
        <f>#REF!</f>
        <v>#REF!</v>
      </c>
      <c r="G72" s="305"/>
      <c r="H72" s="267" t="e">
        <f>#REF!</f>
        <v>#REF!</v>
      </c>
      <c r="I72" s="267" t="e">
        <f>#REF!</f>
        <v>#REF!</v>
      </c>
      <c r="J72" s="2"/>
      <c r="M72" s="93"/>
      <c r="N72" s="96"/>
      <c r="P72" s="93"/>
      <c r="T72" s="2"/>
      <c r="U72" s="2"/>
    </row>
    <row r="73" spans="1:21" ht="12.75">
      <c r="A73" s="54" t="e">
        <f t="shared" si="2"/>
        <v>#REF!</v>
      </c>
      <c r="B73" s="267" t="e">
        <f>#REF!</f>
        <v>#REF!</v>
      </c>
      <c r="C73" s="306" t="e">
        <f>#REF!</f>
        <v>#REF!</v>
      </c>
      <c r="D73" s="306" t="e">
        <f>#REF!</f>
        <v>#REF!</v>
      </c>
      <c r="E73" s="267" t="e">
        <f>#REF!</f>
        <v>#REF!</v>
      </c>
      <c r="F73" s="267" t="e">
        <f>#REF!</f>
        <v>#REF!</v>
      </c>
      <c r="G73" s="305"/>
      <c r="H73" s="267" t="e">
        <f>#REF!</f>
        <v>#REF!</v>
      </c>
      <c r="I73" s="267" t="e">
        <f>#REF!</f>
        <v>#REF!</v>
      </c>
      <c r="J73" s="2"/>
      <c r="M73" s="93"/>
      <c r="N73" s="96"/>
      <c r="P73" s="93"/>
      <c r="T73" s="2"/>
      <c r="U73" s="2"/>
    </row>
    <row r="74" spans="1:21" ht="12.75">
      <c r="A74" s="37" t="e">
        <f t="shared" si="2"/>
        <v>#REF!</v>
      </c>
      <c r="B74" s="307"/>
      <c r="C74" s="308"/>
      <c r="D74" s="308"/>
      <c r="E74" s="307"/>
      <c r="F74" s="307"/>
      <c r="G74" s="292"/>
      <c r="H74" s="292"/>
      <c r="I74" s="292"/>
      <c r="J74" s="2"/>
      <c r="M74" s="93"/>
      <c r="N74" s="96"/>
      <c r="P74" s="93"/>
      <c r="T74" s="2"/>
      <c r="U74" s="2"/>
    </row>
    <row r="75" spans="1:21" ht="12.75">
      <c r="A75" s="81" t="e">
        <f t="shared" si="2"/>
        <v>#REF!</v>
      </c>
      <c r="B75" s="309"/>
      <c r="C75" s="309"/>
      <c r="D75" s="310"/>
      <c r="E75" s="309"/>
      <c r="F75" s="309"/>
      <c r="G75" s="267" t="e">
        <f>#REF!</f>
        <v>#REF!</v>
      </c>
      <c r="H75" s="267" t="e">
        <f>#REF!</f>
        <v>#REF!</v>
      </c>
      <c r="I75" s="267" t="e">
        <f>#REF!</f>
        <v>#REF!</v>
      </c>
      <c r="J75" s="2"/>
      <c r="M75" s="93"/>
      <c r="N75" s="96"/>
      <c r="P75" s="93"/>
      <c r="T75" s="2"/>
      <c r="U75" s="2"/>
    </row>
    <row r="76" spans="1:21" ht="12.75">
      <c r="A76" s="37" t="e">
        <f t="shared" si="2"/>
        <v>#REF!</v>
      </c>
      <c r="B76" s="311"/>
      <c r="C76" s="311"/>
      <c r="D76" s="311"/>
      <c r="E76" s="311"/>
      <c r="F76" s="311"/>
      <c r="G76" s="292" t="e">
        <f>G74-G75</f>
        <v>#REF!</v>
      </c>
      <c r="H76" s="292" t="e">
        <f>H74-H75</f>
        <v>#REF!</v>
      </c>
      <c r="I76" s="292" t="e">
        <f>I74-I75</f>
        <v>#REF!</v>
      </c>
      <c r="J76" s="2"/>
      <c r="M76" s="93"/>
      <c r="N76" s="96"/>
      <c r="P76" s="93"/>
      <c r="T76" s="2"/>
      <c r="U76" s="2"/>
    </row>
    <row r="77" spans="1:11" ht="12.75">
      <c r="A77" s="114" t="e">
        <f>CONCATENATE("* zie ",Uitvoer!#REF!," ",Uitvoer!#REF!," op volgende pagina.")</f>
        <v>#REF!</v>
      </c>
      <c r="B77" s="115"/>
      <c r="C77" s="100"/>
      <c r="D77" s="101"/>
      <c r="E77" s="101"/>
      <c r="F77" s="103"/>
      <c r="G77" s="103"/>
      <c r="H77" s="103"/>
      <c r="I77" s="116"/>
      <c r="J77" s="117"/>
      <c r="K77" s="118"/>
    </row>
    <row r="78" spans="1:11" ht="12.75">
      <c r="A78" s="312"/>
      <c r="B78" s="115"/>
      <c r="C78" s="100"/>
      <c r="D78" s="101"/>
      <c r="E78" s="101"/>
      <c r="F78" s="103"/>
      <c r="G78" s="103"/>
      <c r="H78" s="103"/>
      <c r="I78" s="116"/>
      <c r="J78" s="117"/>
      <c r="K78" s="118"/>
    </row>
    <row r="79" spans="1:11" ht="12.75">
      <c r="A79" s="41" t="s">
        <v>50</v>
      </c>
      <c r="B79" s="45" t="s">
        <v>51</v>
      </c>
      <c r="C79" s="110"/>
      <c r="D79" s="119"/>
      <c r="E79" s="112"/>
      <c r="F79" s="90"/>
      <c r="G79" s="113"/>
      <c r="H79" s="120"/>
      <c r="I79" s="90"/>
      <c r="J79" s="84"/>
      <c r="K79" s="90"/>
    </row>
    <row r="80" spans="1:21" ht="12.75">
      <c r="A80" s="262" t="e">
        <f>A76+1</f>
        <v>#REF!</v>
      </c>
      <c r="B80" s="267" t="e">
        <f>#REF!</f>
        <v>#REF!</v>
      </c>
      <c r="C80" s="304" t="e">
        <f>#REF!</f>
        <v>#REF!</v>
      </c>
      <c r="D80" s="304" t="e">
        <f>#REF!</f>
        <v>#REF!</v>
      </c>
      <c r="E80" s="267" t="e">
        <f>#REF!</f>
        <v>#REF!</v>
      </c>
      <c r="F80" s="267" t="e">
        <f>#REF!</f>
        <v>#REF!</v>
      </c>
      <c r="G80" s="305" t="e">
        <f aca="true" t="shared" si="3" ref="G80:G85">B80+F80</f>
        <v>#REF!</v>
      </c>
      <c r="H80" s="267" t="e">
        <f>#REF!</f>
        <v>#REF!</v>
      </c>
      <c r="I80" s="267" t="e">
        <f>#REF!</f>
        <v>#REF!</v>
      </c>
      <c r="J80" s="2"/>
      <c r="M80" s="93"/>
      <c r="N80" s="96"/>
      <c r="P80" s="93"/>
      <c r="T80" s="2"/>
      <c r="U80" s="2"/>
    </row>
    <row r="81" spans="1:21" ht="12.75">
      <c r="A81" s="34" t="e">
        <f aca="true" t="shared" si="4" ref="A81:A86">A80+1</f>
        <v>#REF!</v>
      </c>
      <c r="B81" s="267" t="e">
        <f>#REF!</f>
        <v>#REF!</v>
      </c>
      <c r="C81" s="304" t="e">
        <f>#REF!</f>
        <v>#REF!</v>
      </c>
      <c r="D81" s="304" t="e">
        <f>#REF!</f>
        <v>#REF!</v>
      </c>
      <c r="E81" s="267" t="e">
        <f>#REF!</f>
        <v>#REF!</v>
      </c>
      <c r="F81" s="267" t="e">
        <f>#REF!</f>
        <v>#REF!</v>
      </c>
      <c r="G81" s="305" t="e">
        <f t="shared" si="3"/>
        <v>#REF!</v>
      </c>
      <c r="H81" s="267" t="e">
        <f>#REF!</f>
        <v>#REF!</v>
      </c>
      <c r="I81" s="267" t="e">
        <f>#REF!</f>
        <v>#REF!</v>
      </c>
      <c r="J81" s="2"/>
      <c r="M81" s="93"/>
      <c r="N81" s="96"/>
      <c r="P81" s="93"/>
      <c r="T81" s="2"/>
      <c r="U81" s="2"/>
    </row>
    <row r="82" spans="1:21" ht="12.75">
      <c r="A82" s="34" t="e">
        <f t="shared" si="4"/>
        <v>#REF!</v>
      </c>
      <c r="B82" s="267" t="e">
        <f>#REF!</f>
        <v>#REF!</v>
      </c>
      <c r="C82" s="304" t="e">
        <f>#REF!</f>
        <v>#REF!</v>
      </c>
      <c r="D82" s="304" t="e">
        <f>#REF!</f>
        <v>#REF!</v>
      </c>
      <c r="E82" s="267" t="e">
        <f>#REF!</f>
        <v>#REF!</v>
      </c>
      <c r="F82" s="267" t="e">
        <f>#REF!</f>
        <v>#REF!</v>
      </c>
      <c r="G82" s="305" t="e">
        <f t="shared" si="3"/>
        <v>#REF!</v>
      </c>
      <c r="H82" s="267" t="e">
        <f>#REF!</f>
        <v>#REF!</v>
      </c>
      <c r="I82" s="267" t="e">
        <f>#REF!</f>
        <v>#REF!</v>
      </c>
      <c r="J82" s="2"/>
      <c r="M82" s="93"/>
      <c r="N82" s="96"/>
      <c r="P82" s="93"/>
      <c r="T82" s="2"/>
      <c r="U82" s="2"/>
    </row>
    <row r="83" spans="1:21" ht="12.75">
      <c r="A83" s="34" t="e">
        <f t="shared" si="4"/>
        <v>#REF!</v>
      </c>
      <c r="B83" s="267" t="e">
        <f>#REF!</f>
        <v>#REF!</v>
      </c>
      <c r="C83" s="304" t="e">
        <f>#REF!</f>
        <v>#REF!</v>
      </c>
      <c r="D83" s="304" t="e">
        <f>#REF!</f>
        <v>#REF!</v>
      </c>
      <c r="E83" s="267" t="e">
        <f>#REF!</f>
        <v>#REF!</v>
      </c>
      <c r="F83" s="267" t="e">
        <f>#REF!</f>
        <v>#REF!</v>
      </c>
      <c r="G83" s="305" t="e">
        <f t="shared" si="3"/>
        <v>#REF!</v>
      </c>
      <c r="H83" s="267" t="e">
        <f>#REF!</f>
        <v>#REF!</v>
      </c>
      <c r="I83" s="267" t="e">
        <f>#REF!</f>
        <v>#REF!</v>
      </c>
      <c r="J83" s="2"/>
      <c r="M83" s="93"/>
      <c r="N83" s="96"/>
      <c r="P83" s="93"/>
      <c r="T83" s="2"/>
      <c r="U83" s="2"/>
    </row>
    <row r="84" spans="1:21" ht="12.75">
      <c r="A84" s="34" t="e">
        <f t="shared" si="4"/>
        <v>#REF!</v>
      </c>
      <c r="B84" s="267" t="e">
        <f>#REF!</f>
        <v>#REF!</v>
      </c>
      <c r="C84" s="304" t="e">
        <f>#REF!</f>
        <v>#REF!</v>
      </c>
      <c r="D84" s="304" t="e">
        <f>#REF!</f>
        <v>#REF!</v>
      </c>
      <c r="E84" s="267" t="e">
        <f>#REF!</f>
        <v>#REF!</v>
      </c>
      <c r="F84" s="267" t="e">
        <f>#REF!</f>
        <v>#REF!</v>
      </c>
      <c r="G84" s="305" t="e">
        <f t="shared" si="3"/>
        <v>#REF!</v>
      </c>
      <c r="H84" s="267" t="e">
        <f>#REF!</f>
        <v>#REF!</v>
      </c>
      <c r="I84" s="267" t="e">
        <f>#REF!</f>
        <v>#REF!</v>
      </c>
      <c r="J84" s="2"/>
      <c r="M84" s="93"/>
      <c r="N84" s="96"/>
      <c r="P84" s="93"/>
      <c r="T84" s="2"/>
      <c r="U84" s="2"/>
    </row>
    <row r="85" spans="1:21" ht="12.75">
      <c r="A85" s="54" t="e">
        <f t="shared" si="4"/>
        <v>#REF!</v>
      </c>
      <c r="B85" s="267" t="e">
        <f>#REF!</f>
        <v>#REF!</v>
      </c>
      <c r="C85" s="306" t="e">
        <f>#REF!</f>
        <v>#REF!</v>
      </c>
      <c r="D85" s="306" t="e">
        <f>#REF!</f>
        <v>#REF!</v>
      </c>
      <c r="E85" s="267" t="e">
        <f>#REF!</f>
        <v>#REF!</v>
      </c>
      <c r="F85" s="267" t="e">
        <f>#REF!</f>
        <v>#REF!</v>
      </c>
      <c r="G85" s="305" t="e">
        <f t="shared" si="3"/>
        <v>#REF!</v>
      </c>
      <c r="H85" s="267" t="e">
        <f>#REF!</f>
        <v>#REF!</v>
      </c>
      <c r="I85" s="267" t="e">
        <f>#REF!</f>
        <v>#REF!</v>
      </c>
      <c r="J85" s="2"/>
      <c r="M85" s="93"/>
      <c r="N85" s="96"/>
      <c r="P85" s="93"/>
      <c r="T85" s="2"/>
      <c r="U85" s="2"/>
    </row>
    <row r="86" spans="1:21" ht="12.75">
      <c r="A86" s="37" t="e">
        <f t="shared" si="4"/>
        <v>#REF!</v>
      </c>
      <c r="B86" s="307"/>
      <c r="C86" s="308"/>
      <c r="D86" s="308"/>
      <c r="E86" s="307"/>
      <c r="F86" s="307"/>
      <c r="G86" s="307"/>
      <c r="H86" s="307"/>
      <c r="I86" s="307"/>
      <c r="J86" s="2"/>
      <c r="M86" s="93"/>
      <c r="N86" s="96"/>
      <c r="P86" s="93"/>
      <c r="T86" s="2"/>
      <c r="U86" s="2"/>
    </row>
    <row r="87" spans="3:10" ht="12.75">
      <c r="C87" s="122"/>
      <c r="D87" s="2"/>
      <c r="G87" s="2"/>
      <c r="H87" s="2"/>
      <c r="J87" s="2"/>
    </row>
    <row r="89" spans="1:21" ht="12.75">
      <c r="A89" s="21"/>
      <c r="B89" s="199"/>
      <c r="C89" s="25" t="s">
        <v>53</v>
      </c>
      <c r="D89" s="25" t="s">
        <v>54</v>
      </c>
      <c r="E89" s="62"/>
      <c r="F89" s="24"/>
      <c r="G89" s="21"/>
      <c r="H89" s="25" t="s">
        <v>48</v>
      </c>
      <c r="J89" s="2"/>
      <c r="M89" s="93"/>
      <c r="N89" s="96"/>
      <c r="P89" s="93"/>
      <c r="T89" s="2"/>
      <c r="U89" s="2"/>
    </row>
    <row r="90" spans="1:21" ht="12.75">
      <c r="A90" s="26"/>
      <c r="B90" s="27"/>
      <c r="C90" s="28"/>
      <c r="D90" s="29"/>
      <c r="E90" s="30"/>
      <c r="F90" s="27"/>
      <c r="G90" s="90"/>
      <c r="H90" s="29"/>
      <c r="J90" s="2"/>
      <c r="M90" s="93"/>
      <c r="N90" s="96"/>
      <c r="P90" s="93"/>
      <c r="T90" s="2"/>
      <c r="U90" s="2"/>
    </row>
    <row r="91" spans="1:21" ht="12.75">
      <c r="A91" s="124" t="s">
        <v>56</v>
      </c>
      <c r="B91" s="45" t="s">
        <v>52</v>
      </c>
      <c r="C91" s="313"/>
      <c r="D91" s="314"/>
      <c r="E91" s="314"/>
      <c r="F91" s="41" t="s">
        <v>150</v>
      </c>
      <c r="G91" s="315" t="s">
        <v>55</v>
      </c>
      <c r="H91" s="314"/>
      <c r="J91" s="2"/>
      <c r="M91" s="93"/>
      <c r="N91" s="96"/>
      <c r="P91" s="93"/>
      <c r="T91" s="2"/>
      <c r="U91" s="2"/>
    </row>
    <row r="92" spans="1:21" ht="12.75">
      <c r="A92" s="125" t="e">
        <f>#REF!</f>
        <v>#REF!</v>
      </c>
      <c r="B92" s="316"/>
      <c r="C92" s="317" t="e">
        <f>#REF!</f>
        <v>#REF!</v>
      </c>
      <c r="D92" s="267" t="e">
        <f>#REF!</f>
        <v>#REF!</v>
      </c>
      <c r="E92" s="318"/>
      <c r="F92" s="133" t="e">
        <f>#REF!</f>
        <v>#REF!</v>
      </c>
      <c r="G92" s="264" t="e">
        <f>#REF!</f>
        <v>#REF!</v>
      </c>
      <c r="H92" s="267" t="e">
        <f>#REF!</f>
        <v>#REF!</v>
      </c>
      <c r="J92" s="2"/>
      <c r="M92" s="93"/>
      <c r="N92" s="96"/>
      <c r="P92" s="93"/>
      <c r="T92" s="2"/>
      <c r="U92" s="2"/>
    </row>
    <row r="93" spans="1:21" ht="12.75">
      <c r="A93" s="126" t="e">
        <f aca="true" t="shared" si="5" ref="A93:A98">A92+1</f>
        <v>#REF!</v>
      </c>
      <c r="B93" s="316"/>
      <c r="C93" s="304" t="e">
        <f>#REF!</f>
        <v>#REF!</v>
      </c>
      <c r="D93" s="319" t="e">
        <f>#REF!</f>
        <v>#REF!</v>
      </c>
      <c r="E93" s="318"/>
      <c r="F93" s="135" t="e">
        <f aca="true" t="shared" si="6" ref="F93:F115">F92+1</f>
        <v>#REF!</v>
      </c>
      <c r="G93" s="264" t="e">
        <f>#REF!</f>
        <v>#REF!</v>
      </c>
      <c r="H93" s="267" t="e">
        <f>#REF!</f>
        <v>#REF!</v>
      </c>
      <c r="J93" s="2"/>
      <c r="M93" s="93"/>
      <c r="N93" s="96"/>
      <c r="P93" s="93"/>
      <c r="T93" s="2"/>
      <c r="U93" s="2"/>
    </row>
    <row r="94" spans="1:21" ht="12.75">
      <c r="A94" s="126" t="e">
        <f t="shared" si="5"/>
        <v>#REF!</v>
      </c>
      <c r="B94" s="316"/>
      <c r="C94" s="267" t="e">
        <f>#REF!</f>
        <v>#REF!</v>
      </c>
      <c r="D94" s="267" t="e">
        <f>#REF!</f>
        <v>#REF!</v>
      </c>
      <c r="E94" s="127"/>
      <c r="F94" s="135" t="e">
        <f t="shared" si="6"/>
        <v>#REF!</v>
      </c>
      <c r="G94" s="264" t="e">
        <f>#REF!</f>
        <v>#REF!</v>
      </c>
      <c r="H94" s="267" t="e">
        <f>#REF!</f>
        <v>#REF!</v>
      </c>
      <c r="J94" s="2"/>
      <c r="M94" s="93"/>
      <c r="N94" s="96"/>
      <c r="P94" s="93"/>
      <c r="T94" s="2"/>
      <c r="U94" s="2"/>
    </row>
    <row r="95" spans="1:21" ht="12.75">
      <c r="A95" s="128" t="e">
        <f t="shared" si="5"/>
        <v>#REF!</v>
      </c>
      <c r="B95" s="320"/>
      <c r="C95" s="321"/>
      <c r="D95" s="319" t="e">
        <f>#REF!</f>
        <v>#REF!</v>
      </c>
      <c r="E95" s="318"/>
      <c r="F95" s="135" t="e">
        <f t="shared" si="6"/>
        <v>#REF!</v>
      </c>
      <c r="G95" s="264" t="e">
        <f>#REF!</f>
        <v>#REF!</v>
      </c>
      <c r="H95" s="267" t="e">
        <f>#REF!</f>
        <v>#REF!</v>
      </c>
      <c r="J95" s="2"/>
      <c r="M95" s="93"/>
      <c r="N95" s="96"/>
      <c r="P95" s="93"/>
      <c r="T95" s="2"/>
      <c r="U95" s="2"/>
    </row>
    <row r="96" spans="1:21" ht="12.75">
      <c r="A96" s="129" t="e">
        <f t="shared" si="5"/>
        <v>#REF!</v>
      </c>
      <c r="B96" s="292"/>
      <c r="C96" s="292"/>
      <c r="D96" s="292"/>
      <c r="E96" s="318"/>
      <c r="F96" s="135" t="e">
        <f t="shared" si="6"/>
        <v>#REF!</v>
      </c>
      <c r="G96" s="264" t="e">
        <f>#REF!</f>
        <v>#REF!</v>
      </c>
      <c r="H96" s="267" t="e">
        <f>#REF!</f>
        <v>#REF!</v>
      </c>
      <c r="J96" s="2"/>
      <c r="M96" s="93"/>
      <c r="N96" s="96"/>
      <c r="P96" s="93"/>
      <c r="T96" s="2"/>
      <c r="U96" s="2"/>
    </row>
    <row r="97" spans="1:21" ht="12.75">
      <c r="A97" s="129" t="e">
        <f t="shared" si="5"/>
        <v>#REF!</v>
      </c>
      <c r="B97" s="320"/>
      <c r="C97" s="305"/>
      <c r="D97" s="322"/>
      <c r="E97" s="318"/>
      <c r="F97" s="135" t="e">
        <f t="shared" si="6"/>
        <v>#REF!</v>
      </c>
      <c r="G97" s="264" t="e">
        <f>#REF!</f>
        <v>#REF!</v>
      </c>
      <c r="H97" s="267" t="e">
        <f>#REF!</f>
        <v>#REF!</v>
      </c>
      <c r="J97" s="2"/>
      <c r="M97" s="93"/>
      <c r="N97" s="96"/>
      <c r="P97" s="93"/>
      <c r="T97" s="2"/>
      <c r="U97" s="2"/>
    </row>
    <row r="98" spans="1:21" ht="12.75">
      <c r="A98" s="129" t="e">
        <f t="shared" si="5"/>
        <v>#REF!</v>
      </c>
      <c r="B98" s="323"/>
      <c r="C98" s="307"/>
      <c r="D98" s="292"/>
      <c r="E98" s="318"/>
      <c r="F98" s="135" t="e">
        <f t="shared" si="6"/>
        <v>#REF!</v>
      </c>
      <c r="G98" s="264" t="e">
        <f>#REF!</f>
        <v>#REF!</v>
      </c>
      <c r="H98" s="267" t="e">
        <f>#REF!</f>
        <v>#REF!</v>
      </c>
      <c r="J98" s="2"/>
      <c r="M98" s="93"/>
      <c r="N98" s="96"/>
      <c r="P98" s="93"/>
      <c r="T98" s="2"/>
      <c r="U98" s="2"/>
    </row>
    <row r="99" spans="1:21" ht="12.75">
      <c r="A99" s="131"/>
      <c r="B99" s="314"/>
      <c r="C99" s="314"/>
      <c r="D99" s="314"/>
      <c r="E99" s="318"/>
      <c r="F99" s="135" t="e">
        <f t="shared" si="6"/>
        <v>#REF!</v>
      </c>
      <c r="G99" s="264" t="e">
        <f>#REF!</f>
        <v>#REF!</v>
      </c>
      <c r="H99" s="267" t="e">
        <f>#REF!</f>
        <v>#REF!</v>
      </c>
      <c r="J99" s="2"/>
      <c r="M99" s="93"/>
      <c r="N99" s="96"/>
      <c r="P99" s="93"/>
      <c r="T99" s="2"/>
      <c r="U99" s="2"/>
    </row>
    <row r="100" spans="1:21" ht="12.75">
      <c r="A100" s="83"/>
      <c r="B100" s="132"/>
      <c r="C100" s="132"/>
      <c r="D100" s="119"/>
      <c r="E100" s="314"/>
      <c r="F100" s="135" t="e">
        <f t="shared" si="6"/>
        <v>#REF!</v>
      </c>
      <c r="G100" s="264" t="e">
        <f>#REF!</f>
        <v>#REF!</v>
      </c>
      <c r="H100" s="267" t="e">
        <f>#REF!</f>
        <v>#REF!</v>
      </c>
      <c r="J100" s="2"/>
      <c r="M100" s="93"/>
      <c r="N100" s="96"/>
      <c r="P100" s="93"/>
      <c r="T100" s="2"/>
      <c r="U100" s="2"/>
    </row>
    <row r="101" spans="1:21" ht="12.75">
      <c r="A101" s="284"/>
      <c r="B101" s="324"/>
      <c r="C101" s="324"/>
      <c r="D101" s="324"/>
      <c r="E101" s="314"/>
      <c r="F101" s="135" t="e">
        <f t="shared" si="6"/>
        <v>#REF!</v>
      </c>
      <c r="G101" s="264" t="e">
        <f>#REF!</f>
        <v>#REF!</v>
      </c>
      <c r="H101" s="267" t="e">
        <f>#REF!</f>
        <v>#REF!</v>
      </c>
      <c r="J101" s="2"/>
      <c r="M101" s="93"/>
      <c r="N101" s="96"/>
      <c r="P101" s="93"/>
      <c r="T101" s="2"/>
      <c r="U101" s="2"/>
    </row>
    <row r="102" spans="1:21" ht="12.75">
      <c r="A102" s="83"/>
      <c r="B102" s="132"/>
      <c r="C102" s="325"/>
      <c r="D102" s="285"/>
      <c r="E102" s="119"/>
      <c r="F102" s="135" t="e">
        <f t="shared" si="6"/>
        <v>#REF!</v>
      </c>
      <c r="G102" s="264" t="e">
        <f>#REF!</f>
        <v>#REF!</v>
      </c>
      <c r="H102" s="267" t="e">
        <f>#REF!</f>
        <v>#REF!</v>
      </c>
      <c r="J102" s="2"/>
      <c r="M102" s="93"/>
      <c r="N102" s="96"/>
      <c r="P102" s="93"/>
      <c r="T102" s="2"/>
      <c r="U102" s="2"/>
    </row>
    <row r="103" spans="1:21" ht="12.75">
      <c r="A103" s="286"/>
      <c r="B103" s="84"/>
      <c r="C103" s="282"/>
      <c r="D103" s="326"/>
      <c r="E103" s="314"/>
      <c r="F103" s="135" t="e">
        <f t="shared" si="6"/>
        <v>#REF!</v>
      </c>
      <c r="G103" s="264" t="e">
        <f>#REF!</f>
        <v>#REF!</v>
      </c>
      <c r="H103" s="267" t="e">
        <f>#REF!</f>
        <v>#REF!</v>
      </c>
      <c r="J103" s="2"/>
      <c r="M103" s="93"/>
      <c r="N103" s="96"/>
      <c r="P103" s="93"/>
      <c r="T103" s="2"/>
      <c r="U103" s="2"/>
    </row>
    <row r="104" spans="1:21" ht="12.75">
      <c r="A104" s="286"/>
      <c r="B104" s="84"/>
      <c r="C104" s="84"/>
      <c r="D104" s="326"/>
      <c r="E104" s="314"/>
      <c r="F104" s="135" t="e">
        <f t="shared" si="6"/>
        <v>#REF!</v>
      </c>
      <c r="G104" s="264" t="e">
        <f>#REF!</f>
        <v>#REF!</v>
      </c>
      <c r="H104" s="267" t="e">
        <f>#REF!</f>
        <v>#REF!</v>
      </c>
      <c r="J104" s="2"/>
      <c r="M104" s="93"/>
      <c r="N104" s="96"/>
      <c r="P104" s="93"/>
      <c r="T104" s="2"/>
      <c r="U104" s="2"/>
    </row>
    <row r="105" spans="1:21" ht="12.75">
      <c r="A105" s="286"/>
      <c r="B105" s="84"/>
      <c r="C105" s="84"/>
      <c r="D105" s="326"/>
      <c r="E105" s="314"/>
      <c r="F105" s="135" t="e">
        <f t="shared" si="6"/>
        <v>#REF!</v>
      </c>
      <c r="G105" s="264" t="e">
        <f>#REF!</f>
        <v>#REF!</v>
      </c>
      <c r="H105" s="267" t="e">
        <f>#REF!</f>
        <v>#REF!</v>
      </c>
      <c r="J105" s="2"/>
      <c r="M105" s="93"/>
      <c r="N105" s="96"/>
      <c r="P105" s="93"/>
      <c r="T105" s="2"/>
      <c r="U105" s="2"/>
    </row>
    <row r="106" spans="1:21" ht="12.75">
      <c r="A106" s="286"/>
      <c r="B106" s="84"/>
      <c r="C106" s="84"/>
      <c r="D106" s="326"/>
      <c r="E106" s="314"/>
      <c r="F106" s="135" t="e">
        <f t="shared" si="6"/>
        <v>#REF!</v>
      </c>
      <c r="G106" s="264" t="e">
        <f>#REF!</f>
        <v>#REF!</v>
      </c>
      <c r="H106" s="267" t="e">
        <f>#REF!</f>
        <v>#REF!</v>
      </c>
      <c r="J106" s="2"/>
      <c r="M106" s="93"/>
      <c r="N106" s="96"/>
      <c r="P106" s="93"/>
      <c r="T106" s="2"/>
      <c r="U106" s="2"/>
    </row>
    <row r="107" spans="1:21" ht="12.75">
      <c r="A107" s="286"/>
      <c r="B107" s="84"/>
      <c r="C107" s="84"/>
      <c r="D107" s="326"/>
      <c r="E107" s="314"/>
      <c r="F107" s="135" t="e">
        <f t="shared" si="6"/>
        <v>#REF!</v>
      </c>
      <c r="G107" s="264" t="e">
        <f>#REF!</f>
        <v>#REF!</v>
      </c>
      <c r="H107" s="267" t="e">
        <f>#REF!</f>
        <v>#REF!</v>
      </c>
      <c r="J107" s="2"/>
      <c r="M107" s="93"/>
      <c r="N107" s="96"/>
      <c r="P107" s="93"/>
      <c r="T107" s="2"/>
      <c r="U107" s="2"/>
    </row>
    <row r="108" spans="1:21" ht="12.75">
      <c r="A108" s="286"/>
      <c r="B108" s="84"/>
      <c r="C108" s="309"/>
      <c r="D108" s="326"/>
      <c r="E108" s="314"/>
      <c r="F108" s="135" t="e">
        <f t="shared" si="6"/>
        <v>#REF!</v>
      </c>
      <c r="G108" s="264" t="e">
        <f>#REF!</f>
        <v>#REF!</v>
      </c>
      <c r="H108" s="267" t="e">
        <f>#REF!</f>
        <v>#REF!</v>
      </c>
      <c r="J108" s="2"/>
      <c r="M108" s="93"/>
      <c r="N108" s="96"/>
      <c r="P108" s="93"/>
      <c r="T108" s="2"/>
      <c r="U108" s="2"/>
    </row>
    <row r="109" spans="1:21" ht="12.75">
      <c r="A109" s="286"/>
      <c r="B109" s="327"/>
      <c r="C109" s="132"/>
      <c r="D109" s="328"/>
      <c r="E109" s="314"/>
      <c r="F109" s="135" t="e">
        <f t="shared" si="6"/>
        <v>#REF!</v>
      </c>
      <c r="G109" s="264" t="e">
        <f>#REF!</f>
        <v>#REF!</v>
      </c>
      <c r="H109" s="267" t="e">
        <f>#REF!</f>
        <v>#REF!</v>
      </c>
      <c r="J109" s="2"/>
      <c r="M109" s="93"/>
      <c r="N109" s="96"/>
      <c r="P109" s="93"/>
      <c r="T109" s="2"/>
      <c r="U109" s="2"/>
    </row>
    <row r="110" spans="1:21" ht="12.75">
      <c r="A110" s="287"/>
      <c r="B110" s="84"/>
      <c r="C110" s="325"/>
      <c r="D110" s="325"/>
      <c r="E110" s="314"/>
      <c r="F110" s="135" t="e">
        <f t="shared" si="6"/>
        <v>#REF!</v>
      </c>
      <c r="G110" s="264" t="e">
        <f>#REF!</f>
        <v>#REF!</v>
      </c>
      <c r="H110" s="267" t="e">
        <f>#REF!</f>
        <v>#REF!</v>
      </c>
      <c r="J110" s="2"/>
      <c r="M110" s="93"/>
      <c r="N110" s="96"/>
      <c r="P110" s="93"/>
      <c r="T110" s="2"/>
      <c r="U110" s="2"/>
    </row>
    <row r="111" spans="1:21" ht="12.75">
      <c r="A111" s="99"/>
      <c r="B111" s="84"/>
      <c r="C111" s="282"/>
      <c r="D111" s="326"/>
      <c r="E111" s="314"/>
      <c r="F111" s="135" t="e">
        <f t="shared" si="6"/>
        <v>#REF!</v>
      </c>
      <c r="G111" s="264" t="e">
        <f>#REF!</f>
        <v>#REF!</v>
      </c>
      <c r="H111" s="267" t="e">
        <f>#REF!</f>
        <v>#REF!</v>
      </c>
      <c r="J111" s="2"/>
      <c r="M111" s="93"/>
      <c r="N111" s="96"/>
      <c r="P111" s="93"/>
      <c r="T111" s="2"/>
      <c r="U111" s="2"/>
    </row>
    <row r="112" spans="1:21" ht="12.75">
      <c r="A112" s="286"/>
      <c r="B112" s="84"/>
      <c r="C112" s="84"/>
      <c r="D112" s="326"/>
      <c r="E112" s="314"/>
      <c r="F112" s="135" t="e">
        <f t="shared" si="6"/>
        <v>#REF!</v>
      </c>
      <c r="G112" s="264" t="e">
        <f>#REF!</f>
        <v>#REF!</v>
      </c>
      <c r="H112" s="267" t="e">
        <f>#REF!</f>
        <v>#REF!</v>
      </c>
      <c r="J112" s="2"/>
      <c r="M112" s="93"/>
      <c r="N112" s="96"/>
      <c r="P112" s="93"/>
      <c r="T112" s="2"/>
      <c r="U112" s="2"/>
    </row>
    <row r="113" spans="1:21" ht="12.75">
      <c r="A113" s="286"/>
      <c r="B113" s="327"/>
      <c r="C113" s="132"/>
      <c r="D113" s="328"/>
      <c r="E113" s="314"/>
      <c r="F113" s="130" t="e">
        <f t="shared" si="6"/>
        <v>#REF!</v>
      </c>
      <c r="G113" s="323"/>
      <c r="H113" s="292"/>
      <c r="J113" s="2"/>
      <c r="M113" s="93"/>
      <c r="N113" s="96"/>
      <c r="P113" s="93"/>
      <c r="T113" s="2"/>
      <c r="U113" s="2"/>
    </row>
    <row r="114" spans="1:21" ht="12.75">
      <c r="A114" s="84"/>
      <c r="B114" s="84"/>
      <c r="C114" s="325"/>
      <c r="D114" s="325"/>
      <c r="E114" s="42"/>
      <c r="F114" s="135" t="e">
        <f t="shared" si="6"/>
        <v>#REF!</v>
      </c>
      <c r="G114" s="226"/>
      <c r="H114" s="270" t="e">
        <f>#REF!</f>
        <v>#REF!</v>
      </c>
      <c r="J114" s="2"/>
      <c r="M114" s="93"/>
      <c r="N114" s="96"/>
      <c r="P114" s="93"/>
      <c r="T114" s="2"/>
      <c r="U114" s="2"/>
    </row>
    <row r="115" spans="1:21" ht="12.75">
      <c r="A115" s="286"/>
      <c r="B115" s="225"/>
      <c r="C115" s="132"/>
      <c r="D115" s="328"/>
      <c r="E115" s="42"/>
      <c r="F115" s="130" t="e">
        <f t="shared" si="6"/>
        <v>#REF!</v>
      </c>
      <c r="G115" s="323"/>
      <c r="H115" s="329"/>
      <c r="J115" s="2"/>
      <c r="M115" s="93"/>
      <c r="N115" s="96"/>
      <c r="P115" s="93"/>
      <c r="T115" s="2"/>
      <c r="U115" s="2"/>
    </row>
    <row r="116" spans="1:21" ht="12.75">
      <c r="A116" s="286"/>
      <c r="B116" s="330"/>
      <c r="C116" s="84"/>
      <c r="D116" s="326"/>
      <c r="E116" s="42"/>
      <c r="F116" s="318"/>
      <c r="G116" s="318"/>
      <c r="H116" s="318"/>
      <c r="J116" s="2"/>
      <c r="M116" s="93"/>
      <c r="N116" s="96"/>
      <c r="P116" s="93"/>
      <c r="T116" s="2"/>
      <c r="U116" s="2"/>
    </row>
    <row r="117" spans="1:21" ht="12.75">
      <c r="A117" s="287"/>
      <c r="B117" s="84"/>
      <c r="C117" s="325"/>
      <c r="D117" s="325"/>
      <c r="E117" s="42"/>
      <c r="F117" s="41" t="s">
        <v>59</v>
      </c>
      <c r="G117" s="315" t="s">
        <v>60</v>
      </c>
      <c r="H117" s="314"/>
      <c r="J117" s="2"/>
      <c r="M117" s="93"/>
      <c r="N117" s="96"/>
      <c r="P117" s="93"/>
      <c r="T117" s="2"/>
      <c r="U117" s="2"/>
    </row>
    <row r="118" spans="1:21" ht="12.75">
      <c r="A118" s="286"/>
      <c r="B118" s="84"/>
      <c r="C118" s="282"/>
      <c r="D118" s="326"/>
      <c r="E118" s="42"/>
      <c r="F118" s="133" t="e">
        <f>F115+1</f>
        <v>#REF!</v>
      </c>
      <c r="G118" s="264" t="e">
        <f>#REF!</f>
        <v>#REF!</v>
      </c>
      <c r="H118" s="267" t="e">
        <f>#REF!</f>
        <v>#REF!</v>
      </c>
      <c r="J118" s="2"/>
      <c r="M118" s="93"/>
      <c r="N118" s="96"/>
      <c r="P118" s="93"/>
      <c r="T118" s="2"/>
      <c r="U118" s="2"/>
    </row>
    <row r="119" spans="1:21" ht="12.75">
      <c r="A119" s="286"/>
      <c r="B119" s="84"/>
      <c r="C119" s="84"/>
      <c r="D119" s="326"/>
      <c r="E119" s="42"/>
      <c r="F119" s="133" t="e">
        <f>F118+1</f>
        <v>#REF!</v>
      </c>
      <c r="G119" s="264" t="e">
        <f>#REF!</f>
        <v>#REF!</v>
      </c>
      <c r="H119" s="267" t="e">
        <f>#REF!</f>
        <v>#REF!</v>
      </c>
      <c r="J119" s="2"/>
      <c r="M119" s="93"/>
      <c r="N119" s="96"/>
      <c r="P119" s="93"/>
      <c r="T119" s="2"/>
      <c r="U119" s="2"/>
    </row>
    <row r="120" spans="1:21" ht="12.75">
      <c r="A120" s="286"/>
      <c r="B120" s="327"/>
      <c r="C120" s="132"/>
      <c r="D120" s="328"/>
      <c r="E120" s="42"/>
      <c r="F120" s="133" t="e">
        <f>F119+1</f>
        <v>#REF!</v>
      </c>
      <c r="G120" s="264" t="e">
        <f>#REF!</f>
        <v>#REF!</v>
      </c>
      <c r="H120" s="267" t="e">
        <f>#REF!</f>
        <v>#REF!</v>
      </c>
      <c r="J120" s="2"/>
      <c r="M120" s="93"/>
      <c r="N120" s="96"/>
      <c r="P120" s="93"/>
      <c r="T120" s="2"/>
      <c r="U120" s="2"/>
    </row>
    <row r="121" spans="1:21" ht="12.75">
      <c r="A121" s="286"/>
      <c r="B121" s="330"/>
      <c r="C121" s="84"/>
      <c r="D121" s="331"/>
      <c r="E121" s="42"/>
      <c r="F121" s="133" t="e">
        <f>F120+1</f>
        <v>#REF!</v>
      </c>
      <c r="G121" s="264" t="e">
        <f>#REF!</f>
        <v>#REF!</v>
      </c>
      <c r="H121" s="267" t="e">
        <f>#REF!</f>
        <v>#REF!</v>
      </c>
      <c r="J121" s="2"/>
      <c r="M121" s="93"/>
      <c r="N121" s="96"/>
      <c r="P121" s="93"/>
      <c r="T121" s="2"/>
      <c r="U121" s="2"/>
    </row>
    <row r="122" spans="1:21" ht="12.75">
      <c r="A122" s="286"/>
      <c r="B122" s="84"/>
      <c r="C122" s="283"/>
      <c r="D122" s="331"/>
      <c r="E122" s="42"/>
      <c r="F122" s="135" t="e">
        <f>F121+1</f>
        <v>#REF!</v>
      </c>
      <c r="G122" s="264" t="e">
        <f>#REF!</f>
        <v>#REF!</v>
      </c>
      <c r="H122" s="267" t="e">
        <f>#REF!</f>
        <v>#REF!</v>
      </c>
      <c r="J122" s="2"/>
      <c r="M122" s="93"/>
      <c r="N122" s="96"/>
      <c r="P122" s="93"/>
      <c r="T122" s="2"/>
      <c r="U122" s="2"/>
    </row>
    <row r="123" spans="1:21" ht="12.75">
      <c r="A123" s="286"/>
      <c r="B123" s="327"/>
      <c r="C123" s="132"/>
      <c r="D123" s="328"/>
      <c r="E123" s="42"/>
      <c r="F123" s="130" t="e">
        <f>F122+1</f>
        <v>#REF!</v>
      </c>
      <c r="G123" s="323"/>
      <c r="H123" s="292"/>
      <c r="J123" s="2"/>
      <c r="M123" s="93"/>
      <c r="N123" s="96"/>
      <c r="P123" s="93"/>
      <c r="T123" s="2"/>
      <c r="U123" s="2"/>
    </row>
    <row r="124" spans="1:10" ht="12.75">
      <c r="A124" s="41"/>
      <c r="B124" s="42"/>
      <c r="C124" s="43"/>
      <c r="D124" s="42"/>
      <c r="E124" s="42"/>
      <c r="F124" s="45"/>
      <c r="G124" s="41"/>
      <c r="H124" s="42"/>
      <c r="I124" s="42"/>
      <c r="J124" s="42"/>
    </row>
    <row r="125" spans="1:21" ht="12.75">
      <c r="A125" s="21"/>
      <c r="B125" s="105" t="s">
        <v>67</v>
      </c>
      <c r="D125" s="2"/>
      <c r="G125" s="93"/>
      <c r="H125" s="96"/>
      <c r="I125" s="93"/>
      <c r="J125" s="93"/>
      <c r="K125" s="93"/>
      <c r="L125" s="93"/>
      <c r="M125" s="93"/>
      <c r="O125" s="2"/>
      <c r="P125" s="2"/>
      <c r="Q125" s="2"/>
      <c r="R125" s="2"/>
      <c r="S125" s="2"/>
      <c r="T125" s="2"/>
      <c r="U125" s="2"/>
    </row>
    <row r="126" spans="1:21" ht="12.75">
      <c r="A126" s="21"/>
      <c r="B126" s="106" t="e">
        <f>#REF!</f>
        <v>#REF!</v>
      </c>
      <c r="D126" s="2"/>
      <c r="G126" s="93"/>
      <c r="H126" s="96"/>
      <c r="I126" s="93"/>
      <c r="J126" s="93"/>
      <c r="K126" s="93"/>
      <c r="L126" s="93"/>
      <c r="M126" s="93"/>
      <c r="O126" s="2"/>
      <c r="P126" s="2"/>
      <c r="Q126" s="2"/>
      <c r="R126" s="2"/>
      <c r="S126" s="2"/>
      <c r="T126" s="2"/>
      <c r="U126" s="2"/>
    </row>
    <row r="127" spans="1:21" ht="12.75">
      <c r="A127" s="26"/>
      <c r="B127" s="29"/>
      <c r="D127" s="2"/>
      <c r="G127" s="93"/>
      <c r="H127" s="96"/>
      <c r="I127" s="93"/>
      <c r="J127" s="93"/>
      <c r="K127" s="93"/>
      <c r="L127" s="93"/>
      <c r="M127" s="93"/>
      <c r="O127" s="2"/>
      <c r="P127" s="2"/>
      <c r="Q127" s="2"/>
      <c r="R127" s="2"/>
      <c r="S127" s="2"/>
      <c r="T127" s="2"/>
      <c r="U127" s="2"/>
    </row>
    <row r="128" spans="1:21" ht="12.75">
      <c r="A128" s="159" t="s">
        <v>151</v>
      </c>
      <c r="B128" s="95"/>
      <c r="D128" s="2"/>
      <c r="G128" s="93"/>
      <c r="H128" s="96"/>
      <c r="I128" s="93"/>
      <c r="J128" s="93"/>
      <c r="K128" s="93"/>
      <c r="L128" s="93"/>
      <c r="M128" s="93"/>
      <c r="O128" s="2"/>
      <c r="P128" s="2"/>
      <c r="Q128" s="2"/>
      <c r="R128" s="2"/>
      <c r="S128" s="2"/>
      <c r="T128" s="2"/>
      <c r="U128" s="2"/>
    </row>
    <row r="129" spans="1:21" ht="12.75">
      <c r="A129" s="31" t="e">
        <f>#REF!</f>
        <v>#REF!</v>
      </c>
      <c r="B129" s="332" t="e">
        <f>#REF!</f>
        <v>#REF!</v>
      </c>
      <c r="D129" s="2"/>
      <c r="G129" s="93"/>
      <c r="H129" s="96"/>
      <c r="I129" s="93"/>
      <c r="J129" s="93"/>
      <c r="K129" s="93"/>
      <c r="L129" s="93"/>
      <c r="M129" s="93"/>
      <c r="O129" s="2"/>
      <c r="P129" s="2"/>
      <c r="Q129" s="2"/>
      <c r="R129" s="2"/>
      <c r="S129" s="2"/>
      <c r="T129" s="2"/>
      <c r="U129" s="2"/>
    </row>
    <row r="130" spans="1:21" ht="12.75">
      <c r="A130" s="34" t="e">
        <f aca="true" t="shared" si="7" ref="A130:A149">A129+1</f>
        <v>#REF!</v>
      </c>
      <c r="B130" s="332" t="e">
        <f>#REF!</f>
        <v>#REF!</v>
      </c>
      <c r="D130" s="2"/>
      <c r="G130" s="93"/>
      <c r="H130" s="96"/>
      <c r="I130" s="93"/>
      <c r="J130" s="93"/>
      <c r="K130" s="93"/>
      <c r="L130" s="93"/>
      <c r="M130" s="93"/>
      <c r="O130" s="2"/>
      <c r="P130" s="2"/>
      <c r="Q130" s="2"/>
      <c r="R130" s="2"/>
      <c r="S130" s="2"/>
      <c r="T130" s="2"/>
      <c r="U130" s="2"/>
    </row>
    <row r="131" spans="1:21" ht="12.75">
      <c r="A131" s="34" t="e">
        <f t="shared" si="7"/>
        <v>#REF!</v>
      </c>
      <c r="B131" s="332" t="e">
        <f>#REF!</f>
        <v>#REF!</v>
      </c>
      <c r="D131" s="2"/>
      <c r="G131" s="93"/>
      <c r="H131" s="96"/>
      <c r="I131" s="93"/>
      <c r="J131" s="93"/>
      <c r="K131" s="93"/>
      <c r="L131" s="93"/>
      <c r="M131" s="93"/>
      <c r="O131" s="2"/>
      <c r="P131" s="2"/>
      <c r="Q131" s="2"/>
      <c r="R131" s="2"/>
      <c r="S131" s="2"/>
      <c r="T131" s="2"/>
      <c r="U131" s="2"/>
    </row>
    <row r="132" spans="1:21" ht="12.75">
      <c r="A132" s="34" t="e">
        <f t="shared" si="7"/>
        <v>#REF!</v>
      </c>
      <c r="B132" s="332" t="e">
        <f>#REF!</f>
        <v>#REF!</v>
      </c>
      <c r="D132" s="2"/>
      <c r="G132" s="93"/>
      <c r="H132" s="96"/>
      <c r="I132" s="93"/>
      <c r="J132" s="93"/>
      <c r="K132" s="93"/>
      <c r="L132" s="93"/>
      <c r="M132" s="93"/>
      <c r="O132" s="2"/>
      <c r="P132" s="2"/>
      <c r="Q132" s="2"/>
      <c r="R132" s="2"/>
      <c r="S132" s="2"/>
      <c r="T132" s="2"/>
      <c r="U132" s="2"/>
    </row>
    <row r="133" spans="1:21" ht="12.75">
      <c r="A133" s="34" t="e">
        <f t="shared" si="7"/>
        <v>#REF!</v>
      </c>
      <c r="B133" s="332" t="e">
        <f>#REF!</f>
        <v>#REF!</v>
      </c>
      <c r="D133" s="2"/>
      <c r="G133" s="93"/>
      <c r="H133" s="96"/>
      <c r="I133" s="93"/>
      <c r="J133" s="93"/>
      <c r="K133" s="93"/>
      <c r="L133" s="93"/>
      <c r="M133" s="93"/>
      <c r="O133" s="2"/>
      <c r="P133" s="2"/>
      <c r="Q133" s="2"/>
      <c r="R133" s="2"/>
      <c r="S133" s="2"/>
      <c r="T133" s="2"/>
      <c r="U133" s="2"/>
    </row>
    <row r="134" spans="1:21" ht="12.75">
      <c r="A134" s="34" t="e">
        <f t="shared" si="7"/>
        <v>#REF!</v>
      </c>
      <c r="B134" s="332" t="e">
        <f>#REF!</f>
        <v>#REF!</v>
      </c>
      <c r="D134" s="2"/>
      <c r="G134" s="93"/>
      <c r="H134" s="96"/>
      <c r="I134" s="93"/>
      <c r="J134" s="93"/>
      <c r="K134" s="93"/>
      <c r="L134" s="93"/>
      <c r="M134" s="93"/>
      <c r="O134" s="2"/>
      <c r="P134" s="2"/>
      <c r="Q134" s="2"/>
      <c r="R134" s="2"/>
      <c r="S134" s="2"/>
      <c r="T134" s="2"/>
      <c r="U134" s="2"/>
    </row>
    <row r="135" spans="1:21" ht="12.75">
      <c r="A135" s="34" t="e">
        <f t="shared" si="7"/>
        <v>#REF!</v>
      </c>
      <c r="B135" s="332" t="e">
        <f>#REF!</f>
        <v>#REF!</v>
      </c>
      <c r="D135" s="2"/>
      <c r="G135" s="93"/>
      <c r="H135" s="96"/>
      <c r="I135" s="93"/>
      <c r="J135" s="93"/>
      <c r="K135" s="93"/>
      <c r="L135" s="93"/>
      <c r="M135" s="93"/>
      <c r="O135" s="2"/>
      <c r="P135" s="2"/>
      <c r="Q135" s="2"/>
      <c r="R135" s="2"/>
      <c r="S135" s="2"/>
      <c r="T135" s="2"/>
      <c r="U135" s="2"/>
    </row>
    <row r="136" spans="1:21" ht="12.75">
      <c r="A136" s="34" t="e">
        <f t="shared" si="7"/>
        <v>#REF!</v>
      </c>
      <c r="B136" s="332" t="e">
        <f>#REF!</f>
        <v>#REF!</v>
      </c>
      <c r="D136" s="2"/>
      <c r="G136" s="93"/>
      <c r="H136" s="96"/>
      <c r="I136" s="93"/>
      <c r="J136" s="93"/>
      <c r="K136" s="93"/>
      <c r="L136" s="93"/>
      <c r="M136" s="93"/>
      <c r="O136" s="2"/>
      <c r="P136" s="2"/>
      <c r="Q136" s="2"/>
      <c r="R136" s="2"/>
      <c r="S136" s="2"/>
      <c r="T136" s="2"/>
      <c r="U136" s="2"/>
    </row>
    <row r="137" spans="1:21" ht="12.75">
      <c r="A137" s="34" t="e">
        <f t="shared" si="7"/>
        <v>#REF!</v>
      </c>
      <c r="B137" s="332" t="e">
        <f>#REF!</f>
        <v>#REF!</v>
      </c>
      <c r="D137" s="2"/>
      <c r="G137" s="93"/>
      <c r="H137" s="96"/>
      <c r="I137" s="93"/>
      <c r="J137" s="93"/>
      <c r="K137" s="93"/>
      <c r="L137" s="93"/>
      <c r="M137" s="93"/>
      <c r="O137" s="2"/>
      <c r="P137" s="2"/>
      <c r="Q137" s="2"/>
      <c r="R137" s="2"/>
      <c r="S137" s="2"/>
      <c r="T137" s="2"/>
      <c r="U137" s="2"/>
    </row>
    <row r="138" spans="1:21" ht="12.75">
      <c r="A138" s="34" t="e">
        <f t="shared" si="7"/>
        <v>#REF!</v>
      </c>
      <c r="B138" s="332" t="e">
        <f>#REF!</f>
        <v>#REF!</v>
      </c>
      <c r="D138" s="2"/>
      <c r="G138" s="93"/>
      <c r="H138" s="96"/>
      <c r="I138" s="93"/>
      <c r="J138" s="93"/>
      <c r="K138" s="93"/>
      <c r="L138" s="93"/>
      <c r="M138" s="93"/>
      <c r="O138" s="2"/>
      <c r="P138" s="2"/>
      <c r="Q138" s="2"/>
      <c r="R138" s="2"/>
      <c r="S138" s="2"/>
      <c r="T138" s="2"/>
      <c r="U138" s="2"/>
    </row>
    <row r="139" spans="1:21" ht="12.75">
      <c r="A139" s="34" t="e">
        <f t="shared" si="7"/>
        <v>#REF!</v>
      </c>
      <c r="B139" s="332" t="e">
        <f>#REF!</f>
        <v>#REF!</v>
      </c>
      <c r="D139" s="2"/>
      <c r="G139" s="93"/>
      <c r="H139" s="96"/>
      <c r="I139" s="93"/>
      <c r="J139" s="93"/>
      <c r="K139" s="93"/>
      <c r="L139" s="93"/>
      <c r="M139" s="93"/>
      <c r="O139" s="2"/>
      <c r="P139" s="2"/>
      <c r="Q139" s="2"/>
      <c r="R139" s="2"/>
      <c r="S139" s="2"/>
      <c r="T139" s="2"/>
      <c r="U139" s="2"/>
    </row>
    <row r="140" spans="1:21" ht="12.75">
      <c r="A140" s="34" t="e">
        <f t="shared" si="7"/>
        <v>#REF!</v>
      </c>
      <c r="B140" s="332" t="e">
        <f>#REF!</f>
        <v>#REF!</v>
      </c>
      <c r="D140" s="2"/>
      <c r="G140" s="93"/>
      <c r="H140" s="96"/>
      <c r="I140" s="93"/>
      <c r="J140" s="93"/>
      <c r="K140" s="93"/>
      <c r="L140" s="93"/>
      <c r="M140" s="93"/>
      <c r="O140" s="2"/>
      <c r="P140" s="2"/>
      <c r="Q140" s="2"/>
      <c r="R140" s="2"/>
      <c r="S140" s="2"/>
      <c r="T140" s="2"/>
      <c r="U140" s="2"/>
    </row>
    <row r="141" spans="1:21" ht="12.75">
      <c r="A141" s="34" t="e">
        <f t="shared" si="7"/>
        <v>#REF!</v>
      </c>
      <c r="B141" s="332" t="e">
        <f>#REF!</f>
        <v>#REF!</v>
      </c>
      <c r="D141" s="2"/>
      <c r="G141" s="93"/>
      <c r="H141" s="96"/>
      <c r="I141" s="93"/>
      <c r="J141" s="93"/>
      <c r="K141" s="93"/>
      <c r="L141" s="93"/>
      <c r="M141" s="93"/>
      <c r="O141" s="2"/>
      <c r="P141" s="2"/>
      <c r="Q141" s="2"/>
      <c r="R141" s="2"/>
      <c r="S141" s="2"/>
      <c r="T141" s="2"/>
      <c r="U141" s="2"/>
    </row>
    <row r="142" spans="1:21" ht="12.75">
      <c r="A142" s="34" t="e">
        <f t="shared" si="7"/>
        <v>#REF!</v>
      </c>
      <c r="B142" s="332" t="e">
        <f>#REF!</f>
        <v>#REF!</v>
      </c>
      <c r="D142" s="2"/>
      <c r="G142" s="93"/>
      <c r="H142" s="96"/>
      <c r="I142" s="93"/>
      <c r="J142" s="93"/>
      <c r="K142" s="93"/>
      <c r="L142" s="93"/>
      <c r="M142" s="93"/>
      <c r="O142" s="2"/>
      <c r="P142" s="2"/>
      <c r="Q142" s="2"/>
      <c r="R142" s="2"/>
      <c r="S142" s="2"/>
      <c r="T142" s="2"/>
      <c r="U142" s="2"/>
    </row>
    <row r="143" spans="1:21" ht="12.75">
      <c r="A143" s="34" t="e">
        <f t="shared" si="7"/>
        <v>#REF!</v>
      </c>
      <c r="B143" s="332" t="e">
        <f>#REF!</f>
        <v>#REF!</v>
      </c>
      <c r="D143" s="2"/>
      <c r="G143" s="93"/>
      <c r="H143" s="96"/>
      <c r="I143" s="93"/>
      <c r="J143" s="93"/>
      <c r="K143" s="93"/>
      <c r="L143" s="93"/>
      <c r="M143" s="93"/>
      <c r="O143" s="2"/>
      <c r="P143" s="2"/>
      <c r="Q143" s="2"/>
      <c r="R143" s="2"/>
      <c r="S143" s="2"/>
      <c r="T143" s="2"/>
      <c r="U143" s="2"/>
    </row>
    <row r="144" spans="1:21" ht="12.75">
      <c r="A144" s="34" t="e">
        <f t="shared" si="7"/>
        <v>#REF!</v>
      </c>
      <c r="B144" s="332" t="e">
        <f>#REF!</f>
        <v>#REF!</v>
      </c>
      <c r="D144" s="2"/>
      <c r="G144" s="93"/>
      <c r="H144" s="96"/>
      <c r="I144" s="93"/>
      <c r="J144" s="93"/>
      <c r="K144" s="93"/>
      <c r="L144" s="93"/>
      <c r="M144" s="93"/>
      <c r="O144" s="2"/>
      <c r="P144" s="2"/>
      <c r="Q144" s="2"/>
      <c r="R144" s="2"/>
      <c r="S144" s="2"/>
      <c r="T144" s="2"/>
      <c r="U144" s="2"/>
    </row>
    <row r="145" spans="1:21" ht="12.75">
      <c r="A145" s="34" t="e">
        <f t="shared" si="7"/>
        <v>#REF!</v>
      </c>
      <c r="B145" s="332" t="e">
        <f>#REF!</f>
        <v>#REF!</v>
      </c>
      <c r="D145" s="2"/>
      <c r="G145" s="93"/>
      <c r="H145" s="96"/>
      <c r="I145" s="93"/>
      <c r="J145" s="93"/>
      <c r="K145" s="93"/>
      <c r="L145" s="93"/>
      <c r="M145" s="93"/>
      <c r="O145" s="2"/>
      <c r="P145" s="2"/>
      <c r="Q145" s="2"/>
      <c r="R145" s="2"/>
      <c r="S145" s="2"/>
      <c r="T145" s="2"/>
      <c r="U145" s="2"/>
    </row>
    <row r="146" spans="1:21" ht="12.75">
      <c r="A146" s="34" t="e">
        <f t="shared" si="7"/>
        <v>#REF!</v>
      </c>
      <c r="B146" s="332" t="e">
        <f>#REF!</f>
        <v>#REF!</v>
      </c>
      <c r="D146" s="2"/>
      <c r="G146" s="93"/>
      <c r="H146" s="96"/>
      <c r="I146" s="93"/>
      <c r="J146" s="93"/>
      <c r="K146" s="93"/>
      <c r="L146" s="93"/>
      <c r="M146" s="93"/>
      <c r="O146" s="2"/>
      <c r="P146" s="2"/>
      <c r="Q146" s="2"/>
      <c r="R146" s="2"/>
      <c r="S146" s="2"/>
      <c r="T146" s="2"/>
      <c r="U146" s="2"/>
    </row>
    <row r="147" spans="1:21" ht="12.75">
      <c r="A147" s="34" t="e">
        <f t="shared" si="7"/>
        <v>#REF!</v>
      </c>
      <c r="B147" s="332" t="e">
        <f>#REF!</f>
        <v>#REF!</v>
      </c>
      <c r="D147" s="2"/>
      <c r="G147" s="93"/>
      <c r="H147" s="96"/>
      <c r="I147" s="93"/>
      <c r="J147" s="93"/>
      <c r="K147" s="93"/>
      <c r="L147" s="93"/>
      <c r="M147" s="93"/>
      <c r="O147" s="2"/>
      <c r="P147" s="2"/>
      <c r="Q147" s="2"/>
      <c r="R147" s="2"/>
      <c r="S147" s="2"/>
      <c r="T147" s="2"/>
      <c r="U147" s="2"/>
    </row>
    <row r="148" spans="1:21" ht="12.75">
      <c r="A148" s="54" t="e">
        <f t="shared" si="7"/>
        <v>#REF!</v>
      </c>
      <c r="B148" s="332" t="e">
        <f>#REF!</f>
        <v>#REF!</v>
      </c>
      <c r="D148" s="2"/>
      <c r="G148" s="93"/>
      <c r="H148" s="96"/>
      <c r="I148" s="93"/>
      <c r="J148" s="93"/>
      <c r="K148" s="93"/>
      <c r="L148" s="93"/>
      <c r="M148" s="93"/>
      <c r="O148" s="2"/>
      <c r="P148" s="2"/>
      <c r="Q148" s="2"/>
      <c r="R148" s="2"/>
      <c r="S148" s="2"/>
      <c r="T148" s="2"/>
      <c r="U148" s="2"/>
    </row>
    <row r="149" spans="1:21" ht="12.75">
      <c r="A149" s="37" t="e">
        <f t="shared" si="7"/>
        <v>#REF!</v>
      </c>
      <c r="B149" s="292"/>
      <c r="D149" s="2"/>
      <c r="G149" s="93"/>
      <c r="H149" s="96"/>
      <c r="I149" s="93"/>
      <c r="J149" s="93"/>
      <c r="K149" s="93"/>
      <c r="L149" s="93"/>
      <c r="M149" s="93"/>
      <c r="O149" s="2"/>
      <c r="P149" s="2"/>
      <c r="Q149" s="2"/>
      <c r="R149" s="2"/>
      <c r="S149" s="2"/>
      <c r="T149" s="2"/>
      <c r="U149" s="2"/>
    </row>
    <row r="150" spans="1:10" ht="12.75">
      <c r="A150" s="41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14" t="s">
        <v>102</v>
      </c>
      <c r="B151" s="15"/>
      <c r="C151" s="137"/>
      <c r="D151" s="15"/>
      <c r="E151" s="5"/>
      <c r="F151" s="138"/>
      <c r="G151" s="15"/>
      <c r="H151" s="15"/>
      <c r="J151" s="2"/>
    </row>
    <row r="152" spans="2:8" ht="12.75">
      <c r="B152" s="15"/>
      <c r="C152" s="15"/>
      <c r="D152" s="15"/>
      <c r="E152" s="139"/>
      <c r="F152" s="140"/>
      <c r="G152" s="139"/>
      <c r="H152" s="139"/>
    </row>
    <row r="153" spans="1:8" ht="12.75">
      <c r="A153" s="200"/>
      <c r="B153" s="201"/>
      <c r="C153" s="202" t="s">
        <v>57</v>
      </c>
      <c r="D153" s="276" t="s">
        <v>11</v>
      </c>
      <c r="E153" s="277"/>
      <c r="F153" s="198" t="s">
        <v>61</v>
      </c>
      <c r="G153" s="203"/>
      <c r="H153" s="200"/>
    </row>
    <row r="154" spans="1:8" ht="12.75">
      <c r="A154" s="201"/>
      <c r="B154" s="204"/>
      <c r="C154" s="205" t="s">
        <v>58</v>
      </c>
      <c r="D154" s="206" t="s">
        <v>7</v>
      </c>
      <c r="E154" s="108" t="s">
        <v>23</v>
      </c>
      <c r="F154" s="109"/>
      <c r="G154" s="203"/>
      <c r="H154" s="203"/>
    </row>
    <row r="155" spans="1:8" ht="12.75">
      <c r="A155" s="64"/>
      <c r="B155" s="65"/>
      <c r="C155" s="66"/>
      <c r="D155" s="162" t="s">
        <v>16</v>
      </c>
      <c r="E155" s="67"/>
      <c r="F155" s="65"/>
      <c r="G155" s="64"/>
      <c r="H155" s="68"/>
    </row>
    <row r="156" spans="1:8" ht="12.75">
      <c r="A156" s="47" t="s">
        <v>159</v>
      </c>
      <c r="B156" s="14" t="s">
        <v>15</v>
      </c>
      <c r="C156" s="90"/>
      <c r="D156" s="333"/>
      <c r="E156" s="146"/>
      <c r="F156" s="84"/>
      <c r="G156" s="84"/>
      <c r="H156" s="45"/>
    </row>
    <row r="157" spans="1:8" ht="12.75">
      <c r="A157" s="31" t="e">
        <f>#REF!</f>
        <v>#REF!</v>
      </c>
      <c r="B157" s="334"/>
      <c r="C157" s="335"/>
      <c r="D157" s="141"/>
      <c r="E157" s="332" t="e">
        <f>#REF!</f>
        <v>#REF!</v>
      </c>
      <c r="F157" s="336"/>
      <c r="G157" s="58"/>
      <c r="H157" s="337" t="s">
        <v>1</v>
      </c>
    </row>
    <row r="158" spans="1:8" ht="12.75">
      <c r="A158" s="34" t="e">
        <f aca="true" t="shared" si="8" ref="A158:A171">A157+1</f>
        <v>#REF!</v>
      </c>
      <c r="B158" s="334"/>
      <c r="C158" s="335"/>
      <c r="D158" s="143"/>
      <c r="E158" s="338"/>
      <c r="F158" s="336"/>
      <c r="G158" s="58"/>
      <c r="H158" s="225"/>
    </row>
    <row r="159" spans="1:8" ht="12.75">
      <c r="A159" s="81" t="e">
        <f t="shared" si="8"/>
        <v>#REF!</v>
      </c>
      <c r="B159" s="334"/>
      <c r="C159" s="336"/>
      <c r="D159" s="141"/>
      <c r="E159" s="267" t="e">
        <f>#REF!</f>
        <v>#REF!</v>
      </c>
      <c r="F159" s="336"/>
      <c r="G159" s="309"/>
      <c r="H159" s="337" t="s">
        <v>2</v>
      </c>
    </row>
    <row r="160" spans="1:8" ht="12.75">
      <c r="A160" s="34" t="e">
        <f t="shared" si="8"/>
        <v>#REF!</v>
      </c>
      <c r="B160" s="339"/>
      <c r="C160" s="239"/>
      <c r="D160" s="141"/>
      <c r="E160" s="340" t="e">
        <f>#REF!</f>
        <v>#REF!</v>
      </c>
      <c r="F160" s="341"/>
      <c r="G160" s="58"/>
      <c r="H160" s="337" t="s">
        <v>3</v>
      </c>
    </row>
    <row r="161" spans="1:8" ht="12.75">
      <c r="A161" s="34" t="e">
        <f t="shared" si="8"/>
        <v>#REF!</v>
      </c>
      <c r="B161" s="334"/>
      <c r="C161" s="335"/>
      <c r="D161" s="142"/>
      <c r="E161" s="332" t="e">
        <f>#REF!</f>
        <v>#REF!</v>
      </c>
      <c r="F161" s="336"/>
      <c r="G161" s="58"/>
      <c r="H161" s="337" t="s">
        <v>4</v>
      </c>
    </row>
    <row r="162" spans="1:8" ht="12.75">
      <c r="A162" s="35" t="e">
        <f t="shared" si="8"/>
        <v>#REF!</v>
      </c>
      <c r="B162" s="342"/>
      <c r="C162" s="239"/>
      <c r="D162" s="142"/>
      <c r="E162" s="340" t="e">
        <f>#REF!</f>
        <v>#REF!</v>
      </c>
      <c r="F162" s="341"/>
      <c r="G162" s="58"/>
      <c r="H162" s="337" t="s">
        <v>154</v>
      </c>
    </row>
    <row r="163" spans="1:8" ht="12.75">
      <c r="A163" s="34" t="e">
        <f t="shared" si="8"/>
        <v>#REF!</v>
      </c>
      <c r="B163" s="334"/>
      <c r="C163" s="343" t="e">
        <f>#REF!</f>
        <v>#REF!</v>
      </c>
      <c r="D163" s="143"/>
      <c r="E163" s="338"/>
      <c r="F163" s="336"/>
      <c r="G163" s="58"/>
      <c r="H163" s="337" t="s">
        <v>5</v>
      </c>
    </row>
    <row r="164" spans="1:8" ht="12.75">
      <c r="A164" s="34" t="e">
        <f t="shared" si="8"/>
        <v>#REF!</v>
      </c>
      <c r="B164" s="334"/>
      <c r="C164" s="343" t="e">
        <f>#REF!</f>
        <v>#REF!</v>
      </c>
      <c r="D164" s="142"/>
      <c r="E164" s="332" t="e">
        <f>#REF!</f>
        <v>#REF!</v>
      </c>
      <c r="F164" s="336"/>
      <c r="G164" s="58"/>
      <c r="H164" s="337" t="s">
        <v>10</v>
      </c>
    </row>
    <row r="165" spans="1:8" ht="12.75">
      <c r="A165" s="34" t="e">
        <f t="shared" si="8"/>
        <v>#REF!</v>
      </c>
      <c r="B165" s="334"/>
      <c r="C165" s="343" t="e">
        <f>#REF!</f>
        <v>#REF!</v>
      </c>
      <c r="D165" s="141"/>
      <c r="E165" s="332" t="e">
        <f>#REF!</f>
        <v>#REF!</v>
      </c>
      <c r="F165" s="336"/>
      <c r="G165" s="58"/>
      <c r="H165" s="337" t="s">
        <v>6</v>
      </c>
    </row>
    <row r="166" spans="1:8" ht="12.75">
      <c r="A166" s="35" t="e">
        <f t="shared" si="8"/>
        <v>#REF!</v>
      </c>
      <c r="B166" s="177"/>
      <c r="C166" s="343" t="e">
        <f>#REF!</f>
        <v>#REF!</v>
      </c>
      <c r="D166" s="144"/>
      <c r="E166" s="338"/>
      <c r="F166" s="336"/>
      <c r="G166" s="58"/>
      <c r="H166" s="45"/>
    </row>
    <row r="167" spans="1:8" ht="12.75">
      <c r="A167" s="37" t="e">
        <f t="shared" si="8"/>
        <v>#REF!</v>
      </c>
      <c r="B167" s="61"/>
      <c r="C167" s="344"/>
      <c r="D167" s="186"/>
      <c r="E167" s="344"/>
      <c r="F167" s="344"/>
      <c r="G167" s="345"/>
      <c r="H167" s="45"/>
    </row>
    <row r="168" spans="1:8" ht="12.75">
      <c r="A168" s="188" t="e">
        <f t="shared" si="8"/>
        <v>#REF!</v>
      </c>
      <c r="B168" s="84"/>
      <c r="C168" s="346"/>
      <c r="D168" s="187"/>
      <c r="E168" s="280" t="e">
        <f>#REF!</f>
        <v>#REF!</v>
      </c>
      <c r="F168" s="281" t="e">
        <f>#REF!</f>
        <v>#REF!</v>
      </c>
      <c r="G168" s="345"/>
      <c r="H168" s="45"/>
    </row>
    <row r="169" spans="1:8" ht="12.75">
      <c r="A169" s="37" t="e">
        <f t="shared" si="8"/>
        <v>#REF!</v>
      </c>
      <c r="B169" s="60"/>
      <c r="C169" s="347"/>
      <c r="D169" s="145"/>
      <c r="E169" s="347"/>
      <c r="F169" s="348"/>
      <c r="G169" s="345"/>
      <c r="H169" s="45"/>
    </row>
    <row r="170" spans="1:8" ht="12.75">
      <c r="A170" s="188" t="e">
        <f t="shared" si="8"/>
        <v>#REF!</v>
      </c>
      <c r="B170" s="134"/>
      <c r="C170" s="349"/>
      <c r="D170" s="189"/>
      <c r="E170" s="350"/>
      <c r="F170" s="336"/>
      <c r="G170" s="345"/>
      <c r="H170" s="45"/>
    </row>
    <row r="171" spans="1:8" ht="12.75">
      <c r="A171" s="188" t="e">
        <f t="shared" si="8"/>
        <v>#REF!</v>
      </c>
      <c r="B171" s="134"/>
      <c r="C171" s="349"/>
      <c r="D171" s="189"/>
      <c r="E171" s="350"/>
      <c r="F171" s="341"/>
      <c r="G171" s="345"/>
      <c r="H171" s="337" t="s">
        <v>157</v>
      </c>
    </row>
    <row r="172" spans="1:8" ht="12.75">
      <c r="A172" s="90"/>
      <c r="B172" s="90"/>
      <c r="C172" s="146"/>
      <c r="D172" s="147"/>
      <c r="E172" s="163"/>
      <c r="F172" s="163"/>
      <c r="G172" s="90"/>
      <c r="H172" s="45"/>
    </row>
    <row r="173" spans="1:8" s="11" customFormat="1" ht="12.75" customHeight="1">
      <c r="A173" s="260"/>
      <c r="B173" s="232"/>
      <c r="C173" s="233" t="s">
        <v>63</v>
      </c>
      <c r="D173" s="278" t="s">
        <v>64</v>
      </c>
      <c r="E173" s="279"/>
      <c r="F173" s="108" t="s">
        <v>61</v>
      </c>
      <c r="G173" s="234"/>
      <c r="H173" s="235"/>
    </row>
    <row r="174" spans="1:8" s="42" customFormat="1" ht="12.75" customHeight="1">
      <c r="A174" s="21"/>
      <c r="B174" s="232"/>
      <c r="C174" s="241"/>
      <c r="D174" s="242"/>
      <c r="E174" s="242"/>
      <c r="F174" s="243"/>
      <c r="G174" s="234"/>
      <c r="H174" s="235"/>
    </row>
    <row r="175" spans="1:8" s="42" customFormat="1" ht="12.75" customHeight="1">
      <c r="A175" s="47" t="s">
        <v>160</v>
      </c>
      <c r="B175" s="14" t="s">
        <v>19</v>
      </c>
      <c r="C175" s="90"/>
      <c r="D175" s="147"/>
      <c r="E175" s="90"/>
      <c r="F175" s="90"/>
      <c r="G175" s="90"/>
      <c r="H175" s="45"/>
    </row>
    <row r="176" spans="1:8" s="42" customFormat="1" ht="12.75" customHeight="1">
      <c r="A176" s="31" t="e">
        <f>A171+1</f>
        <v>#REF!</v>
      </c>
      <c r="B176" s="121"/>
      <c r="C176" s="239"/>
      <c r="D176" s="351"/>
      <c r="E176" s="352"/>
      <c r="F176" s="341"/>
      <c r="G176" s="84"/>
      <c r="H176" s="337" t="e">
        <f>CONCATENATE("IJ",RIGHT(#REF!,2))</f>
        <v>#REF!</v>
      </c>
    </row>
    <row r="177" spans="1:8" s="42" customFormat="1" ht="12.75" customHeight="1">
      <c r="A177" s="34" t="e">
        <f>A176+1</f>
        <v>#REF!</v>
      </c>
      <c r="B177" s="121"/>
      <c r="C177" s="148"/>
      <c r="D177" s="149"/>
      <c r="E177" s="353"/>
      <c r="F177" s="354"/>
      <c r="G177" s="84"/>
      <c r="H177" s="337" t="e">
        <f>CONCATENATE("IV",RIGHT(#REF!,2))</f>
        <v>#REF!</v>
      </c>
    </row>
    <row r="178" spans="1:8" s="42" customFormat="1" ht="12.75" customHeight="1">
      <c r="A178" s="54" t="e">
        <f>A177+1</f>
        <v>#REF!</v>
      </c>
      <c r="B178" s="121"/>
      <c r="C178" s="239"/>
      <c r="D178" s="351"/>
      <c r="E178" s="239"/>
      <c r="F178" s="341"/>
      <c r="G178" s="84"/>
      <c r="H178" s="337" t="e">
        <f>CONCATENATE("IT",RIGHT(#REF!,2))</f>
        <v>#REF!</v>
      </c>
    </row>
    <row r="179" spans="1:8" s="42" customFormat="1" ht="12.75" customHeight="1">
      <c r="A179" s="14"/>
      <c r="B179" s="90"/>
      <c r="C179" s="150"/>
      <c r="D179" s="151"/>
      <c r="E179" s="355"/>
      <c r="F179" s="355"/>
      <c r="G179" s="84"/>
      <c r="H179" s="225"/>
    </row>
    <row r="180" spans="1:8" ht="12.75">
      <c r="A180" s="47" t="s">
        <v>161</v>
      </c>
      <c r="B180" s="41" t="s">
        <v>85</v>
      </c>
      <c r="C180" s="157"/>
      <c r="D180" s="42"/>
      <c r="E180" s="42"/>
      <c r="F180" s="356"/>
      <c r="G180" s="356"/>
      <c r="H180" s="47"/>
    </row>
    <row r="181" spans="1:8" ht="12.75">
      <c r="A181" s="31" t="e">
        <f>A178+1</f>
        <v>#REF!</v>
      </c>
      <c r="B181" s="357"/>
      <c r="C181" s="152"/>
      <c r="D181" s="358"/>
      <c r="E181" s="359"/>
      <c r="F181" s="332" t="e">
        <f>#REF!</f>
        <v>#REF!</v>
      </c>
      <c r="G181" s="84"/>
      <c r="H181" s="337" t="s">
        <v>18</v>
      </c>
    </row>
    <row r="182" spans="1:8" ht="12.75">
      <c r="A182" s="35" t="e">
        <f>A181+1</f>
        <v>#REF!</v>
      </c>
      <c r="B182" s="357"/>
      <c r="C182" s="153"/>
      <c r="D182" s="360"/>
      <c r="E182" s="361"/>
      <c r="F182" s="336"/>
      <c r="G182" s="84"/>
      <c r="H182" s="337" t="s">
        <v>18</v>
      </c>
    </row>
    <row r="183" spans="1:8" ht="12.75">
      <c r="A183" s="37" t="e">
        <f>A182+1</f>
        <v>#REF!</v>
      </c>
      <c r="B183" s="362"/>
      <c r="C183" s="154"/>
      <c r="D183" s="363"/>
      <c r="E183" s="364"/>
      <c r="F183" s="365"/>
      <c r="G183" s="225"/>
      <c r="H183" s="225"/>
    </row>
    <row r="184" spans="1:8" ht="12.75">
      <c r="A184" s="41"/>
      <c r="B184" s="42"/>
      <c r="C184" s="147"/>
      <c r="D184" s="42"/>
      <c r="E184" s="42"/>
      <c r="F184" s="42"/>
      <c r="G184" s="42"/>
      <c r="H184" s="47"/>
    </row>
    <row r="185" spans="1:8" ht="12.75">
      <c r="A185" s="37" t="e">
        <f>A183+1</f>
        <v>#REF!</v>
      </c>
      <c r="B185" s="362"/>
      <c r="C185" s="154"/>
      <c r="D185" s="363"/>
      <c r="E185" s="364"/>
      <c r="F185" s="365">
        <f>F167-F171+F183</f>
        <v>0</v>
      </c>
      <c r="G185" s="42"/>
      <c r="H185" s="47"/>
    </row>
    <row r="186" spans="1:8" ht="12.75">
      <c r="A186" s="41"/>
      <c r="B186" s="42"/>
      <c r="C186" s="42"/>
      <c r="D186" s="147"/>
      <c r="E186" s="42"/>
      <c r="F186" s="42"/>
      <c r="G186" s="42"/>
      <c r="H186" s="47"/>
    </row>
    <row r="187" spans="1:8" ht="12.75">
      <c r="A187" s="41"/>
      <c r="B187" s="42"/>
      <c r="C187" s="42"/>
      <c r="D187" s="147"/>
      <c r="E187" s="42"/>
      <c r="F187" s="42"/>
      <c r="G187" s="42"/>
      <c r="H187" s="47"/>
    </row>
    <row r="188" spans="1:8" ht="12.75">
      <c r="A188" s="14" t="s">
        <v>149</v>
      </c>
      <c r="B188" s="15"/>
      <c r="C188" s="15"/>
      <c r="D188" s="137"/>
      <c r="E188" s="5"/>
      <c r="F188" s="138"/>
      <c r="G188" s="42"/>
      <c r="H188" s="47"/>
    </row>
    <row r="189" spans="2:6" ht="12.75">
      <c r="B189" s="15"/>
      <c r="C189" s="15"/>
      <c r="D189" s="15"/>
      <c r="E189" s="139"/>
      <c r="F189" s="140"/>
    </row>
    <row r="190" spans="1:6" ht="12.75">
      <c r="A190" s="64"/>
      <c r="B190" s="366"/>
      <c r="C190" s="118"/>
      <c r="D190" s="207" t="e">
        <f>CONCATENATE("Jaarrekening ",#REF!-1," ")</f>
        <v>#REF!</v>
      </c>
      <c r="E190" s="207" t="e">
        <f>CONCATENATE("Jaarrekening ",#REF!," ")</f>
        <v>#REF!</v>
      </c>
      <c r="F190" s="207" t="s">
        <v>61</v>
      </c>
    </row>
    <row r="191" spans="1:6" ht="12.75">
      <c r="A191" s="83"/>
      <c r="B191" s="325"/>
      <c r="C191" s="156"/>
      <c r="D191" s="111"/>
      <c r="E191" s="156"/>
      <c r="F191" s="113"/>
    </row>
    <row r="192" spans="1:6" ht="12.75">
      <c r="A192" s="47" t="s">
        <v>62</v>
      </c>
      <c r="B192" s="14" t="s">
        <v>17</v>
      </c>
      <c r="C192" s="147"/>
      <c r="D192" s="90"/>
      <c r="E192" s="90"/>
      <c r="F192" s="90"/>
    </row>
    <row r="193" spans="1:6" ht="12.75">
      <c r="A193" s="31" t="e">
        <f>#REF!</f>
        <v>#REF!</v>
      </c>
      <c r="B193" s="357"/>
      <c r="C193" s="158"/>
      <c r="D193" s="358"/>
      <c r="E193" s="359"/>
      <c r="F193" s="367">
        <f>Uitvoer!F169</f>
        <v>0</v>
      </c>
    </row>
    <row r="194" spans="1:6" ht="12.75">
      <c r="A194" s="34" t="e">
        <f>A193+1</f>
        <v>#REF!</v>
      </c>
      <c r="B194" s="368"/>
      <c r="C194" s="158"/>
      <c r="D194" s="358"/>
      <c r="E194" s="267" t="e">
        <f>#REF!</f>
        <v>#REF!</v>
      </c>
      <c r="F194" s="369"/>
    </row>
    <row r="195" spans="1:6" ht="12.75">
      <c r="A195" s="34" t="e">
        <f>A194+1</f>
        <v>#REF!</v>
      </c>
      <c r="B195" s="368"/>
      <c r="C195" s="158"/>
      <c r="D195" s="358"/>
      <c r="E195" s="336"/>
      <c r="F195" s="369"/>
    </row>
    <row r="196" spans="1:6" ht="12.75">
      <c r="A196" s="35" t="e">
        <f>A195+1</f>
        <v>#REF!</v>
      </c>
      <c r="B196" s="370"/>
      <c r="C196" s="224"/>
      <c r="D196" s="371"/>
      <c r="E196" s="372"/>
      <c r="F196" s="244"/>
    </row>
    <row r="197" spans="1:6" ht="12.75">
      <c r="A197" s="37" t="e">
        <f>A196+1</f>
        <v>#REF!</v>
      </c>
      <c r="B197" s="362"/>
      <c r="C197" s="154"/>
      <c r="D197" s="373"/>
      <c r="E197" s="374"/>
      <c r="F197" s="292"/>
    </row>
    <row r="198" spans="1:6" ht="12.75">
      <c r="A198" s="41"/>
      <c r="B198" s="42"/>
      <c r="C198" s="147"/>
      <c r="D198" s="42"/>
      <c r="E198" s="42"/>
      <c r="F198" s="42"/>
    </row>
    <row r="199" spans="1:6" ht="12.75">
      <c r="A199" s="47" t="s">
        <v>83</v>
      </c>
      <c r="B199" s="14"/>
      <c r="C199" s="147"/>
      <c r="D199" s="42"/>
      <c r="E199" s="42"/>
      <c r="F199" s="42"/>
    </row>
    <row r="200" spans="1:6" ht="12.75">
      <c r="A200" s="31" t="e">
        <f>A197+1</f>
        <v>#REF!</v>
      </c>
      <c r="B200" s="357"/>
      <c r="C200" s="375"/>
      <c r="D200" s="270" t="e">
        <f>#REF!</f>
        <v>#REF!</v>
      </c>
      <c r="E200" s="270" t="e">
        <f>#REF!</f>
        <v>#REF!</v>
      </c>
      <c r="F200" s="367"/>
    </row>
    <row r="201" spans="1:6" ht="12.75">
      <c r="A201" s="34" t="e">
        <f aca="true" t="shared" si="9" ref="A201:A208">A200+1</f>
        <v>#REF!</v>
      </c>
      <c r="B201" s="357"/>
      <c r="C201" s="375"/>
      <c r="D201" s="270" t="e">
        <f>#REF!</f>
        <v>#REF!</v>
      </c>
      <c r="E201" s="270" t="e">
        <f>#REF!</f>
        <v>#REF!</v>
      </c>
      <c r="F201" s="367"/>
    </row>
    <row r="202" spans="1:6" ht="12.75">
      <c r="A202" s="34" t="e">
        <f t="shared" si="9"/>
        <v>#REF!</v>
      </c>
      <c r="B202" s="357"/>
      <c r="C202" s="375"/>
      <c r="D202" s="270" t="e">
        <f>#REF!</f>
        <v>#REF!</v>
      </c>
      <c r="E202" s="270" t="e">
        <f>#REF!</f>
        <v>#REF!</v>
      </c>
      <c r="F202" s="367"/>
    </row>
    <row r="203" spans="1:6" ht="12.75">
      <c r="A203" s="34" t="e">
        <f t="shared" si="9"/>
        <v>#REF!</v>
      </c>
      <c r="B203" s="357"/>
      <c r="C203" s="375"/>
      <c r="D203" s="270" t="e">
        <f>#REF!</f>
        <v>#REF!</v>
      </c>
      <c r="E203" s="270" t="e">
        <f>#REF!</f>
        <v>#REF!</v>
      </c>
      <c r="F203" s="367"/>
    </row>
    <row r="204" spans="1:6" ht="12.75">
      <c r="A204" s="35" t="e">
        <f t="shared" si="9"/>
        <v>#REF!</v>
      </c>
      <c r="B204" s="240"/>
      <c r="C204" s="265"/>
      <c r="D204" s="270" t="e">
        <f>#REF!</f>
        <v>#REF!</v>
      </c>
      <c r="E204" s="270" t="e">
        <f>#REF!</f>
        <v>#REF!</v>
      </c>
      <c r="F204" s="367"/>
    </row>
    <row r="205" spans="1:6" ht="12.75">
      <c r="A205" s="37" t="e">
        <f t="shared" si="9"/>
        <v>#REF!</v>
      </c>
      <c r="B205" s="362"/>
      <c r="C205" s="154"/>
      <c r="D205" s="373"/>
      <c r="E205" s="374"/>
      <c r="F205" s="365"/>
    </row>
    <row r="206" spans="1:6" ht="12.75">
      <c r="A206" s="34" t="e">
        <f t="shared" si="9"/>
        <v>#REF!</v>
      </c>
      <c r="B206" s="357"/>
      <c r="C206" s="376"/>
      <c r="D206" s="377"/>
      <c r="E206" s="378"/>
      <c r="F206" s="367"/>
    </row>
    <row r="207" spans="1:6" ht="12.75">
      <c r="A207" s="35" t="e">
        <f t="shared" si="9"/>
        <v>#REF!</v>
      </c>
      <c r="B207" s="240"/>
      <c r="C207" s="265"/>
      <c r="D207" s="379"/>
      <c r="E207" s="380"/>
      <c r="F207" s="270" t="e">
        <f>#REF!</f>
        <v>#REF!</v>
      </c>
    </row>
    <row r="208" spans="1:6" ht="12.75">
      <c r="A208" s="37" t="e">
        <f t="shared" si="9"/>
        <v>#REF!</v>
      </c>
      <c r="B208" s="362"/>
      <c r="C208" s="154"/>
      <c r="D208" s="373"/>
      <c r="E208" s="374"/>
      <c r="F208" s="365">
        <f>F197</f>
        <v>0</v>
      </c>
    </row>
    <row r="209" spans="2:6" ht="12.75">
      <c r="B209" s="93"/>
      <c r="C209" s="155"/>
      <c r="D209" s="93"/>
      <c r="E209" s="93"/>
      <c r="F209" s="93"/>
    </row>
    <row r="210" spans="1:6" ht="12.75">
      <c r="A210" s="47" t="s">
        <v>84</v>
      </c>
      <c r="B210" s="231" t="s">
        <v>156</v>
      </c>
      <c r="C210" s="147"/>
      <c r="D210" s="90"/>
      <c r="E210" s="90"/>
      <c r="F210" s="90"/>
    </row>
    <row r="211" spans="1:6" ht="12.75">
      <c r="A211" s="31" t="e">
        <f>A208+1</f>
        <v>#REF!</v>
      </c>
      <c r="B211" s="381"/>
      <c r="C211" s="158"/>
      <c r="D211" s="270" t="e">
        <f>#REF!</f>
        <v>#REF!</v>
      </c>
      <c r="E211" s="270" t="e">
        <f>#REF!</f>
        <v>#REF!</v>
      </c>
      <c r="F211" s="336"/>
    </row>
    <row r="212" spans="1:6" ht="12.75">
      <c r="A212" s="34" t="e">
        <f>A211+1</f>
        <v>#REF!</v>
      </c>
      <c r="B212" s="382"/>
      <c r="C212" s="158"/>
      <c r="D212" s="267" t="e">
        <f>#REF!</f>
        <v>#REF!</v>
      </c>
      <c r="E212" s="383"/>
      <c r="F212" s="42"/>
    </row>
    <row r="213" spans="1:6" ht="12.75">
      <c r="A213" s="81" t="e">
        <f>A212+1</f>
        <v>#REF!</v>
      </c>
      <c r="B213" s="382"/>
      <c r="C213" s="228"/>
      <c r="D213" s="384"/>
      <c r="E213" s="90"/>
      <c r="F213" s="42"/>
    </row>
    <row r="214" spans="1:6" ht="12.75">
      <c r="A214" s="37" t="e">
        <f>A213+1</f>
        <v>#REF!</v>
      </c>
      <c r="B214" s="385"/>
      <c r="C214" s="154"/>
      <c r="D214" s="229"/>
      <c r="E214" s="386"/>
      <c r="F214" s="263"/>
    </row>
    <row r="215" spans="1:6" ht="12.75">
      <c r="A215" s="227"/>
      <c r="B215" s="93"/>
      <c r="C215" s="155"/>
      <c r="D215" s="93"/>
      <c r="E215" s="93"/>
      <c r="F215" s="93"/>
    </row>
    <row r="216" spans="2:6" ht="12.75">
      <c r="B216" s="93"/>
      <c r="C216" s="155"/>
      <c r="D216" s="93"/>
      <c r="E216" s="93"/>
      <c r="F216" s="93"/>
    </row>
    <row r="217" spans="1:8" ht="12.75">
      <c r="A217" s="14" t="s">
        <v>162</v>
      </c>
      <c r="B217" s="42"/>
      <c r="C217" s="42"/>
      <c r="D217" s="42"/>
      <c r="E217" s="42"/>
      <c r="F217" s="42"/>
      <c r="G217" s="42"/>
      <c r="H217" s="42"/>
    </row>
    <row r="218" spans="1:8" ht="12.75">
      <c r="A218" s="41"/>
      <c r="B218" s="42"/>
      <c r="C218" s="42"/>
      <c r="D218" s="42"/>
      <c r="E218" s="42"/>
      <c r="F218" s="42"/>
      <c r="G218" s="42"/>
      <c r="H218" s="42"/>
    </row>
    <row r="219" spans="1:21" ht="12.75" customHeight="1">
      <c r="A219" s="21"/>
      <c r="B219" s="208"/>
      <c r="C219" s="105" t="s">
        <v>65</v>
      </c>
      <c r="D219" s="209" t="s">
        <v>66</v>
      </c>
      <c r="E219" s="299"/>
      <c r="G219" s="5"/>
      <c r="H219" s="2"/>
      <c r="J219" s="2"/>
      <c r="L219" s="93"/>
      <c r="M219" s="96"/>
      <c r="N219" s="93"/>
      <c r="P219" s="93"/>
      <c r="S219" s="2"/>
      <c r="T219" s="2"/>
      <c r="U219" s="2"/>
    </row>
    <row r="220" spans="1:21" ht="12.75">
      <c r="A220" s="21"/>
      <c r="B220" s="208"/>
      <c r="C220" s="109"/>
      <c r="D220" s="109" t="e">
        <f>CONCATENATE(#REF!-1,"* ")</f>
        <v>#REF!</v>
      </c>
      <c r="E220" s="109" t="e">
        <f>CONCATENATE("Mutaties ",#REF!," ")</f>
        <v>#REF!</v>
      </c>
      <c r="G220" s="5"/>
      <c r="H220" s="2"/>
      <c r="J220" s="2"/>
      <c r="L220" s="93"/>
      <c r="M220" s="96"/>
      <c r="N220" s="93"/>
      <c r="P220" s="93"/>
      <c r="S220" s="2"/>
      <c r="T220" s="2"/>
      <c r="U220" s="2"/>
    </row>
    <row r="221" spans="1:21" ht="12.75">
      <c r="A221" s="26"/>
      <c r="B221" s="27"/>
      <c r="C221" s="29"/>
      <c r="D221" s="29"/>
      <c r="E221" s="29"/>
      <c r="G221" s="5"/>
      <c r="H221" s="2"/>
      <c r="J221" s="2"/>
      <c r="L221" s="93"/>
      <c r="M221" s="96"/>
      <c r="N221" s="93"/>
      <c r="P221" s="93"/>
      <c r="S221" s="2"/>
      <c r="T221" s="2"/>
      <c r="U221" s="2"/>
    </row>
    <row r="222" spans="1:21" ht="12.75">
      <c r="A222" s="159" t="s">
        <v>69</v>
      </c>
      <c r="B222" s="94" t="s">
        <v>86</v>
      </c>
      <c r="C222" s="387"/>
      <c r="D222" s="95"/>
      <c r="E222" s="95"/>
      <c r="G222" s="5"/>
      <c r="H222" s="2"/>
      <c r="J222" s="2"/>
      <c r="L222" s="93"/>
      <c r="M222" s="96"/>
      <c r="N222" s="93"/>
      <c r="P222" s="93"/>
      <c r="S222" s="2"/>
      <c r="T222" s="2"/>
      <c r="U222" s="2"/>
    </row>
    <row r="223" spans="1:21" ht="12.75">
      <c r="A223" s="31" t="e">
        <f>#REF!</f>
        <v>#REF!</v>
      </c>
      <c r="B223" s="388"/>
      <c r="C223" s="389" t="e">
        <f>#REF!</f>
        <v>#REF!</v>
      </c>
      <c r="D223" s="390" t="e">
        <f>#REF!</f>
        <v>#REF!</v>
      </c>
      <c r="E223" s="391"/>
      <c r="G223" s="5"/>
      <c r="H223" s="2"/>
      <c r="J223" s="2"/>
      <c r="L223" s="93"/>
      <c r="M223" s="96"/>
      <c r="N223" s="93"/>
      <c r="P223" s="93"/>
      <c r="S223" s="2"/>
      <c r="T223" s="2"/>
      <c r="U223" s="2"/>
    </row>
    <row r="224" spans="1:21" ht="12.75">
      <c r="A224" s="34" t="e">
        <f aca="true" t="shared" si="10" ref="A224:A236">A223+1</f>
        <v>#REF!</v>
      </c>
      <c r="B224" s="388"/>
      <c r="C224" s="389" t="e">
        <f>#REF!</f>
        <v>#REF!</v>
      </c>
      <c r="D224" s="239"/>
      <c r="E224" s="392" t="e">
        <f>#REF!</f>
        <v>#REF!</v>
      </c>
      <c r="G224" s="5"/>
      <c r="H224" s="2"/>
      <c r="J224" s="2"/>
      <c r="L224" s="93"/>
      <c r="M224" s="96"/>
      <c r="N224" s="93"/>
      <c r="P224" s="93"/>
      <c r="S224" s="2"/>
      <c r="T224" s="2"/>
      <c r="U224" s="2"/>
    </row>
    <row r="225" spans="1:21" ht="12.75">
      <c r="A225" s="34" t="e">
        <f t="shared" si="10"/>
        <v>#REF!</v>
      </c>
      <c r="B225" s="388"/>
      <c r="C225" s="389" t="e">
        <f>#REF!</f>
        <v>#REF!</v>
      </c>
      <c r="D225" s="239"/>
      <c r="E225" s="392" t="e">
        <f>#REF!</f>
        <v>#REF!</v>
      </c>
      <c r="G225" s="5"/>
      <c r="H225" s="2"/>
      <c r="J225" s="2"/>
      <c r="L225" s="93"/>
      <c r="M225" s="96"/>
      <c r="N225" s="93"/>
      <c r="P225" s="93"/>
      <c r="S225" s="2"/>
      <c r="T225" s="2"/>
      <c r="U225" s="2"/>
    </row>
    <row r="226" spans="1:21" ht="12.75">
      <c r="A226" s="34" t="e">
        <f t="shared" si="10"/>
        <v>#REF!</v>
      </c>
      <c r="B226" s="388"/>
      <c r="C226" s="389" t="e">
        <f>#REF!</f>
        <v>#REF!</v>
      </c>
      <c r="D226" s="239"/>
      <c r="E226" s="392" t="e">
        <f>#REF!</f>
        <v>#REF!</v>
      </c>
      <c r="G226" s="5"/>
      <c r="H226" s="2"/>
      <c r="J226" s="2"/>
      <c r="L226" s="93"/>
      <c r="M226" s="96"/>
      <c r="N226" s="93"/>
      <c r="P226" s="93"/>
      <c r="S226" s="2"/>
      <c r="T226" s="2"/>
      <c r="U226" s="2"/>
    </row>
    <row r="227" spans="1:21" ht="12.75">
      <c r="A227" s="34" t="e">
        <f t="shared" si="10"/>
        <v>#REF!</v>
      </c>
      <c r="B227" s="388"/>
      <c r="C227" s="389" t="e">
        <f>#REF!</f>
        <v>#REF!</v>
      </c>
      <c r="D227" s="239"/>
      <c r="E227" s="392" t="e">
        <f>#REF!</f>
        <v>#REF!</v>
      </c>
      <c r="G227" s="5"/>
      <c r="H227" s="2"/>
      <c r="J227" s="2"/>
      <c r="L227" s="93"/>
      <c r="M227" s="96"/>
      <c r="N227" s="93"/>
      <c r="P227" s="93"/>
      <c r="S227" s="2"/>
      <c r="T227" s="2"/>
      <c r="U227" s="2"/>
    </row>
    <row r="228" spans="1:21" ht="12.75">
      <c r="A228" s="34" t="e">
        <f t="shared" si="10"/>
        <v>#REF!</v>
      </c>
      <c r="B228" s="388"/>
      <c r="C228" s="389" t="e">
        <f>#REF!</f>
        <v>#REF!</v>
      </c>
      <c r="D228" s="239"/>
      <c r="E228" s="392" t="e">
        <f>#REF!</f>
        <v>#REF!</v>
      </c>
      <c r="G228" s="5"/>
      <c r="H228" s="2"/>
      <c r="J228" s="2"/>
      <c r="L228" s="93"/>
      <c r="M228" s="96"/>
      <c r="N228" s="93"/>
      <c r="P228" s="93"/>
      <c r="S228" s="2"/>
      <c r="T228" s="2"/>
      <c r="U228" s="2"/>
    </row>
    <row r="229" spans="1:21" ht="12.75">
      <c r="A229" s="34" t="e">
        <f t="shared" si="10"/>
        <v>#REF!</v>
      </c>
      <c r="B229" s="388"/>
      <c r="C229" s="389" t="e">
        <f>#REF!</f>
        <v>#REF!</v>
      </c>
      <c r="D229" s="239"/>
      <c r="E229" s="392" t="e">
        <f>#REF!</f>
        <v>#REF!</v>
      </c>
      <c r="G229" s="5"/>
      <c r="H229" s="2"/>
      <c r="J229" s="2"/>
      <c r="L229" s="93"/>
      <c r="M229" s="96"/>
      <c r="N229" s="93"/>
      <c r="P229" s="93"/>
      <c r="S229" s="2"/>
      <c r="T229" s="2"/>
      <c r="U229" s="2"/>
    </row>
    <row r="230" spans="1:21" ht="12.75">
      <c r="A230" s="34" t="e">
        <f t="shared" si="10"/>
        <v>#REF!</v>
      </c>
      <c r="B230" s="388"/>
      <c r="C230" s="389" t="e">
        <f>#REF!</f>
        <v>#REF!</v>
      </c>
      <c r="D230" s="239"/>
      <c r="E230" s="392" t="e">
        <f>#REF!</f>
        <v>#REF!</v>
      </c>
      <c r="G230" s="5"/>
      <c r="H230" s="2"/>
      <c r="J230" s="2"/>
      <c r="L230" s="93"/>
      <c r="M230" s="96"/>
      <c r="N230" s="93"/>
      <c r="P230" s="93"/>
      <c r="S230" s="2"/>
      <c r="T230" s="2"/>
      <c r="U230" s="2"/>
    </row>
    <row r="231" spans="1:21" ht="12.75">
      <c r="A231" s="34" t="e">
        <f t="shared" si="10"/>
        <v>#REF!</v>
      </c>
      <c r="B231" s="388"/>
      <c r="C231" s="389" t="e">
        <f>#REF!</f>
        <v>#REF!</v>
      </c>
      <c r="D231" s="239"/>
      <c r="E231" s="392" t="e">
        <f>#REF!</f>
        <v>#REF!</v>
      </c>
      <c r="G231" s="5"/>
      <c r="H231" s="2"/>
      <c r="J231" s="2"/>
      <c r="L231" s="93"/>
      <c r="M231" s="96"/>
      <c r="N231" s="93"/>
      <c r="P231" s="93"/>
      <c r="S231" s="2"/>
      <c r="T231" s="2"/>
      <c r="U231" s="2"/>
    </row>
    <row r="232" spans="1:21" ht="12.75">
      <c r="A232" s="34" t="e">
        <f t="shared" si="10"/>
        <v>#REF!</v>
      </c>
      <c r="B232" s="388"/>
      <c r="C232" s="389" t="e">
        <f>#REF!</f>
        <v>#REF!</v>
      </c>
      <c r="D232" s="239"/>
      <c r="E232" s="392" t="e">
        <f>#REF!</f>
        <v>#REF!</v>
      </c>
      <c r="G232" s="5"/>
      <c r="H232" s="2"/>
      <c r="J232" s="2"/>
      <c r="L232" s="93"/>
      <c r="M232" s="96"/>
      <c r="N232" s="93"/>
      <c r="P232" s="93"/>
      <c r="S232" s="2"/>
      <c r="T232" s="2"/>
      <c r="U232" s="2"/>
    </row>
    <row r="233" spans="1:21" ht="12.75">
      <c r="A233" s="34" t="e">
        <f t="shared" si="10"/>
        <v>#REF!</v>
      </c>
      <c r="B233" s="388"/>
      <c r="C233" s="389" t="e">
        <f>#REF!</f>
        <v>#REF!</v>
      </c>
      <c r="D233" s="239"/>
      <c r="E233" s="392" t="e">
        <f>#REF!</f>
        <v>#REF!</v>
      </c>
      <c r="G233" s="5"/>
      <c r="H233" s="2"/>
      <c r="J233" s="2"/>
      <c r="L233" s="93"/>
      <c r="M233" s="96"/>
      <c r="N233" s="93"/>
      <c r="P233" s="93"/>
      <c r="S233" s="2"/>
      <c r="T233" s="2"/>
      <c r="U233" s="2"/>
    </row>
    <row r="234" spans="1:21" ht="12.75">
      <c r="A234" s="34" t="e">
        <f t="shared" si="10"/>
        <v>#REF!</v>
      </c>
      <c r="B234" s="388"/>
      <c r="C234" s="389" t="e">
        <f>#REF!</f>
        <v>#REF!</v>
      </c>
      <c r="D234" s="239"/>
      <c r="E234" s="392" t="e">
        <f>#REF!</f>
        <v>#REF!</v>
      </c>
      <c r="G234" s="5"/>
      <c r="H234" s="2"/>
      <c r="J234" s="2"/>
      <c r="L234" s="93"/>
      <c r="M234" s="96"/>
      <c r="N234" s="93"/>
      <c r="P234" s="93"/>
      <c r="S234" s="2"/>
      <c r="T234" s="2"/>
      <c r="U234" s="2"/>
    </row>
    <row r="235" spans="1:21" ht="12.75">
      <c r="A235" s="54" t="e">
        <f t="shared" si="10"/>
        <v>#REF!</v>
      </c>
      <c r="B235" s="393"/>
      <c r="C235" s="389" t="e">
        <f>#REF!</f>
        <v>#REF!</v>
      </c>
      <c r="D235" s="239"/>
      <c r="E235" s="392" t="e">
        <f>#REF!</f>
        <v>#REF!</v>
      </c>
      <c r="G235" s="5"/>
      <c r="H235" s="2"/>
      <c r="J235" s="2"/>
      <c r="L235" s="93"/>
      <c r="M235" s="96"/>
      <c r="N235" s="93"/>
      <c r="P235" s="93"/>
      <c r="S235" s="2"/>
      <c r="T235" s="2"/>
      <c r="U235" s="2"/>
    </row>
    <row r="236" spans="1:21" ht="12.75">
      <c r="A236" s="37" t="e">
        <f t="shared" si="10"/>
        <v>#REF!</v>
      </c>
      <c r="B236" s="38"/>
      <c r="C236" s="394"/>
      <c r="D236" s="395"/>
      <c r="E236" s="396"/>
      <c r="F236" s="5"/>
      <c r="G236" s="5"/>
      <c r="H236" s="5"/>
      <c r="J236" s="2"/>
      <c r="L236" s="93"/>
      <c r="M236" s="96"/>
      <c r="N236" s="93"/>
      <c r="P236" s="93"/>
      <c r="S236" s="2"/>
      <c r="T236" s="2"/>
      <c r="U236" s="2"/>
    </row>
    <row r="237" spans="1:8" ht="12.75">
      <c r="A237" s="118" t="e">
        <f>CONCATENATE("* mutaties ",#REF!-1," (regel ",Uitvoer!A74,") exlusief niet-nacalculeerbare afschrijvingen (regel ",Uitvoer!A75,")")</f>
        <v>#REF!</v>
      </c>
      <c r="B237" s="42"/>
      <c r="C237" s="42"/>
      <c r="D237" s="185"/>
      <c r="E237" s="42"/>
      <c r="F237" s="160"/>
      <c r="G237" s="90"/>
      <c r="H237" s="119"/>
    </row>
    <row r="238" spans="1:8" ht="12.75">
      <c r="A238" s="118" t="e">
        <f>CONCATENATE("** regel ",A223," t/m ",A235,)</f>
        <v>#REF!</v>
      </c>
      <c r="B238" s="42"/>
      <c r="C238" s="42"/>
      <c r="D238" s="185"/>
      <c r="E238" s="42"/>
      <c r="F238" s="160"/>
      <c r="G238" s="42"/>
      <c r="H238" s="119"/>
    </row>
    <row r="239" spans="1:8" ht="12.75">
      <c r="A239" s="118"/>
      <c r="B239" s="42"/>
      <c r="C239" s="42"/>
      <c r="D239" s="185"/>
      <c r="E239" s="42"/>
      <c r="F239" s="160"/>
      <c r="G239" s="42"/>
      <c r="H239" s="119"/>
    </row>
    <row r="240" spans="1:21" ht="12.75" customHeight="1">
      <c r="A240" s="21"/>
      <c r="B240" s="208"/>
      <c r="C240" s="105" t="s">
        <v>29</v>
      </c>
      <c r="D240" s="105" t="s">
        <v>36</v>
      </c>
      <c r="E240" s="1"/>
      <c r="G240" s="5"/>
      <c r="H240" s="2"/>
      <c r="J240" s="2"/>
      <c r="L240" s="93"/>
      <c r="M240" s="96"/>
      <c r="N240" s="93"/>
      <c r="P240" s="93"/>
      <c r="S240" s="2"/>
      <c r="T240" s="2"/>
      <c r="U240" s="2"/>
    </row>
    <row r="241" spans="1:21" ht="12.75">
      <c r="A241" s="21"/>
      <c r="B241" s="208"/>
      <c r="C241" s="210" t="s">
        <v>35</v>
      </c>
      <c r="D241" s="210" t="s">
        <v>30</v>
      </c>
      <c r="E241" s="1"/>
      <c r="G241" s="5"/>
      <c r="H241" s="2"/>
      <c r="J241" s="2"/>
      <c r="L241" s="93"/>
      <c r="M241" s="96"/>
      <c r="N241" s="93"/>
      <c r="P241" s="93"/>
      <c r="S241" s="2"/>
      <c r="T241" s="2"/>
      <c r="U241" s="2"/>
    </row>
    <row r="242" spans="1:21" ht="12.75">
      <c r="A242" s="21"/>
      <c r="B242" s="208"/>
      <c r="C242" s="109" t="s">
        <v>31</v>
      </c>
      <c r="D242" s="109" t="s">
        <v>34</v>
      </c>
      <c r="E242" s="1"/>
      <c r="G242" s="5"/>
      <c r="H242" s="2"/>
      <c r="J242" s="2"/>
      <c r="L242" s="93"/>
      <c r="M242" s="96"/>
      <c r="N242" s="93"/>
      <c r="P242" s="93"/>
      <c r="S242" s="2"/>
      <c r="T242" s="2"/>
      <c r="U242" s="2"/>
    </row>
    <row r="243" spans="1:21" ht="12.75">
      <c r="A243" s="26"/>
      <c r="B243" s="27"/>
      <c r="C243" s="29"/>
      <c r="D243" s="29"/>
      <c r="E243" s="1"/>
      <c r="G243" s="5"/>
      <c r="H243" s="2"/>
      <c r="J243" s="2"/>
      <c r="L243" s="93"/>
      <c r="M243" s="96"/>
      <c r="N243" s="93"/>
      <c r="P243" s="93"/>
      <c r="S243" s="2"/>
      <c r="T243" s="2"/>
      <c r="U243" s="2"/>
    </row>
    <row r="244" spans="1:21" ht="12.75">
      <c r="A244" s="14" t="s">
        <v>70</v>
      </c>
      <c r="B244" s="27" t="s">
        <v>68</v>
      </c>
      <c r="C244" s="387"/>
      <c r="D244" s="95"/>
      <c r="E244" s="1"/>
      <c r="G244" s="5"/>
      <c r="H244" s="2"/>
      <c r="J244" s="2"/>
      <c r="L244" s="93"/>
      <c r="M244" s="96"/>
      <c r="N244" s="93"/>
      <c r="P244" s="93"/>
      <c r="S244" s="2"/>
      <c r="T244" s="2"/>
      <c r="U244" s="2"/>
    </row>
    <row r="245" spans="1:21" ht="12.75">
      <c r="A245" s="31" t="e">
        <f>#REF!</f>
        <v>#REF!</v>
      </c>
      <c r="B245" s="388"/>
      <c r="C245" s="389" t="e">
        <f>#REF!</f>
        <v>#REF!</v>
      </c>
      <c r="D245" s="397"/>
      <c r="E245" s="1"/>
      <c r="G245" s="5"/>
      <c r="H245" s="2"/>
      <c r="J245" s="2"/>
      <c r="L245" s="93"/>
      <c r="M245" s="96"/>
      <c r="N245" s="93"/>
      <c r="P245" s="93"/>
      <c r="S245" s="2"/>
      <c r="T245" s="2"/>
      <c r="U245" s="2"/>
    </row>
    <row r="246" spans="1:21" ht="12.75">
      <c r="A246" s="34" t="e">
        <f aca="true" t="shared" si="11" ref="A246:A260">A245+1</f>
        <v>#REF!</v>
      </c>
      <c r="B246" s="388"/>
      <c r="C246" s="390" t="e">
        <f>#REF!</f>
        <v>#REF!</v>
      </c>
      <c r="D246" s="398"/>
      <c r="E246" s="1"/>
      <c r="G246" s="5"/>
      <c r="H246" s="2"/>
      <c r="J246" s="2"/>
      <c r="L246" s="93"/>
      <c r="M246" s="96"/>
      <c r="N246" s="93"/>
      <c r="P246" s="93"/>
      <c r="S246" s="2"/>
      <c r="T246" s="2"/>
      <c r="U246" s="2"/>
    </row>
    <row r="247" spans="1:21" ht="12.75">
      <c r="A247" s="34" t="e">
        <f t="shared" si="11"/>
        <v>#REF!</v>
      </c>
      <c r="B247" s="388"/>
      <c r="C247" s="389" t="e">
        <f>#REF!</f>
        <v>#REF!</v>
      </c>
      <c r="D247" s="390" t="e">
        <f>#REF!</f>
        <v>#REF!</v>
      </c>
      <c r="E247" s="1"/>
      <c r="G247" s="5"/>
      <c r="H247" s="2"/>
      <c r="J247" s="2"/>
      <c r="L247" s="93"/>
      <c r="M247" s="96"/>
      <c r="N247" s="93"/>
      <c r="P247" s="93"/>
      <c r="S247" s="2"/>
      <c r="T247" s="2"/>
      <c r="U247" s="2"/>
    </row>
    <row r="248" spans="1:21" ht="12.75">
      <c r="A248" s="34" t="e">
        <f t="shared" si="11"/>
        <v>#REF!</v>
      </c>
      <c r="B248" s="388"/>
      <c r="C248" s="389" t="e">
        <f>#REF!</f>
        <v>#REF!</v>
      </c>
      <c r="D248" s="390" t="e">
        <f>#REF!</f>
        <v>#REF!</v>
      </c>
      <c r="E248" s="1"/>
      <c r="G248" s="5"/>
      <c r="H248" s="2"/>
      <c r="J248" s="2"/>
      <c r="L248" s="93"/>
      <c r="M248" s="96"/>
      <c r="N248" s="93"/>
      <c r="P248" s="93"/>
      <c r="S248" s="2"/>
      <c r="T248" s="2"/>
      <c r="U248" s="2"/>
    </row>
    <row r="249" spans="1:21" ht="12.75">
      <c r="A249" s="34" t="e">
        <f t="shared" si="11"/>
        <v>#REF!</v>
      </c>
      <c r="B249" s="388"/>
      <c r="C249" s="389" t="e">
        <f>#REF!</f>
        <v>#REF!</v>
      </c>
      <c r="D249" s="390" t="e">
        <f>#REF!</f>
        <v>#REF!</v>
      </c>
      <c r="E249" s="1"/>
      <c r="G249" s="5"/>
      <c r="H249" s="2"/>
      <c r="J249" s="2"/>
      <c r="L249" s="93"/>
      <c r="M249" s="96"/>
      <c r="N249" s="93"/>
      <c r="P249" s="93"/>
      <c r="S249" s="2"/>
      <c r="T249" s="2"/>
      <c r="U249" s="2"/>
    </row>
    <row r="250" spans="1:21" ht="12.75">
      <c r="A250" s="34" t="e">
        <f t="shared" si="11"/>
        <v>#REF!</v>
      </c>
      <c r="B250" s="388"/>
      <c r="C250" s="389" t="e">
        <f>#REF!</f>
        <v>#REF!</v>
      </c>
      <c r="D250" s="390" t="e">
        <f>#REF!</f>
        <v>#REF!</v>
      </c>
      <c r="E250" s="1"/>
      <c r="G250" s="5"/>
      <c r="H250" s="2"/>
      <c r="J250" s="2"/>
      <c r="L250" s="93"/>
      <c r="M250" s="96"/>
      <c r="N250" s="93"/>
      <c r="P250" s="93"/>
      <c r="S250" s="2"/>
      <c r="T250" s="2"/>
      <c r="U250" s="2"/>
    </row>
    <row r="251" spans="1:21" ht="12.75">
      <c r="A251" s="34" t="e">
        <f t="shared" si="11"/>
        <v>#REF!</v>
      </c>
      <c r="B251" s="388"/>
      <c r="C251" s="389" t="e">
        <f>#REF!</f>
        <v>#REF!</v>
      </c>
      <c r="D251" s="390" t="e">
        <f>#REF!</f>
        <v>#REF!</v>
      </c>
      <c r="E251" s="1"/>
      <c r="G251" s="5"/>
      <c r="H251" s="2"/>
      <c r="J251" s="2"/>
      <c r="L251" s="93"/>
      <c r="M251" s="96"/>
      <c r="N251" s="93"/>
      <c r="P251" s="93"/>
      <c r="S251" s="2"/>
      <c r="T251" s="2"/>
      <c r="U251" s="2"/>
    </row>
    <row r="252" spans="1:21" ht="12.75">
      <c r="A252" s="34" t="e">
        <f t="shared" si="11"/>
        <v>#REF!</v>
      </c>
      <c r="B252" s="388"/>
      <c r="C252" s="389" t="e">
        <f>#REF!</f>
        <v>#REF!</v>
      </c>
      <c r="D252" s="390" t="e">
        <f>#REF!</f>
        <v>#REF!</v>
      </c>
      <c r="E252" s="1"/>
      <c r="G252" s="5"/>
      <c r="H252" s="2"/>
      <c r="J252" s="2"/>
      <c r="L252" s="93"/>
      <c r="M252" s="96"/>
      <c r="N252" s="93"/>
      <c r="P252" s="93"/>
      <c r="S252" s="2"/>
      <c r="T252" s="2"/>
      <c r="U252" s="2"/>
    </row>
    <row r="253" spans="1:21" ht="12.75">
      <c r="A253" s="34" t="e">
        <f t="shared" si="11"/>
        <v>#REF!</v>
      </c>
      <c r="B253" s="388"/>
      <c r="C253" s="389" t="e">
        <f>#REF!</f>
        <v>#REF!</v>
      </c>
      <c r="D253" s="390" t="e">
        <f>#REF!</f>
        <v>#REF!</v>
      </c>
      <c r="E253" s="1"/>
      <c r="G253" s="5"/>
      <c r="H253" s="2"/>
      <c r="J253" s="2"/>
      <c r="L253" s="93"/>
      <c r="M253" s="96"/>
      <c r="N253" s="93"/>
      <c r="P253" s="93"/>
      <c r="S253" s="2"/>
      <c r="T253" s="2"/>
      <c r="U253" s="2"/>
    </row>
    <row r="254" spans="1:21" ht="12.75">
      <c r="A254" s="34" t="e">
        <f t="shared" si="11"/>
        <v>#REF!</v>
      </c>
      <c r="B254" s="388"/>
      <c r="C254" s="389" t="e">
        <f>#REF!</f>
        <v>#REF!</v>
      </c>
      <c r="D254" s="390" t="e">
        <f>#REF!</f>
        <v>#REF!</v>
      </c>
      <c r="E254" s="1"/>
      <c r="G254" s="5"/>
      <c r="H254" s="2"/>
      <c r="J254" s="2"/>
      <c r="L254" s="93"/>
      <c r="M254" s="96"/>
      <c r="N254" s="93"/>
      <c r="P254" s="93"/>
      <c r="S254" s="2"/>
      <c r="T254" s="2"/>
      <c r="U254" s="2"/>
    </row>
    <row r="255" spans="1:21" ht="12.75">
      <c r="A255" s="34" t="e">
        <f t="shared" si="11"/>
        <v>#REF!</v>
      </c>
      <c r="B255" s="388"/>
      <c r="C255" s="389" t="e">
        <f>#REF!</f>
        <v>#REF!</v>
      </c>
      <c r="D255" s="390" t="e">
        <f>#REF!</f>
        <v>#REF!</v>
      </c>
      <c r="E255" s="1"/>
      <c r="G255" s="5"/>
      <c r="H255" s="2"/>
      <c r="J255" s="2"/>
      <c r="L255" s="93"/>
      <c r="M255" s="96"/>
      <c r="N255" s="93"/>
      <c r="P255" s="93"/>
      <c r="S255" s="2"/>
      <c r="T255" s="2"/>
      <c r="U255" s="2"/>
    </row>
    <row r="256" spans="1:21" ht="12.75">
      <c r="A256" s="34" t="e">
        <f t="shared" si="11"/>
        <v>#REF!</v>
      </c>
      <c r="B256" s="388"/>
      <c r="C256" s="389" t="e">
        <f>#REF!</f>
        <v>#REF!</v>
      </c>
      <c r="D256" s="390" t="e">
        <f>#REF!</f>
        <v>#REF!</v>
      </c>
      <c r="E256" s="1"/>
      <c r="G256" s="5"/>
      <c r="H256" s="2"/>
      <c r="J256" s="2"/>
      <c r="L256" s="93"/>
      <c r="M256" s="96"/>
      <c r="N256" s="93"/>
      <c r="P256" s="93"/>
      <c r="S256" s="2"/>
      <c r="T256" s="2"/>
      <c r="U256" s="2"/>
    </row>
    <row r="257" spans="1:21" ht="12.75">
      <c r="A257" s="34" t="e">
        <f t="shared" si="11"/>
        <v>#REF!</v>
      </c>
      <c r="B257" s="388"/>
      <c r="C257" s="389" t="e">
        <f>#REF!</f>
        <v>#REF!</v>
      </c>
      <c r="D257" s="390" t="e">
        <f>#REF!</f>
        <v>#REF!</v>
      </c>
      <c r="E257" s="1"/>
      <c r="G257" s="5"/>
      <c r="H257" s="2"/>
      <c r="J257" s="2"/>
      <c r="L257" s="93"/>
      <c r="M257" s="96"/>
      <c r="N257" s="93"/>
      <c r="P257" s="93"/>
      <c r="S257" s="2"/>
      <c r="T257" s="2"/>
      <c r="U257" s="2"/>
    </row>
    <row r="258" spans="1:21" ht="12.75">
      <c r="A258" s="34" t="e">
        <f t="shared" si="11"/>
        <v>#REF!</v>
      </c>
      <c r="B258" s="388"/>
      <c r="C258" s="389" t="e">
        <f>#REF!</f>
        <v>#REF!</v>
      </c>
      <c r="D258" s="390" t="e">
        <f>#REF!</f>
        <v>#REF!</v>
      </c>
      <c r="E258" s="1"/>
      <c r="G258" s="5"/>
      <c r="H258" s="2"/>
      <c r="J258" s="2"/>
      <c r="L258" s="93"/>
      <c r="M258" s="96"/>
      <c r="N258" s="93"/>
      <c r="P258" s="93"/>
      <c r="S258" s="2"/>
      <c r="T258" s="2"/>
      <c r="U258" s="2"/>
    </row>
    <row r="259" spans="1:21" ht="12.75">
      <c r="A259" s="35" t="e">
        <f t="shared" si="11"/>
        <v>#REF!</v>
      </c>
      <c r="B259" s="388"/>
      <c r="C259" s="389" t="e">
        <f>#REF!</f>
        <v>#REF!</v>
      </c>
      <c r="D259" s="398"/>
      <c r="E259" s="1"/>
      <c r="G259" s="5"/>
      <c r="H259" s="2"/>
      <c r="J259" s="2"/>
      <c r="L259" s="93"/>
      <c r="M259" s="96"/>
      <c r="N259" s="93"/>
      <c r="P259" s="93"/>
      <c r="S259" s="2"/>
      <c r="T259" s="2"/>
      <c r="U259" s="2"/>
    </row>
    <row r="260" spans="1:21" ht="12.75">
      <c r="A260" s="37" t="e">
        <f t="shared" si="11"/>
        <v>#REF!</v>
      </c>
      <c r="B260" s="38"/>
      <c r="C260" s="292" t="e">
        <f>C245-C246+SUM(C247:C259)</f>
        <v>#REF!</v>
      </c>
      <c r="D260" s="308" t="e">
        <f>SUM(D247:D258)</f>
        <v>#REF!</v>
      </c>
      <c r="E260" s="1"/>
      <c r="G260" s="5"/>
      <c r="H260" s="2"/>
      <c r="J260" s="2"/>
      <c r="L260" s="93"/>
      <c r="M260" s="96"/>
      <c r="N260" s="93"/>
      <c r="P260" s="93"/>
      <c r="S260" s="2"/>
      <c r="T260" s="2"/>
      <c r="U260" s="2"/>
    </row>
    <row r="261" spans="1:7" ht="12.75">
      <c r="A261" s="26"/>
      <c r="B261" s="90"/>
      <c r="C261" s="90"/>
      <c r="D261" s="90"/>
      <c r="E261" s="90"/>
      <c r="F261" s="42"/>
      <c r="G261" s="42"/>
    </row>
    <row r="262" spans="1:7" ht="12.75">
      <c r="A262" s="37" t="e">
        <f>A260+1</f>
        <v>#REF!</v>
      </c>
      <c r="B262" s="59"/>
      <c r="C262" s="399"/>
      <c r="D262" s="400"/>
      <c r="E262" s="399"/>
      <c r="F262" s="401"/>
      <c r="G262" s="402" t="e">
        <f>#REF!</f>
        <v>#REF!</v>
      </c>
    </row>
    <row r="263" spans="1:7" ht="12.75">
      <c r="A263" s="41"/>
      <c r="B263" s="42"/>
      <c r="C263" s="42"/>
      <c r="D263" s="42"/>
      <c r="E263" s="42"/>
      <c r="F263" s="42"/>
      <c r="G263" s="42"/>
    </row>
    <row r="264" spans="1:21" ht="12.75" customHeight="1">
      <c r="A264" s="21"/>
      <c r="B264" s="208"/>
      <c r="C264" s="105" t="s">
        <v>65</v>
      </c>
      <c r="D264" s="105" t="s">
        <v>66</v>
      </c>
      <c r="E264" s="1"/>
      <c r="G264" s="5"/>
      <c r="H264" s="2"/>
      <c r="J264" s="2"/>
      <c r="L264" s="93"/>
      <c r="M264" s="96"/>
      <c r="N264" s="93"/>
      <c r="P264" s="93"/>
      <c r="S264" s="2"/>
      <c r="T264" s="2"/>
      <c r="U264" s="2"/>
    </row>
    <row r="265" spans="1:21" ht="12.75">
      <c r="A265" s="21"/>
      <c r="B265" s="208"/>
      <c r="C265" s="109"/>
      <c r="D265" s="109"/>
      <c r="E265" s="1"/>
      <c r="G265" s="5"/>
      <c r="H265" s="2"/>
      <c r="J265" s="2"/>
      <c r="L265" s="93"/>
      <c r="M265" s="96"/>
      <c r="N265" s="93"/>
      <c r="P265" s="93"/>
      <c r="S265" s="2"/>
      <c r="T265" s="2"/>
      <c r="U265" s="2"/>
    </row>
    <row r="266" spans="1:21" ht="12.75">
      <c r="A266" s="26"/>
      <c r="B266" s="90"/>
      <c r="C266" s="42"/>
      <c r="D266" s="42"/>
      <c r="E266" s="1"/>
      <c r="G266" s="5"/>
      <c r="H266" s="2"/>
      <c r="J266" s="2"/>
      <c r="L266" s="93"/>
      <c r="M266" s="96"/>
      <c r="N266" s="93"/>
      <c r="P266" s="93"/>
      <c r="S266" s="2"/>
      <c r="T266" s="2"/>
      <c r="U266" s="2"/>
    </row>
    <row r="267" spans="1:21" ht="12.75">
      <c r="A267" s="159" t="s">
        <v>71</v>
      </c>
      <c r="B267" s="94" t="s">
        <v>72</v>
      </c>
      <c r="C267" s="387"/>
      <c r="D267" s="95"/>
      <c r="E267" s="1"/>
      <c r="G267" s="5"/>
      <c r="H267" s="2"/>
      <c r="J267" s="2"/>
      <c r="L267" s="93"/>
      <c r="M267" s="96"/>
      <c r="N267" s="93"/>
      <c r="P267" s="93"/>
      <c r="S267" s="2"/>
      <c r="T267" s="2"/>
      <c r="U267" s="2"/>
    </row>
    <row r="268" spans="1:21" ht="12.75">
      <c r="A268" s="31" t="e">
        <f>#REF!</f>
        <v>#REF!</v>
      </c>
      <c r="B268" s="388"/>
      <c r="C268" s="389" t="e">
        <f>#REF!</f>
        <v>#REF!</v>
      </c>
      <c r="D268" s="390" t="e">
        <f>#REF!</f>
        <v>#REF!</v>
      </c>
      <c r="E268" s="1"/>
      <c r="G268" s="5"/>
      <c r="H268" s="2"/>
      <c r="J268" s="2"/>
      <c r="L268" s="93"/>
      <c r="M268" s="96"/>
      <c r="N268" s="93"/>
      <c r="P268" s="93"/>
      <c r="S268" s="2"/>
      <c r="T268" s="2"/>
      <c r="U268" s="2"/>
    </row>
    <row r="269" spans="1:21" ht="12.75">
      <c r="A269" s="34" t="e">
        <f aca="true" t="shared" si="12" ref="A269:A286">A268+1</f>
        <v>#REF!</v>
      </c>
      <c r="B269" s="388"/>
      <c r="C269" s="389" t="e">
        <f>#REF!</f>
        <v>#REF!</v>
      </c>
      <c r="D269" s="397"/>
      <c r="E269" s="1"/>
      <c r="G269" s="5"/>
      <c r="H269" s="2"/>
      <c r="J269" s="2"/>
      <c r="L269" s="93"/>
      <c r="M269" s="96"/>
      <c r="N269" s="93"/>
      <c r="P269" s="93"/>
      <c r="S269" s="2"/>
      <c r="T269" s="2"/>
      <c r="U269" s="2"/>
    </row>
    <row r="270" spans="1:21" ht="12.75">
      <c r="A270" s="34" t="e">
        <f t="shared" si="12"/>
        <v>#REF!</v>
      </c>
      <c r="B270" s="388"/>
      <c r="C270" s="390" t="e">
        <f>#REF!</f>
        <v>#REF!</v>
      </c>
      <c r="D270" s="397"/>
      <c r="E270" s="1"/>
      <c r="G270" s="5"/>
      <c r="H270" s="2"/>
      <c r="J270" s="2"/>
      <c r="L270" s="93"/>
      <c r="M270" s="96"/>
      <c r="N270" s="93"/>
      <c r="P270" s="93"/>
      <c r="S270" s="2"/>
      <c r="T270" s="2"/>
      <c r="U270" s="2"/>
    </row>
    <row r="271" spans="1:21" ht="12.75">
      <c r="A271" s="34" t="e">
        <f t="shared" si="12"/>
        <v>#REF!</v>
      </c>
      <c r="B271" s="388"/>
      <c r="C271" s="389" t="e">
        <f>#REF!</f>
        <v>#REF!</v>
      </c>
      <c r="D271" s="397"/>
      <c r="E271" s="1"/>
      <c r="G271" s="5"/>
      <c r="H271" s="2"/>
      <c r="J271" s="2"/>
      <c r="L271" s="93"/>
      <c r="M271" s="96"/>
      <c r="N271" s="93"/>
      <c r="P271" s="93"/>
      <c r="S271" s="2"/>
      <c r="T271" s="2"/>
      <c r="U271" s="2"/>
    </row>
    <row r="272" spans="1:21" ht="12.75">
      <c r="A272" s="34" t="e">
        <f t="shared" si="12"/>
        <v>#REF!</v>
      </c>
      <c r="B272" s="388"/>
      <c r="C272" s="389" t="e">
        <f>#REF!</f>
        <v>#REF!</v>
      </c>
      <c r="D272" s="397"/>
      <c r="E272" s="1"/>
      <c r="G272" s="5"/>
      <c r="H272" s="2"/>
      <c r="J272" s="2"/>
      <c r="L272" s="93"/>
      <c r="M272" s="96"/>
      <c r="N272" s="93"/>
      <c r="P272" s="93"/>
      <c r="S272" s="2"/>
      <c r="T272" s="2"/>
      <c r="U272" s="2"/>
    </row>
    <row r="273" spans="1:21" ht="12.75">
      <c r="A273" s="34" t="e">
        <f t="shared" si="12"/>
        <v>#REF!</v>
      </c>
      <c r="B273" s="388"/>
      <c r="C273" s="389" t="e">
        <f>#REF!</f>
        <v>#REF!</v>
      </c>
      <c r="D273" s="397"/>
      <c r="E273" s="1"/>
      <c r="G273" s="5"/>
      <c r="H273" s="2"/>
      <c r="J273" s="2"/>
      <c r="L273" s="93"/>
      <c r="M273" s="96"/>
      <c r="N273" s="93"/>
      <c r="P273" s="93"/>
      <c r="S273" s="2"/>
      <c r="T273" s="2"/>
      <c r="U273" s="2"/>
    </row>
    <row r="274" spans="1:21" ht="12.75">
      <c r="A274" s="34" t="e">
        <f t="shared" si="12"/>
        <v>#REF!</v>
      </c>
      <c r="B274" s="388"/>
      <c r="C274" s="389" t="e">
        <f>#REF!</f>
        <v>#REF!</v>
      </c>
      <c r="D274" s="397"/>
      <c r="E274" s="1"/>
      <c r="G274" s="5"/>
      <c r="H274" s="2"/>
      <c r="J274" s="2"/>
      <c r="L274" s="93"/>
      <c r="M274" s="96"/>
      <c r="N274" s="93"/>
      <c r="P274" s="93"/>
      <c r="S274" s="2"/>
      <c r="T274" s="2"/>
      <c r="U274" s="2"/>
    </row>
    <row r="275" spans="1:21" ht="12.75">
      <c r="A275" s="34" t="e">
        <f t="shared" si="12"/>
        <v>#REF!</v>
      </c>
      <c r="B275" s="388"/>
      <c r="C275" s="389" t="e">
        <f>#REF!</f>
        <v>#REF!</v>
      </c>
      <c r="D275" s="397"/>
      <c r="E275" s="1"/>
      <c r="G275" s="5"/>
      <c r="H275" s="2"/>
      <c r="J275" s="2"/>
      <c r="L275" s="93"/>
      <c r="M275" s="96"/>
      <c r="N275" s="93"/>
      <c r="P275" s="93"/>
      <c r="S275" s="2"/>
      <c r="T275" s="2"/>
      <c r="U275" s="2"/>
    </row>
    <row r="276" spans="1:21" ht="12.75">
      <c r="A276" s="34" t="e">
        <f t="shared" si="12"/>
        <v>#REF!</v>
      </c>
      <c r="B276" s="388"/>
      <c r="C276" s="389" t="e">
        <f>#REF!</f>
        <v>#REF!</v>
      </c>
      <c r="D276" s="397"/>
      <c r="E276" s="1"/>
      <c r="G276" s="5"/>
      <c r="H276" s="2"/>
      <c r="J276" s="2"/>
      <c r="L276" s="93"/>
      <c r="M276" s="96"/>
      <c r="N276" s="93"/>
      <c r="P276" s="93"/>
      <c r="S276" s="2"/>
      <c r="T276" s="2"/>
      <c r="U276" s="2"/>
    </row>
    <row r="277" spans="1:21" ht="12.75">
      <c r="A277" s="34" t="e">
        <f t="shared" si="12"/>
        <v>#REF!</v>
      </c>
      <c r="B277" s="388"/>
      <c r="C277" s="389" t="e">
        <f>#REF!</f>
        <v>#REF!</v>
      </c>
      <c r="D277" s="397"/>
      <c r="E277" s="1"/>
      <c r="G277" s="5"/>
      <c r="H277" s="2"/>
      <c r="J277" s="2"/>
      <c r="L277" s="93"/>
      <c r="M277" s="96"/>
      <c r="N277" s="93"/>
      <c r="P277" s="93"/>
      <c r="S277" s="2"/>
      <c r="T277" s="2"/>
      <c r="U277" s="2"/>
    </row>
    <row r="278" spans="1:21" ht="12.75">
      <c r="A278" s="34" t="e">
        <f t="shared" si="12"/>
        <v>#REF!</v>
      </c>
      <c r="B278" s="388"/>
      <c r="C278" s="389" t="e">
        <f>#REF!</f>
        <v>#REF!</v>
      </c>
      <c r="D278" s="397"/>
      <c r="E278" s="1"/>
      <c r="G278" s="5"/>
      <c r="H278" s="2"/>
      <c r="J278" s="2"/>
      <c r="L278" s="93"/>
      <c r="M278" s="96"/>
      <c r="N278" s="93"/>
      <c r="P278" s="93"/>
      <c r="S278" s="2"/>
      <c r="T278" s="2"/>
      <c r="U278" s="2"/>
    </row>
    <row r="279" spans="1:21" ht="12.75">
      <c r="A279" s="34" t="e">
        <f t="shared" si="12"/>
        <v>#REF!</v>
      </c>
      <c r="B279" s="388"/>
      <c r="C279" s="389" t="e">
        <f>#REF!</f>
        <v>#REF!</v>
      </c>
      <c r="D279" s="397"/>
      <c r="E279" s="1"/>
      <c r="G279" s="5"/>
      <c r="H279" s="2"/>
      <c r="J279" s="2"/>
      <c r="L279" s="93"/>
      <c r="M279" s="96"/>
      <c r="N279" s="93"/>
      <c r="P279" s="93"/>
      <c r="S279" s="2"/>
      <c r="T279" s="2"/>
      <c r="U279" s="2"/>
    </row>
    <row r="280" spans="1:21" ht="12.75">
      <c r="A280" s="34" t="e">
        <f t="shared" si="12"/>
        <v>#REF!</v>
      </c>
      <c r="B280" s="388"/>
      <c r="C280" s="389" t="e">
        <f>#REF!</f>
        <v>#REF!</v>
      </c>
      <c r="D280" s="397"/>
      <c r="E280" s="1"/>
      <c r="G280" s="5"/>
      <c r="H280" s="2"/>
      <c r="J280" s="2"/>
      <c r="L280" s="93"/>
      <c r="M280" s="96"/>
      <c r="N280" s="93"/>
      <c r="P280" s="93"/>
      <c r="S280" s="2"/>
      <c r="T280" s="2"/>
      <c r="U280" s="2"/>
    </row>
    <row r="281" spans="1:21" ht="12.75">
      <c r="A281" s="34" t="e">
        <f t="shared" si="12"/>
        <v>#REF!</v>
      </c>
      <c r="B281" s="388"/>
      <c r="C281" s="389" t="e">
        <f>#REF!</f>
        <v>#REF!</v>
      </c>
      <c r="D281" s="397"/>
      <c r="E281" s="1"/>
      <c r="G281" s="5"/>
      <c r="H281" s="2"/>
      <c r="J281" s="2"/>
      <c r="L281" s="93"/>
      <c r="M281" s="96"/>
      <c r="N281" s="93"/>
      <c r="P281" s="93"/>
      <c r="S281" s="2"/>
      <c r="T281" s="2"/>
      <c r="U281" s="2"/>
    </row>
    <row r="282" spans="1:21" ht="12.75">
      <c r="A282" s="34" t="e">
        <f t="shared" si="12"/>
        <v>#REF!</v>
      </c>
      <c r="B282" s="388"/>
      <c r="C282" s="389" t="e">
        <f>#REF!</f>
        <v>#REF!</v>
      </c>
      <c r="D282" s="397"/>
      <c r="E282" s="1"/>
      <c r="G282" s="5"/>
      <c r="H282" s="2"/>
      <c r="J282" s="2"/>
      <c r="L282" s="93"/>
      <c r="M282" s="96"/>
      <c r="N282" s="93"/>
      <c r="P282" s="93"/>
      <c r="S282" s="2"/>
      <c r="T282" s="2"/>
      <c r="U282" s="2"/>
    </row>
    <row r="283" spans="1:21" ht="12.75">
      <c r="A283" s="34" t="e">
        <f t="shared" si="12"/>
        <v>#REF!</v>
      </c>
      <c r="B283" s="388"/>
      <c r="C283" s="403"/>
      <c r="D283" s="390" t="e">
        <f>#REF!</f>
        <v>#REF!</v>
      </c>
      <c r="E283" s="1"/>
      <c r="G283" s="5"/>
      <c r="H283" s="2"/>
      <c r="J283" s="2"/>
      <c r="L283" s="93"/>
      <c r="M283" s="96"/>
      <c r="N283" s="93"/>
      <c r="P283" s="93"/>
      <c r="S283" s="2"/>
      <c r="T283" s="2"/>
      <c r="U283" s="2"/>
    </row>
    <row r="284" spans="1:21" ht="12.75">
      <c r="A284" s="34" t="e">
        <f t="shared" si="12"/>
        <v>#REF!</v>
      </c>
      <c r="B284" s="388"/>
      <c r="C284" s="390" t="e">
        <f>#REF!</f>
        <v>#REF!</v>
      </c>
      <c r="D284" s="397"/>
      <c r="E284" s="1"/>
      <c r="G284" s="5"/>
      <c r="H284" s="2"/>
      <c r="J284" s="2"/>
      <c r="L284" s="93"/>
      <c r="M284" s="96"/>
      <c r="N284" s="93"/>
      <c r="P284" s="93"/>
      <c r="S284" s="2"/>
      <c r="T284" s="2"/>
      <c r="U284" s="2"/>
    </row>
    <row r="285" spans="1:21" ht="12.75">
      <c r="A285" s="35" t="e">
        <f t="shared" si="12"/>
        <v>#REF!</v>
      </c>
      <c r="B285" s="388"/>
      <c r="C285" s="389" t="e">
        <f>#REF!</f>
        <v>#REF!</v>
      </c>
      <c r="D285" s="398"/>
      <c r="E285" s="1"/>
      <c r="G285" s="5"/>
      <c r="H285" s="2"/>
      <c r="J285" s="2"/>
      <c r="L285" s="93"/>
      <c r="M285" s="96"/>
      <c r="N285" s="93"/>
      <c r="P285" s="93"/>
      <c r="S285" s="2"/>
      <c r="T285" s="2"/>
      <c r="U285" s="2"/>
    </row>
    <row r="286" spans="1:21" ht="12.75">
      <c r="A286" s="37" t="e">
        <f t="shared" si="12"/>
        <v>#REF!</v>
      </c>
      <c r="B286" s="38"/>
      <c r="C286" s="292"/>
      <c r="D286" s="308"/>
      <c r="E286" s="1"/>
      <c r="G286" s="5"/>
      <c r="H286" s="2"/>
      <c r="J286" s="2"/>
      <c r="L286" s="93"/>
      <c r="M286" s="96"/>
      <c r="N286" s="93"/>
      <c r="P286" s="93"/>
      <c r="S286" s="2"/>
      <c r="T286" s="2"/>
      <c r="U286" s="2"/>
    </row>
    <row r="287" spans="4:7" ht="12.75">
      <c r="D287" s="2"/>
      <c r="G287" s="2"/>
    </row>
    <row r="288" spans="1:21" ht="12.75" customHeight="1">
      <c r="A288" s="21"/>
      <c r="B288" s="105" t="s">
        <v>25</v>
      </c>
      <c r="C288" s="404" t="s">
        <v>27</v>
      </c>
      <c r="D288" s="405"/>
      <c r="G288" s="93"/>
      <c r="H288" s="96"/>
      <c r="I288" s="93"/>
      <c r="J288" s="93"/>
      <c r="K288" s="93"/>
      <c r="L288" s="93"/>
      <c r="M288" s="93"/>
      <c r="O288" s="2"/>
      <c r="P288" s="2"/>
      <c r="Q288" s="2"/>
      <c r="R288" s="2"/>
      <c r="S288" s="2"/>
      <c r="T288" s="2"/>
      <c r="U288" s="2"/>
    </row>
    <row r="289" spans="1:21" ht="12.75">
      <c r="A289" s="21"/>
      <c r="B289" s="109" t="s">
        <v>26</v>
      </c>
      <c r="C289" s="406" t="s">
        <v>28</v>
      </c>
      <c r="D289" s="407"/>
      <c r="G289" s="93"/>
      <c r="H289" s="96"/>
      <c r="I289" s="93"/>
      <c r="J289" s="93"/>
      <c r="K289" s="93"/>
      <c r="L289" s="93"/>
      <c r="M289" s="93"/>
      <c r="O289" s="2"/>
      <c r="P289" s="2"/>
      <c r="Q289" s="2"/>
      <c r="R289" s="2"/>
      <c r="S289" s="2"/>
      <c r="T289" s="2"/>
      <c r="U289" s="2"/>
    </row>
    <row r="290" spans="1:21" ht="12.75">
      <c r="A290" s="26"/>
      <c r="B290" s="29"/>
      <c r="C290" s="29"/>
      <c r="D290" s="196"/>
      <c r="G290" s="93"/>
      <c r="H290" s="96"/>
      <c r="I290" s="93"/>
      <c r="J290" s="93"/>
      <c r="K290" s="93"/>
      <c r="L290" s="93"/>
      <c r="M290" s="93"/>
      <c r="O290" s="2"/>
      <c r="P290" s="2"/>
      <c r="Q290" s="2"/>
      <c r="R290" s="2"/>
      <c r="S290" s="2"/>
      <c r="T290" s="2"/>
      <c r="U290" s="2"/>
    </row>
    <row r="291" spans="1:21" ht="12.75">
      <c r="A291" s="159" t="s">
        <v>73</v>
      </c>
      <c r="B291" s="387"/>
      <c r="C291" s="95"/>
      <c r="D291" s="408"/>
      <c r="G291" s="93"/>
      <c r="H291" s="96"/>
      <c r="I291" s="93"/>
      <c r="J291" s="93"/>
      <c r="K291" s="93"/>
      <c r="L291" s="93"/>
      <c r="M291" s="93"/>
      <c r="O291" s="2"/>
      <c r="P291" s="2"/>
      <c r="Q291" s="2"/>
      <c r="R291" s="2"/>
      <c r="S291" s="2"/>
      <c r="T291" s="2"/>
      <c r="U291" s="2"/>
    </row>
    <row r="292" spans="1:21" ht="12.75">
      <c r="A292" s="31" t="e">
        <f>#REF!</f>
        <v>#REF!</v>
      </c>
      <c r="B292" s="389" t="e">
        <f>#REF!</f>
        <v>#REF!</v>
      </c>
      <c r="C292" s="392" t="e">
        <f>#REF!</f>
        <v>#REF!</v>
      </c>
      <c r="D292" s="389" t="e">
        <f>#REF!</f>
        <v>#REF!</v>
      </c>
      <c r="G292" s="93"/>
      <c r="H292" s="96"/>
      <c r="I292" s="93"/>
      <c r="J292" s="93"/>
      <c r="K292" s="93"/>
      <c r="L292" s="93"/>
      <c r="M292" s="93"/>
      <c r="O292" s="2"/>
      <c r="P292" s="2"/>
      <c r="Q292" s="2"/>
      <c r="R292" s="2"/>
      <c r="S292" s="2"/>
      <c r="T292" s="2"/>
      <c r="U292" s="2"/>
    </row>
    <row r="293" spans="1:21" ht="12.75">
      <c r="A293" s="34" t="e">
        <f aca="true" t="shared" si="13" ref="A293:A305">A292+1</f>
        <v>#REF!</v>
      </c>
      <c r="B293" s="389" t="e">
        <f>#REF!</f>
        <v>#REF!</v>
      </c>
      <c r="C293" s="392" t="e">
        <f>#REF!</f>
        <v>#REF!</v>
      </c>
      <c r="D293" s="389" t="e">
        <f>#REF!</f>
        <v>#REF!</v>
      </c>
      <c r="G293" s="93"/>
      <c r="H293" s="96"/>
      <c r="I293" s="93"/>
      <c r="J293" s="93"/>
      <c r="K293" s="93"/>
      <c r="L293" s="93"/>
      <c r="M293" s="93"/>
      <c r="O293" s="2"/>
      <c r="P293" s="2"/>
      <c r="Q293" s="2"/>
      <c r="R293" s="2"/>
      <c r="S293" s="2"/>
      <c r="T293" s="2"/>
      <c r="U293" s="2"/>
    </row>
    <row r="294" spans="1:21" ht="12.75">
      <c r="A294" s="34" t="e">
        <f t="shared" si="13"/>
        <v>#REF!</v>
      </c>
      <c r="B294" s="389" t="e">
        <f>#REF!</f>
        <v>#REF!</v>
      </c>
      <c r="C294" s="392" t="e">
        <f>#REF!</f>
        <v>#REF!</v>
      </c>
      <c r="D294" s="389" t="e">
        <f>#REF!</f>
        <v>#REF!</v>
      </c>
      <c r="G294" s="93"/>
      <c r="H294" s="96"/>
      <c r="I294" s="93"/>
      <c r="J294" s="93"/>
      <c r="K294" s="93"/>
      <c r="L294" s="93"/>
      <c r="M294" s="93"/>
      <c r="O294" s="2"/>
      <c r="P294" s="2"/>
      <c r="Q294" s="2"/>
      <c r="R294" s="2"/>
      <c r="S294" s="2"/>
      <c r="T294" s="2"/>
      <c r="U294" s="2"/>
    </row>
    <row r="295" spans="1:21" ht="12.75">
      <c r="A295" s="34" t="e">
        <f t="shared" si="13"/>
        <v>#REF!</v>
      </c>
      <c r="B295" s="389" t="e">
        <f>#REF!</f>
        <v>#REF!</v>
      </c>
      <c r="C295" s="392" t="e">
        <f>#REF!</f>
        <v>#REF!</v>
      </c>
      <c r="D295" s="389" t="e">
        <f>#REF!</f>
        <v>#REF!</v>
      </c>
      <c r="G295" s="93"/>
      <c r="H295" s="96"/>
      <c r="I295" s="93"/>
      <c r="J295" s="93"/>
      <c r="K295" s="93"/>
      <c r="L295" s="93"/>
      <c r="M295" s="93"/>
      <c r="O295" s="2"/>
      <c r="P295" s="2"/>
      <c r="Q295" s="2"/>
      <c r="R295" s="2"/>
      <c r="S295" s="2"/>
      <c r="T295" s="2"/>
      <c r="U295" s="2"/>
    </row>
    <row r="296" spans="1:21" ht="12.75">
      <c r="A296" s="34" t="e">
        <f t="shared" si="13"/>
        <v>#REF!</v>
      </c>
      <c r="B296" s="389" t="e">
        <f>#REF!</f>
        <v>#REF!</v>
      </c>
      <c r="C296" s="392" t="e">
        <f>#REF!</f>
        <v>#REF!</v>
      </c>
      <c r="D296" s="389" t="e">
        <f>#REF!</f>
        <v>#REF!</v>
      </c>
      <c r="G296" s="93"/>
      <c r="H296" s="96"/>
      <c r="I296" s="93"/>
      <c r="J296" s="93"/>
      <c r="K296" s="93"/>
      <c r="L296" s="93"/>
      <c r="M296" s="93"/>
      <c r="O296" s="2"/>
      <c r="P296" s="2"/>
      <c r="Q296" s="2"/>
      <c r="R296" s="2"/>
      <c r="S296" s="2"/>
      <c r="T296" s="2"/>
      <c r="U296" s="2"/>
    </row>
    <row r="297" spans="1:21" ht="12.75">
      <c r="A297" s="34" t="e">
        <f t="shared" si="13"/>
        <v>#REF!</v>
      </c>
      <c r="B297" s="389" t="e">
        <f>#REF!</f>
        <v>#REF!</v>
      </c>
      <c r="C297" s="392" t="e">
        <f>#REF!</f>
        <v>#REF!</v>
      </c>
      <c r="D297" s="389" t="e">
        <f>#REF!</f>
        <v>#REF!</v>
      </c>
      <c r="G297" s="93"/>
      <c r="H297" s="96"/>
      <c r="I297" s="93"/>
      <c r="J297" s="93"/>
      <c r="K297" s="93"/>
      <c r="L297" s="93"/>
      <c r="M297" s="93"/>
      <c r="O297" s="2"/>
      <c r="P297" s="2"/>
      <c r="Q297" s="2"/>
      <c r="R297" s="2"/>
      <c r="S297" s="2"/>
      <c r="T297" s="2"/>
      <c r="U297" s="2"/>
    </row>
    <row r="298" spans="1:21" ht="12.75">
      <c r="A298" s="34" t="e">
        <f t="shared" si="13"/>
        <v>#REF!</v>
      </c>
      <c r="B298" s="389" t="e">
        <f>#REF!</f>
        <v>#REF!</v>
      </c>
      <c r="C298" s="392" t="e">
        <f>#REF!</f>
        <v>#REF!</v>
      </c>
      <c r="D298" s="389" t="e">
        <f>#REF!</f>
        <v>#REF!</v>
      </c>
      <c r="G298" s="93"/>
      <c r="H298" s="96"/>
      <c r="I298" s="93"/>
      <c r="J298" s="93"/>
      <c r="K298" s="93"/>
      <c r="L298" s="93"/>
      <c r="M298" s="93"/>
      <c r="O298" s="2"/>
      <c r="P298" s="2"/>
      <c r="Q298" s="2"/>
      <c r="R298" s="2"/>
      <c r="S298" s="2"/>
      <c r="T298" s="2"/>
      <c r="U298" s="2"/>
    </row>
    <row r="299" spans="1:21" ht="12.75">
      <c r="A299" s="34" t="e">
        <f t="shared" si="13"/>
        <v>#REF!</v>
      </c>
      <c r="B299" s="389" t="e">
        <f>#REF!</f>
        <v>#REF!</v>
      </c>
      <c r="C299" s="392" t="e">
        <f>#REF!</f>
        <v>#REF!</v>
      </c>
      <c r="D299" s="389" t="e">
        <f>#REF!</f>
        <v>#REF!</v>
      </c>
      <c r="G299" s="93"/>
      <c r="H299" s="96"/>
      <c r="I299" s="93"/>
      <c r="J299" s="93"/>
      <c r="K299" s="93"/>
      <c r="L299" s="93"/>
      <c r="M299" s="93"/>
      <c r="O299" s="2"/>
      <c r="P299" s="2"/>
      <c r="Q299" s="2"/>
      <c r="R299" s="2"/>
      <c r="S299" s="2"/>
      <c r="T299" s="2"/>
      <c r="U299" s="2"/>
    </row>
    <row r="300" spans="1:21" ht="12.75">
      <c r="A300" s="34" t="e">
        <f t="shared" si="13"/>
        <v>#REF!</v>
      </c>
      <c r="B300" s="389" t="e">
        <f>#REF!</f>
        <v>#REF!</v>
      </c>
      <c r="C300" s="392" t="e">
        <f>#REF!</f>
        <v>#REF!</v>
      </c>
      <c r="D300" s="389" t="e">
        <f>#REF!</f>
        <v>#REF!</v>
      </c>
      <c r="G300" s="93"/>
      <c r="H300" s="96"/>
      <c r="I300" s="93"/>
      <c r="J300" s="93"/>
      <c r="K300" s="93"/>
      <c r="L300" s="93"/>
      <c r="M300" s="93"/>
      <c r="O300" s="2"/>
      <c r="P300" s="2"/>
      <c r="Q300" s="2"/>
      <c r="R300" s="2"/>
      <c r="S300" s="2"/>
      <c r="T300" s="2"/>
      <c r="U300" s="2"/>
    </row>
    <row r="301" spans="1:21" ht="12.75">
      <c r="A301" s="34" t="e">
        <f t="shared" si="13"/>
        <v>#REF!</v>
      </c>
      <c r="B301" s="389" t="e">
        <f>#REF!</f>
        <v>#REF!</v>
      </c>
      <c r="C301" s="392" t="e">
        <f>#REF!</f>
        <v>#REF!</v>
      </c>
      <c r="D301" s="389" t="e">
        <f>#REF!</f>
        <v>#REF!</v>
      </c>
      <c r="G301" s="93"/>
      <c r="H301" s="96"/>
      <c r="I301" s="93"/>
      <c r="J301" s="93"/>
      <c r="K301" s="93"/>
      <c r="L301" s="93"/>
      <c r="M301" s="93"/>
      <c r="O301" s="2"/>
      <c r="P301" s="2"/>
      <c r="Q301" s="2"/>
      <c r="R301" s="2"/>
      <c r="S301" s="2"/>
      <c r="T301" s="2"/>
      <c r="U301" s="2"/>
    </row>
    <row r="302" spans="1:21" ht="12.75">
      <c r="A302" s="34" t="e">
        <f t="shared" si="13"/>
        <v>#REF!</v>
      </c>
      <c r="B302" s="389" t="e">
        <f>#REF!</f>
        <v>#REF!</v>
      </c>
      <c r="C302" s="392" t="e">
        <f>#REF!</f>
        <v>#REF!</v>
      </c>
      <c r="D302" s="389" t="e">
        <f>#REF!</f>
        <v>#REF!</v>
      </c>
      <c r="G302" s="93"/>
      <c r="H302" s="96"/>
      <c r="I302" s="93"/>
      <c r="J302" s="93"/>
      <c r="K302" s="93"/>
      <c r="L302" s="93"/>
      <c r="M302" s="93"/>
      <c r="O302" s="2"/>
      <c r="P302" s="2"/>
      <c r="Q302" s="2"/>
      <c r="R302" s="2"/>
      <c r="S302" s="2"/>
      <c r="T302" s="2"/>
      <c r="U302" s="2"/>
    </row>
    <row r="303" spans="1:21" ht="12.75">
      <c r="A303" s="34" t="e">
        <f t="shared" si="13"/>
        <v>#REF!</v>
      </c>
      <c r="B303" s="389" t="e">
        <f>#REF!</f>
        <v>#REF!</v>
      </c>
      <c r="C303" s="392" t="e">
        <f>#REF!</f>
        <v>#REF!</v>
      </c>
      <c r="D303" s="389" t="e">
        <f>#REF!</f>
        <v>#REF!</v>
      </c>
      <c r="G303" s="93"/>
      <c r="H303" s="96"/>
      <c r="I303" s="93"/>
      <c r="J303" s="93"/>
      <c r="K303" s="93"/>
      <c r="L303" s="93"/>
      <c r="M303" s="93"/>
      <c r="O303" s="2"/>
      <c r="P303" s="2"/>
      <c r="Q303" s="2"/>
      <c r="R303" s="2"/>
      <c r="S303" s="2"/>
      <c r="T303" s="2"/>
      <c r="U303" s="2"/>
    </row>
    <row r="304" spans="1:21" ht="12.75">
      <c r="A304" s="35" t="e">
        <f t="shared" si="13"/>
        <v>#REF!</v>
      </c>
      <c r="B304" s="389" t="e">
        <f>#REF!</f>
        <v>#REF!</v>
      </c>
      <c r="C304" s="409" t="e">
        <f>#REF!</f>
        <v>#REF!</v>
      </c>
      <c r="D304" s="389" t="e">
        <f>#REF!</f>
        <v>#REF!</v>
      </c>
      <c r="G304" s="93"/>
      <c r="H304" s="96"/>
      <c r="I304" s="93"/>
      <c r="J304" s="93"/>
      <c r="K304" s="93"/>
      <c r="L304" s="93"/>
      <c r="M304" s="93"/>
      <c r="O304" s="2"/>
      <c r="P304" s="2"/>
      <c r="Q304" s="2"/>
      <c r="R304" s="2"/>
      <c r="S304" s="2"/>
      <c r="T304" s="2"/>
      <c r="U304" s="2"/>
    </row>
    <row r="305" spans="1:21" ht="12.75">
      <c r="A305" s="37" t="e">
        <f t="shared" si="13"/>
        <v>#REF!</v>
      </c>
      <c r="B305" s="292"/>
      <c r="C305" s="329"/>
      <c r="D305" s="329"/>
      <c r="G305" s="93"/>
      <c r="H305" s="96"/>
      <c r="I305" s="93"/>
      <c r="J305" s="93"/>
      <c r="K305" s="93"/>
      <c r="L305" s="93"/>
      <c r="M305" s="93"/>
      <c r="O305" s="2"/>
      <c r="P305" s="2"/>
      <c r="Q305" s="2"/>
      <c r="R305" s="2"/>
      <c r="S305" s="2"/>
      <c r="T305" s="2"/>
      <c r="U305" s="2"/>
    </row>
    <row r="306" spans="1:21" ht="12.75">
      <c r="A306" s="41"/>
      <c r="B306" s="42"/>
      <c r="C306" s="90"/>
      <c r="D306" s="42"/>
      <c r="E306" s="42"/>
      <c r="F306" s="42"/>
      <c r="G306" s="2"/>
      <c r="H306" s="2"/>
      <c r="J306" s="93"/>
      <c r="K306" s="96"/>
      <c r="L306" s="93"/>
      <c r="M306" s="93"/>
      <c r="N306" s="93"/>
      <c r="P306" s="93"/>
      <c r="Q306" s="2"/>
      <c r="R306" s="2"/>
      <c r="S306" s="2"/>
      <c r="T306" s="2"/>
      <c r="U306" s="2"/>
    </row>
    <row r="307" spans="1:21" ht="12.75">
      <c r="A307" s="211"/>
      <c r="B307" s="212" t="s">
        <v>12</v>
      </c>
      <c r="C307" s="25" t="s">
        <v>75</v>
      </c>
      <c r="D307" s="25" t="s">
        <v>78</v>
      </c>
      <c r="G307" s="2"/>
      <c r="H307" s="93"/>
      <c r="I307" s="96"/>
      <c r="J307" s="93"/>
      <c r="K307" s="93"/>
      <c r="L307" s="93"/>
      <c r="M307" s="93"/>
      <c r="N307" s="93"/>
      <c r="O307" s="2"/>
      <c r="P307" s="2"/>
      <c r="Q307" s="2"/>
      <c r="R307" s="2"/>
      <c r="S307" s="2"/>
      <c r="T307" s="2"/>
      <c r="U307" s="2"/>
    </row>
    <row r="308" spans="1:21" ht="12.75">
      <c r="A308" s="14"/>
      <c r="B308" s="29"/>
      <c r="C308" s="42"/>
      <c r="D308" s="161"/>
      <c r="E308" s="90"/>
      <c r="F308" s="90"/>
      <c r="G308" s="29"/>
      <c r="H308" s="42"/>
      <c r="I308" s="161"/>
      <c r="J308" s="2"/>
      <c r="M308" s="93"/>
      <c r="N308" s="96"/>
      <c r="P308" s="93"/>
      <c r="T308" s="2"/>
      <c r="U308" s="2"/>
    </row>
    <row r="309" spans="1:21" ht="12.75">
      <c r="A309" s="41" t="s">
        <v>74</v>
      </c>
      <c r="B309" s="163"/>
      <c r="C309" s="42"/>
      <c r="D309" s="42"/>
      <c r="E309" s="90"/>
      <c r="F309" s="90"/>
      <c r="G309" s="163"/>
      <c r="H309" s="42"/>
      <c r="I309" s="42"/>
      <c r="J309" s="2"/>
      <c r="M309" s="93"/>
      <c r="N309" s="96"/>
      <c r="P309" s="93"/>
      <c r="T309" s="2"/>
      <c r="U309" s="2"/>
    </row>
    <row r="310" spans="1:21" ht="12.75">
      <c r="A310" s="262" t="e">
        <f>A305+1</f>
        <v>#REF!</v>
      </c>
      <c r="B310" s="270" t="e">
        <f>#REF!</f>
        <v>#REF!</v>
      </c>
      <c r="C310" s="367"/>
      <c r="D310" s="5"/>
      <c r="E310" s="31" t="e">
        <f>A315+1</f>
        <v>#REF!</v>
      </c>
      <c r="F310" s="270" t="e">
        <f>#REF!</f>
        <v>#REF!</v>
      </c>
      <c r="G310" s="2"/>
      <c r="H310" s="2"/>
      <c r="J310" s="93"/>
      <c r="K310" s="96"/>
      <c r="L310" s="93"/>
      <c r="M310" s="93"/>
      <c r="N310" s="93"/>
      <c r="P310" s="93"/>
      <c r="Q310" s="2"/>
      <c r="R310" s="2"/>
      <c r="S310" s="2"/>
      <c r="T310" s="2"/>
      <c r="U310" s="2"/>
    </row>
    <row r="311" spans="1:21" ht="12.75">
      <c r="A311" s="34" t="e">
        <f>A310+1</f>
        <v>#REF!</v>
      </c>
      <c r="B311" s="270" t="e">
        <f>#REF!</f>
        <v>#REF!</v>
      </c>
      <c r="C311" s="367"/>
      <c r="D311" s="5"/>
      <c r="E311" s="34" t="e">
        <f>E310+1</f>
        <v>#REF!</v>
      </c>
      <c r="F311" s="270" t="e">
        <f>#REF!</f>
        <v>#REF!</v>
      </c>
      <c r="G311" s="2"/>
      <c r="H311" s="2"/>
      <c r="J311" s="93"/>
      <c r="K311" s="96"/>
      <c r="L311" s="93"/>
      <c r="M311" s="93"/>
      <c r="N311" s="93"/>
      <c r="P311" s="93"/>
      <c r="Q311" s="2"/>
      <c r="R311" s="2"/>
      <c r="S311" s="2"/>
      <c r="T311" s="2"/>
      <c r="U311" s="2"/>
    </row>
    <row r="312" spans="1:21" ht="12.75">
      <c r="A312" s="34" t="e">
        <f>A311+1</f>
        <v>#REF!</v>
      </c>
      <c r="B312" s="270" t="e">
        <f>#REF!</f>
        <v>#REF!</v>
      </c>
      <c r="C312" s="367"/>
      <c r="D312" s="5"/>
      <c r="E312" s="34" t="e">
        <f>E311+1</f>
        <v>#REF!</v>
      </c>
      <c r="F312" s="270" t="e">
        <f>#REF!</f>
        <v>#REF!</v>
      </c>
      <c r="G312" s="2"/>
      <c r="H312" s="2"/>
      <c r="J312" s="93"/>
      <c r="K312" s="96"/>
      <c r="L312" s="93"/>
      <c r="M312" s="93"/>
      <c r="N312" s="93"/>
      <c r="P312" s="93"/>
      <c r="Q312" s="2"/>
      <c r="R312" s="2"/>
      <c r="S312" s="2"/>
      <c r="T312" s="2"/>
      <c r="U312" s="2"/>
    </row>
    <row r="313" spans="1:21" ht="12.75">
      <c r="A313" s="34" t="e">
        <f>A312+1</f>
        <v>#REF!</v>
      </c>
      <c r="B313" s="270" t="e">
        <f>#REF!</f>
        <v>#REF!</v>
      </c>
      <c r="C313" s="367"/>
      <c r="D313" s="5"/>
      <c r="E313" s="34" t="e">
        <f>E312+1</f>
        <v>#REF!</v>
      </c>
      <c r="F313" s="270" t="e">
        <f>#REF!</f>
        <v>#REF!</v>
      </c>
      <c r="G313" s="2"/>
      <c r="H313" s="2"/>
      <c r="J313" s="93"/>
      <c r="K313" s="96"/>
      <c r="L313" s="93"/>
      <c r="M313" s="93"/>
      <c r="N313" s="93"/>
      <c r="P313" s="93"/>
      <c r="Q313" s="2"/>
      <c r="R313" s="2"/>
      <c r="S313" s="2"/>
      <c r="T313" s="2"/>
      <c r="U313" s="2"/>
    </row>
    <row r="314" spans="1:21" ht="12.75">
      <c r="A314" s="54" t="e">
        <f>A312+1</f>
        <v>#REF!</v>
      </c>
      <c r="B314" s="270" t="e">
        <f>#REF!</f>
        <v>#REF!</v>
      </c>
      <c r="C314" s="367"/>
      <c r="D314" s="5"/>
      <c r="E314" s="34" t="e">
        <f>E313+1</f>
        <v>#REF!</v>
      </c>
      <c r="F314" s="270" t="e">
        <f>#REF!</f>
        <v>#REF!</v>
      </c>
      <c r="G314" s="2"/>
      <c r="H314" s="2"/>
      <c r="J314" s="93"/>
      <c r="K314" s="96"/>
      <c r="L314" s="93"/>
      <c r="M314" s="93"/>
      <c r="N314" s="93"/>
      <c r="P314" s="93"/>
      <c r="Q314" s="2"/>
      <c r="R314" s="2"/>
      <c r="S314" s="2"/>
      <c r="T314" s="2"/>
      <c r="U314" s="2"/>
    </row>
    <row r="315" spans="1:21" ht="12.75">
      <c r="A315" s="54" t="e">
        <f>A313+1</f>
        <v>#REF!</v>
      </c>
      <c r="B315" s="270" t="e">
        <f>#REF!</f>
        <v>#REF!</v>
      </c>
      <c r="C315" s="367"/>
      <c r="D315" s="5"/>
      <c r="E315" s="37" t="e">
        <f>E314+1</f>
        <v>#REF!</v>
      </c>
      <c r="F315" s="344"/>
      <c r="G315" s="2"/>
      <c r="H315" s="2"/>
      <c r="J315" s="93"/>
      <c r="K315" s="96"/>
      <c r="L315" s="93"/>
      <c r="M315" s="93"/>
      <c r="N315" s="93"/>
      <c r="P315" s="93"/>
      <c r="Q315" s="2"/>
      <c r="R315" s="2"/>
      <c r="S315" s="2"/>
      <c r="T315" s="2"/>
      <c r="U315" s="2"/>
    </row>
    <row r="316" spans="1:11" ht="12.75">
      <c r="A316" s="162" t="e">
        <f>CONCATENATE("* zie onderbouwing regel 40 laatste rekenstaat ",#REF!,)</f>
        <v>#REF!</v>
      </c>
      <c r="B316" s="132"/>
      <c r="C316" s="328"/>
      <c r="D316" s="345"/>
      <c r="E316" s="328"/>
      <c r="F316" s="5"/>
      <c r="G316" s="165"/>
      <c r="H316" s="87"/>
      <c r="I316" s="87"/>
      <c r="J316" s="87"/>
      <c r="K316" s="87"/>
    </row>
    <row r="317" spans="1:10" ht="12.75">
      <c r="A317" s="166"/>
      <c r="B317" s="163"/>
      <c r="C317" s="163"/>
      <c r="D317" s="163"/>
      <c r="E317" s="164"/>
      <c r="F317" s="165"/>
      <c r="G317" s="165"/>
      <c r="H317" s="119"/>
      <c r="I317" s="119"/>
      <c r="J317" s="2"/>
    </row>
    <row r="318" spans="1:21" ht="12.75">
      <c r="A318" s="41" t="s">
        <v>76</v>
      </c>
      <c r="B318" s="27" t="s">
        <v>77</v>
      </c>
      <c r="D318" s="2"/>
      <c r="G318" s="2"/>
      <c r="H318" s="93"/>
      <c r="I318" s="96"/>
      <c r="J318" s="93"/>
      <c r="K318" s="93"/>
      <c r="L318" s="93"/>
      <c r="M318" s="93"/>
      <c r="N318" s="93"/>
      <c r="O318" s="2"/>
      <c r="P318" s="2"/>
      <c r="Q318" s="2"/>
      <c r="R318" s="2"/>
      <c r="S318" s="2"/>
      <c r="T318" s="2"/>
      <c r="U318" s="2"/>
    </row>
    <row r="319" spans="1:21" ht="12.75">
      <c r="A319" s="37" t="e">
        <f>Uitvoer!E315+1</f>
        <v>#REF!</v>
      </c>
      <c r="B319" s="134"/>
      <c r="C319" s="190"/>
      <c r="D319" s="410">
        <f>Uitvoer!F170</f>
        <v>0</v>
      </c>
      <c r="G319" s="2"/>
      <c r="H319" s="93"/>
      <c r="I319" s="96"/>
      <c r="J319" s="93"/>
      <c r="K319" s="93"/>
      <c r="L319" s="93"/>
      <c r="M319" s="93"/>
      <c r="N319" s="93"/>
      <c r="O319" s="2"/>
      <c r="P319" s="2"/>
      <c r="Q319" s="2"/>
      <c r="R319" s="2"/>
      <c r="S319" s="2"/>
      <c r="T319" s="2"/>
      <c r="U319" s="2"/>
    </row>
    <row r="320" spans="1:21" ht="12.75">
      <c r="A320" s="37" t="e">
        <f>A319+1</f>
        <v>#REF!</v>
      </c>
      <c r="B320" s="191"/>
      <c r="C320" s="192"/>
      <c r="D320" s="295">
        <v>1138502</v>
      </c>
      <c r="G320" s="2"/>
      <c r="H320" s="93"/>
      <c r="I320" s="96"/>
      <c r="J320" s="93"/>
      <c r="K320" s="93"/>
      <c r="L320" s="93"/>
      <c r="M320" s="93"/>
      <c r="N320" s="93"/>
      <c r="O320" s="2"/>
      <c r="P320" s="2"/>
      <c r="Q320" s="2"/>
      <c r="R320" s="2"/>
      <c r="S320" s="2"/>
      <c r="T320" s="2"/>
      <c r="U320" s="2"/>
    </row>
    <row r="321" spans="1:21" ht="12.75">
      <c r="A321" s="37" t="e">
        <f>A320+1</f>
        <v>#REF!</v>
      </c>
      <c r="B321" s="193"/>
      <c r="C321" s="194"/>
      <c r="D321" s="195"/>
      <c r="G321" s="2"/>
      <c r="H321" s="93"/>
      <c r="I321" s="96"/>
      <c r="J321" s="93"/>
      <c r="K321" s="93"/>
      <c r="L321" s="93"/>
      <c r="M321" s="93"/>
      <c r="N321" s="93"/>
      <c r="O321" s="2"/>
      <c r="P321" s="2"/>
      <c r="Q321" s="2"/>
      <c r="R321" s="2"/>
      <c r="S321" s="2"/>
      <c r="T321" s="2"/>
      <c r="U321" s="2"/>
    </row>
    <row r="322" spans="3:10" ht="12.75">
      <c r="C322" s="5"/>
      <c r="D322" s="2"/>
      <c r="G322" s="2"/>
      <c r="H322" s="2"/>
      <c r="J322" s="2"/>
    </row>
    <row r="323" spans="1:21" ht="12.75">
      <c r="A323" s="213"/>
      <c r="B323" s="213"/>
      <c r="C323" s="214" t="s">
        <v>14</v>
      </c>
      <c r="D323" s="215" t="s">
        <v>22</v>
      </c>
      <c r="E323" s="215" t="s">
        <v>23</v>
      </c>
      <c r="F323" s="215" t="s">
        <v>13</v>
      </c>
      <c r="G323" s="411" t="e">
        <f>CONCATENATE("Aflossing ",#REF!)</f>
        <v>#REF!</v>
      </c>
      <c r="H323" s="302"/>
      <c r="I323" s="302"/>
      <c r="J323" s="302"/>
      <c r="K323" s="302"/>
      <c r="L323" s="302"/>
      <c r="M323" s="302"/>
      <c r="N323" s="303"/>
      <c r="O323" s="198" t="s">
        <v>152</v>
      </c>
      <c r="P323" s="93"/>
      <c r="T323" s="2"/>
      <c r="U323" s="2"/>
    </row>
    <row r="324" spans="1:21" ht="12.75">
      <c r="A324" s="216"/>
      <c r="B324" s="216"/>
      <c r="C324" s="217"/>
      <c r="D324" s="217"/>
      <c r="E324" s="217"/>
      <c r="F324" s="218" t="e">
        <f>CONCATENATE("31-12-",#REF!-1," ")</f>
        <v>#REF!</v>
      </c>
      <c r="G324" s="219" t="s">
        <v>24</v>
      </c>
      <c r="H324" s="220" t="s">
        <v>20</v>
      </c>
      <c r="I324" s="411" t="s">
        <v>21</v>
      </c>
      <c r="J324" s="412"/>
      <c r="K324" s="412"/>
      <c r="L324" s="412"/>
      <c r="M324" s="412"/>
      <c r="N324" s="413"/>
      <c r="O324" s="109" t="s">
        <v>153</v>
      </c>
      <c r="P324" s="93"/>
      <c r="Q324" s="2"/>
      <c r="R324" s="2"/>
      <c r="S324" s="2"/>
      <c r="T324" s="2"/>
      <c r="U324" s="2"/>
    </row>
    <row r="325" spans="1:21" ht="12.75">
      <c r="A325" s="169"/>
      <c r="B325" s="169"/>
      <c r="C325" s="92"/>
      <c r="D325" s="92"/>
      <c r="E325" s="92"/>
      <c r="F325" s="92"/>
      <c r="G325" s="92"/>
      <c r="H325" s="92"/>
      <c r="I325" s="92"/>
      <c r="J325" s="91"/>
      <c r="K325" s="92"/>
      <c r="L325" s="92"/>
      <c r="M325" s="92"/>
      <c r="N325" s="92"/>
      <c r="O325" s="92"/>
      <c r="P325" s="93"/>
      <c r="Q325" s="2"/>
      <c r="R325" s="2"/>
      <c r="S325" s="2"/>
      <c r="T325" s="2"/>
      <c r="U325" s="2"/>
    </row>
    <row r="326" spans="1:21" ht="12.75">
      <c r="A326" s="41" t="s">
        <v>79</v>
      </c>
      <c r="B326" s="167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42"/>
      <c r="P326" s="2"/>
      <c r="Q326" s="2"/>
      <c r="R326" s="2"/>
      <c r="S326" s="2"/>
      <c r="T326" s="2"/>
      <c r="U326" s="2"/>
    </row>
    <row r="327" spans="1:21" ht="12.75">
      <c r="A327" s="31" t="e">
        <f>#REF!</f>
        <v>#REF!</v>
      </c>
      <c r="B327" s="414" t="e">
        <f>#REF!</f>
        <v>#REF!</v>
      </c>
      <c r="C327" s="136" t="e">
        <f>#REF!</f>
        <v>#REF!</v>
      </c>
      <c r="D327" s="415" t="e">
        <f>#REF!</f>
        <v>#REF!</v>
      </c>
      <c r="E327" s="270" t="e">
        <f>#REF!</f>
        <v>#REF!</v>
      </c>
      <c r="F327" s="270" t="e">
        <f>#REF!</f>
        <v>#REF!</v>
      </c>
      <c r="G327" s="270" t="e">
        <f>#REF!</f>
        <v>#REF!</v>
      </c>
      <c r="H327" s="266" t="e">
        <f>#REF!</f>
        <v>#REF!</v>
      </c>
      <c r="I327" s="266" t="e">
        <f>#REF!</f>
        <v>#REF!</v>
      </c>
      <c r="J327" s="266" t="e">
        <f>#REF!</f>
        <v>#REF!</v>
      </c>
      <c r="K327" s="266" t="e">
        <f>#REF!</f>
        <v>#REF!</v>
      </c>
      <c r="L327" s="266" t="e">
        <f>#REF!</f>
        <v>#REF!</v>
      </c>
      <c r="M327" s="266" t="e">
        <f>#REF!</f>
        <v>#REF!</v>
      </c>
      <c r="N327" s="266" t="e">
        <f>#REF!</f>
        <v>#REF!</v>
      </c>
      <c r="O327" s="270" t="e">
        <f>#REF!</f>
        <v>#REF!</v>
      </c>
      <c r="P327" s="93"/>
      <c r="Q327" s="2"/>
      <c r="R327" s="2"/>
      <c r="S327" s="2"/>
      <c r="T327" s="2"/>
      <c r="U327" s="2"/>
    </row>
    <row r="328" spans="1:21" ht="12.75">
      <c r="A328" s="31" t="e">
        <f aca="true" t="shared" si="14" ref="A328:A350">A327+1</f>
        <v>#REF!</v>
      </c>
      <c r="B328" s="414" t="e">
        <f>#REF!</f>
        <v>#REF!</v>
      </c>
      <c r="C328" s="136" t="e">
        <f>#REF!</f>
        <v>#REF!</v>
      </c>
      <c r="D328" s="415" t="e">
        <f>#REF!</f>
        <v>#REF!</v>
      </c>
      <c r="E328" s="270" t="e">
        <f>#REF!</f>
        <v>#REF!</v>
      </c>
      <c r="F328" s="270" t="e">
        <f>#REF!</f>
        <v>#REF!</v>
      </c>
      <c r="G328" s="270" t="e">
        <f>#REF!</f>
        <v>#REF!</v>
      </c>
      <c r="H328" s="266" t="e">
        <f>#REF!</f>
        <v>#REF!</v>
      </c>
      <c r="I328" s="266" t="e">
        <f>#REF!</f>
        <v>#REF!</v>
      </c>
      <c r="J328" s="266" t="e">
        <f>#REF!</f>
        <v>#REF!</v>
      </c>
      <c r="K328" s="266" t="e">
        <f>#REF!</f>
        <v>#REF!</v>
      </c>
      <c r="L328" s="266" t="e">
        <f>#REF!</f>
        <v>#REF!</v>
      </c>
      <c r="M328" s="266" t="e">
        <f>#REF!</f>
        <v>#REF!</v>
      </c>
      <c r="N328" s="266" t="e">
        <f>#REF!</f>
        <v>#REF!</v>
      </c>
      <c r="O328" s="270" t="e">
        <f>#REF!</f>
        <v>#REF!</v>
      </c>
      <c r="P328" s="93"/>
      <c r="Q328" s="2"/>
      <c r="R328" s="2"/>
      <c r="S328" s="2"/>
      <c r="T328" s="2"/>
      <c r="U328" s="2"/>
    </row>
    <row r="329" spans="1:21" ht="12.75">
      <c r="A329" s="31" t="e">
        <f t="shared" si="14"/>
        <v>#REF!</v>
      </c>
      <c r="B329" s="414" t="e">
        <f>#REF!</f>
        <v>#REF!</v>
      </c>
      <c r="C329" s="136" t="e">
        <f>#REF!</f>
        <v>#REF!</v>
      </c>
      <c r="D329" s="415" t="e">
        <f>#REF!</f>
        <v>#REF!</v>
      </c>
      <c r="E329" s="270" t="e">
        <f>#REF!</f>
        <v>#REF!</v>
      </c>
      <c r="F329" s="270" t="e">
        <f>#REF!</f>
        <v>#REF!</v>
      </c>
      <c r="G329" s="270" t="e">
        <f>#REF!</f>
        <v>#REF!</v>
      </c>
      <c r="H329" s="266" t="e">
        <f>#REF!</f>
        <v>#REF!</v>
      </c>
      <c r="I329" s="266" t="e">
        <f>#REF!</f>
        <v>#REF!</v>
      </c>
      <c r="J329" s="266" t="e">
        <f>#REF!</f>
        <v>#REF!</v>
      </c>
      <c r="K329" s="266" t="e">
        <f>#REF!</f>
        <v>#REF!</v>
      </c>
      <c r="L329" s="266" t="e">
        <f>#REF!</f>
        <v>#REF!</v>
      </c>
      <c r="M329" s="266" t="e">
        <f>#REF!</f>
        <v>#REF!</v>
      </c>
      <c r="N329" s="266" t="e">
        <f>#REF!</f>
        <v>#REF!</v>
      </c>
      <c r="O329" s="270" t="e">
        <f>#REF!</f>
        <v>#REF!</v>
      </c>
      <c r="P329" s="93"/>
      <c r="Q329" s="2"/>
      <c r="R329" s="2"/>
      <c r="S329" s="2"/>
      <c r="T329" s="2"/>
      <c r="U329" s="2"/>
    </row>
    <row r="330" spans="1:21" ht="12.75">
      <c r="A330" s="31" t="e">
        <f t="shared" si="14"/>
        <v>#REF!</v>
      </c>
      <c r="B330" s="414" t="e">
        <f>#REF!</f>
        <v>#REF!</v>
      </c>
      <c r="C330" s="136" t="e">
        <f>#REF!</f>
        <v>#REF!</v>
      </c>
      <c r="D330" s="415" t="e">
        <f>#REF!</f>
        <v>#REF!</v>
      </c>
      <c r="E330" s="270" t="e">
        <f>#REF!</f>
        <v>#REF!</v>
      </c>
      <c r="F330" s="270" t="e">
        <f>#REF!</f>
        <v>#REF!</v>
      </c>
      <c r="G330" s="270" t="e">
        <f>#REF!</f>
        <v>#REF!</v>
      </c>
      <c r="H330" s="266" t="e">
        <f>#REF!</f>
        <v>#REF!</v>
      </c>
      <c r="I330" s="266" t="e">
        <f>#REF!</f>
        <v>#REF!</v>
      </c>
      <c r="J330" s="266" t="e">
        <f>#REF!</f>
        <v>#REF!</v>
      </c>
      <c r="K330" s="266" t="e">
        <f>#REF!</f>
        <v>#REF!</v>
      </c>
      <c r="L330" s="266" t="e">
        <f>#REF!</f>
        <v>#REF!</v>
      </c>
      <c r="M330" s="266" t="e">
        <f>#REF!</f>
        <v>#REF!</v>
      </c>
      <c r="N330" s="266" t="e">
        <f>#REF!</f>
        <v>#REF!</v>
      </c>
      <c r="O330" s="270" t="e">
        <f>#REF!</f>
        <v>#REF!</v>
      </c>
      <c r="P330" s="93"/>
      <c r="Q330" s="2"/>
      <c r="R330" s="2"/>
      <c r="S330" s="2"/>
      <c r="T330" s="2"/>
      <c r="U330" s="2"/>
    </row>
    <row r="331" spans="1:21" ht="12.75">
      <c r="A331" s="31" t="e">
        <f t="shared" si="14"/>
        <v>#REF!</v>
      </c>
      <c r="B331" s="414" t="e">
        <f>#REF!</f>
        <v>#REF!</v>
      </c>
      <c r="C331" s="136" t="e">
        <f>#REF!</f>
        <v>#REF!</v>
      </c>
      <c r="D331" s="415" t="e">
        <f>#REF!</f>
        <v>#REF!</v>
      </c>
      <c r="E331" s="270" t="e">
        <f>#REF!</f>
        <v>#REF!</v>
      </c>
      <c r="F331" s="270" t="e">
        <f>#REF!</f>
        <v>#REF!</v>
      </c>
      <c r="G331" s="270" t="e">
        <f>#REF!</f>
        <v>#REF!</v>
      </c>
      <c r="H331" s="266" t="e">
        <f>#REF!</f>
        <v>#REF!</v>
      </c>
      <c r="I331" s="266" t="e">
        <f>#REF!</f>
        <v>#REF!</v>
      </c>
      <c r="J331" s="266" t="e">
        <f>#REF!</f>
        <v>#REF!</v>
      </c>
      <c r="K331" s="266" t="e">
        <f>#REF!</f>
        <v>#REF!</v>
      </c>
      <c r="L331" s="266" t="e">
        <f>#REF!</f>
        <v>#REF!</v>
      </c>
      <c r="M331" s="266" t="e">
        <f>#REF!</f>
        <v>#REF!</v>
      </c>
      <c r="N331" s="266" t="e">
        <f>#REF!</f>
        <v>#REF!</v>
      </c>
      <c r="O331" s="270" t="e">
        <f>#REF!</f>
        <v>#REF!</v>
      </c>
      <c r="P331" s="93"/>
      <c r="Q331" s="2"/>
      <c r="R331" s="2"/>
      <c r="S331" s="2"/>
      <c r="T331" s="2"/>
      <c r="U331" s="2"/>
    </row>
    <row r="332" spans="1:21" ht="12.75">
      <c r="A332" s="31" t="e">
        <f t="shared" si="14"/>
        <v>#REF!</v>
      </c>
      <c r="B332" s="414" t="e">
        <f>#REF!</f>
        <v>#REF!</v>
      </c>
      <c r="C332" s="136" t="e">
        <f>#REF!</f>
        <v>#REF!</v>
      </c>
      <c r="D332" s="415" t="e">
        <f>#REF!</f>
        <v>#REF!</v>
      </c>
      <c r="E332" s="270" t="e">
        <f>#REF!</f>
        <v>#REF!</v>
      </c>
      <c r="F332" s="270" t="e">
        <f>#REF!</f>
        <v>#REF!</v>
      </c>
      <c r="G332" s="270" t="e">
        <f>#REF!</f>
        <v>#REF!</v>
      </c>
      <c r="H332" s="266" t="e">
        <f>#REF!</f>
        <v>#REF!</v>
      </c>
      <c r="I332" s="266" t="e">
        <f>#REF!</f>
        <v>#REF!</v>
      </c>
      <c r="J332" s="266" t="e">
        <f>#REF!</f>
        <v>#REF!</v>
      </c>
      <c r="K332" s="266" t="e">
        <f>#REF!</f>
        <v>#REF!</v>
      </c>
      <c r="L332" s="266" t="e">
        <f>#REF!</f>
        <v>#REF!</v>
      </c>
      <c r="M332" s="266" t="e">
        <f>#REF!</f>
        <v>#REF!</v>
      </c>
      <c r="N332" s="266" t="e">
        <f>#REF!</f>
        <v>#REF!</v>
      </c>
      <c r="O332" s="270" t="e">
        <f>#REF!</f>
        <v>#REF!</v>
      </c>
      <c r="P332" s="93"/>
      <c r="Q332" s="2"/>
      <c r="R332" s="2"/>
      <c r="S332" s="2"/>
      <c r="T332" s="2"/>
      <c r="U332" s="2"/>
    </row>
    <row r="333" spans="1:21" ht="12.75">
      <c r="A333" s="31" t="e">
        <f t="shared" si="14"/>
        <v>#REF!</v>
      </c>
      <c r="B333" s="414" t="e">
        <f>#REF!</f>
        <v>#REF!</v>
      </c>
      <c r="C333" s="136" t="e">
        <f>#REF!</f>
        <v>#REF!</v>
      </c>
      <c r="D333" s="415" t="e">
        <f>#REF!</f>
        <v>#REF!</v>
      </c>
      <c r="E333" s="270" t="e">
        <f>#REF!</f>
        <v>#REF!</v>
      </c>
      <c r="F333" s="270" t="e">
        <f>#REF!</f>
        <v>#REF!</v>
      </c>
      <c r="G333" s="270" t="e">
        <f>#REF!</f>
        <v>#REF!</v>
      </c>
      <c r="H333" s="266" t="e">
        <f>#REF!</f>
        <v>#REF!</v>
      </c>
      <c r="I333" s="266" t="e">
        <f>#REF!</f>
        <v>#REF!</v>
      </c>
      <c r="J333" s="266" t="e">
        <f>#REF!</f>
        <v>#REF!</v>
      </c>
      <c r="K333" s="266" t="e">
        <f>#REF!</f>
        <v>#REF!</v>
      </c>
      <c r="L333" s="266" t="e">
        <f>#REF!</f>
        <v>#REF!</v>
      </c>
      <c r="M333" s="266" t="e">
        <f>#REF!</f>
        <v>#REF!</v>
      </c>
      <c r="N333" s="266" t="e">
        <f>#REF!</f>
        <v>#REF!</v>
      </c>
      <c r="O333" s="270" t="e">
        <f>#REF!</f>
        <v>#REF!</v>
      </c>
      <c r="P333" s="93"/>
      <c r="Q333" s="2"/>
      <c r="R333" s="2"/>
      <c r="S333" s="2"/>
      <c r="T333" s="2"/>
      <c r="U333" s="2"/>
    </row>
    <row r="334" spans="1:21" ht="12.75">
      <c r="A334" s="31" t="e">
        <f t="shared" si="14"/>
        <v>#REF!</v>
      </c>
      <c r="B334" s="414" t="e">
        <f>#REF!</f>
        <v>#REF!</v>
      </c>
      <c r="C334" s="136" t="e">
        <f>#REF!</f>
        <v>#REF!</v>
      </c>
      <c r="D334" s="415" t="e">
        <f>#REF!</f>
        <v>#REF!</v>
      </c>
      <c r="E334" s="270" t="e">
        <f>#REF!</f>
        <v>#REF!</v>
      </c>
      <c r="F334" s="270" t="e">
        <f>#REF!</f>
        <v>#REF!</v>
      </c>
      <c r="G334" s="270" t="e">
        <f>#REF!</f>
        <v>#REF!</v>
      </c>
      <c r="H334" s="266" t="e">
        <f>#REF!</f>
        <v>#REF!</v>
      </c>
      <c r="I334" s="266" t="e">
        <f>#REF!</f>
        <v>#REF!</v>
      </c>
      <c r="J334" s="266" t="e">
        <f>#REF!</f>
        <v>#REF!</v>
      </c>
      <c r="K334" s="266" t="e">
        <f>#REF!</f>
        <v>#REF!</v>
      </c>
      <c r="L334" s="266" t="e">
        <f>#REF!</f>
        <v>#REF!</v>
      </c>
      <c r="M334" s="266" t="e">
        <f>#REF!</f>
        <v>#REF!</v>
      </c>
      <c r="N334" s="266" t="e">
        <f>#REF!</f>
        <v>#REF!</v>
      </c>
      <c r="O334" s="270" t="e">
        <f>#REF!</f>
        <v>#REF!</v>
      </c>
      <c r="P334" s="93"/>
      <c r="Q334" s="2"/>
      <c r="R334" s="2"/>
      <c r="S334" s="2"/>
      <c r="T334" s="2"/>
      <c r="U334" s="2"/>
    </row>
    <row r="335" spans="1:21" ht="12.75">
      <c r="A335" s="31" t="e">
        <f t="shared" si="14"/>
        <v>#REF!</v>
      </c>
      <c r="B335" s="414" t="e">
        <f>#REF!</f>
        <v>#REF!</v>
      </c>
      <c r="C335" s="136" t="e">
        <f>#REF!</f>
        <v>#REF!</v>
      </c>
      <c r="D335" s="415" t="e">
        <f>#REF!</f>
        <v>#REF!</v>
      </c>
      <c r="E335" s="270" t="e">
        <f>#REF!</f>
        <v>#REF!</v>
      </c>
      <c r="F335" s="270" t="e">
        <f>#REF!</f>
        <v>#REF!</v>
      </c>
      <c r="G335" s="270" t="e">
        <f>#REF!</f>
        <v>#REF!</v>
      </c>
      <c r="H335" s="266" t="e">
        <f>#REF!</f>
        <v>#REF!</v>
      </c>
      <c r="I335" s="266" t="e">
        <f>#REF!</f>
        <v>#REF!</v>
      </c>
      <c r="J335" s="266" t="e">
        <f>#REF!</f>
        <v>#REF!</v>
      </c>
      <c r="K335" s="266" t="e">
        <f>#REF!</f>
        <v>#REF!</v>
      </c>
      <c r="L335" s="266" t="e">
        <f>#REF!</f>
        <v>#REF!</v>
      </c>
      <c r="M335" s="266" t="e">
        <f>#REF!</f>
        <v>#REF!</v>
      </c>
      <c r="N335" s="266" t="e">
        <f>#REF!</f>
        <v>#REF!</v>
      </c>
      <c r="O335" s="270" t="e">
        <f>#REF!</f>
        <v>#REF!</v>
      </c>
      <c r="P335" s="93"/>
      <c r="Q335" s="2"/>
      <c r="R335" s="2"/>
      <c r="S335" s="2"/>
      <c r="T335" s="2"/>
      <c r="U335" s="2"/>
    </row>
    <row r="336" spans="1:21" ht="12.75">
      <c r="A336" s="31" t="e">
        <f t="shared" si="14"/>
        <v>#REF!</v>
      </c>
      <c r="B336" s="414" t="e">
        <f>#REF!</f>
        <v>#REF!</v>
      </c>
      <c r="C336" s="136" t="e">
        <f>#REF!</f>
        <v>#REF!</v>
      </c>
      <c r="D336" s="415" t="e">
        <f>#REF!</f>
        <v>#REF!</v>
      </c>
      <c r="E336" s="270" t="e">
        <f>#REF!</f>
        <v>#REF!</v>
      </c>
      <c r="F336" s="270" t="e">
        <f>#REF!</f>
        <v>#REF!</v>
      </c>
      <c r="G336" s="270" t="e">
        <f>#REF!</f>
        <v>#REF!</v>
      </c>
      <c r="H336" s="266" t="e">
        <f>#REF!</f>
        <v>#REF!</v>
      </c>
      <c r="I336" s="266" t="e">
        <f>#REF!</f>
        <v>#REF!</v>
      </c>
      <c r="J336" s="266" t="e">
        <f>#REF!</f>
        <v>#REF!</v>
      </c>
      <c r="K336" s="266" t="e">
        <f>#REF!</f>
        <v>#REF!</v>
      </c>
      <c r="L336" s="266" t="e">
        <f>#REF!</f>
        <v>#REF!</v>
      </c>
      <c r="M336" s="266" t="e">
        <f>#REF!</f>
        <v>#REF!</v>
      </c>
      <c r="N336" s="266" t="e">
        <f>#REF!</f>
        <v>#REF!</v>
      </c>
      <c r="O336" s="270" t="e">
        <f>#REF!</f>
        <v>#REF!</v>
      </c>
      <c r="P336" s="93"/>
      <c r="Q336" s="2"/>
      <c r="R336" s="2"/>
      <c r="S336" s="2"/>
      <c r="T336" s="2"/>
      <c r="U336" s="2"/>
    </row>
    <row r="337" spans="1:21" ht="12.75">
      <c r="A337" s="31" t="e">
        <f t="shared" si="14"/>
        <v>#REF!</v>
      </c>
      <c r="B337" s="414" t="e">
        <f>#REF!</f>
        <v>#REF!</v>
      </c>
      <c r="C337" s="136" t="e">
        <f>#REF!</f>
        <v>#REF!</v>
      </c>
      <c r="D337" s="415" t="e">
        <f>#REF!</f>
        <v>#REF!</v>
      </c>
      <c r="E337" s="270" t="e">
        <f>#REF!</f>
        <v>#REF!</v>
      </c>
      <c r="F337" s="270" t="e">
        <f>#REF!</f>
        <v>#REF!</v>
      </c>
      <c r="G337" s="270" t="e">
        <f>#REF!</f>
        <v>#REF!</v>
      </c>
      <c r="H337" s="266" t="e">
        <f>#REF!</f>
        <v>#REF!</v>
      </c>
      <c r="I337" s="266" t="e">
        <f>#REF!</f>
        <v>#REF!</v>
      </c>
      <c r="J337" s="266" t="e">
        <f>#REF!</f>
        <v>#REF!</v>
      </c>
      <c r="K337" s="266" t="e">
        <f>#REF!</f>
        <v>#REF!</v>
      </c>
      <c r="L337" s="266" t="e">
        <f>#REF!</f>
        <v>#REF!</v>
      </c>
      <c r="M337" s="266" t="e">
        <f>#REF!</f>
        <v>#REF!</v>
      </c>
      <c r="N337" s="266" t="e">
        <f>#REF!</f>
        <v>#REF!</v>
      </c>
      <c r="O337" s="270" t="e">
        <f>#REF!</f>
        <v>#REF!</v>
      </c>
      <c r="P337" s="93"/>
      <c r="Q337" s="2"/>
      <c r="R337" s="2"/>
      <c r="S337" s="2"/>
      <c r="T337" s="2"/>
      <c r="U337" s="2"/>
    </row>
    <row r="338" spans="1:21" ht="12.75">
      <c r="A338" s="31" t="e">
        <f t="shared" si="14"/>
        <v>#REF!</v>
      </c>
      <c r="B338" s="414" t="e">
        <f>#REF!</f>
        <v>#REF!</v>
      </c>
      <c r="C338" s="136" t="e">
        <f>#REF!</f>
        <v>#REF!</v>
      </c>
      <c r="D338" s="415" t="e">
        <f>#REF!</f>
        <v>#REF!</v>
      </c>
      <c r="E338" s="270" t="e">
        <f>#REF!</f>
        <v>#REF!</v>
      </c>
      <c r="F338" s="270" t="e">
        <f>#REF!</f>
        <v>#REF!</v>
      </c>
      <c r="G338" s="270" t="e">
        <f>#REF!</f>
        <v>#REF!</v>
      </c>
      <c r="H338" s="266" t="e">
        <f>#REF!</f>
        <v>#REF!</v>
      </c>
      <c r="I338" s="266" t="e">
        <f>#REF!</f>
        <v>#REF!</v>
      </c>
      <c r="J338" s="266" t="e">
        <f>#REF!</f>
        <v>#REF!</v>
      </c>
      <c r="K338" s="266" t="e">
        <f>#REF!</f>
        <v>#REF!</v>
      </c>
      <c r="L338" s="266" t="e">
        <f>#REF!</f>
        <v>#REF!</v>
      </c>
      <c r="M338" s="266" t="e">
        <f>#REF!</f>
        <v>#REF!</v>
      </c>
      <c r="N338" s="266" t="e">
        <f>#REF!</f>
        <v>#REF!</v>
      </c>
      <c r="O338" s="270" t="e">
        <f>#REF!</f>
        <v>#REF!</v>
      </c>
      <c r="P338" s="93"/>
      <c r="Q338" s="2"/>
      <c r="R338" s="2"/>
      <c r="S338" s="2"/>
      <c r="T338" s="2"/>
      <c r="U338" s="2"/>
    </row>
    <row r="339" spans="1:21" ht="12.75">
      <c r="A339" s="31" t="e">
        <f t="shared" si="14"/>
        <v>#REF!</v>
      </c>
      <c r="B339" s="414" t="e">
        <f>#REF!</f>
        <v>#REF!</v>
      </c>
      <c r="C339" s="136" t="e">
        <f>#REF!</f>
        <v>#REF!</v>
      </c>
      <c r="D339" s="415" t="e">
        <f>#REF!</f>
        <v>#REF!</v>
      </c>
      <c r="E339" s="270" t="e">
        <f>#REF!</f>
        <v>#REF!</v>
      </c>
      <c r="F339" s="270" t="e">
        <f>#REF!</f>
        <v>#REF!</v>
      </c>
      <c r="G339" s="270" t="e">
        <f>#REF!</f>
        <v>#REF!</v>
      </c>
      <c r="H339" s="266" t="e">
        <f>#REF!</f>
        <v>#REF!</v>
      </c>
      <c r="I339" s="266" t="e">
        <f>#REF!</f>
        <v>#REF!</v>
      </c>
      <c r="J339" s="266" t="e">
        <f>#REF!</f>
        <v>#REF!</v>
      </c>
      <c r="K339" s="266" t="e">
        <f>#REF!</f>
        <v>#REF!</v>
      </c>
      <c r="L339" s="266" t="e">
        <f>#REF!</f>
        <v>#REF!</v>
      </c>
      <c r="M339" s="266" t="e">
        <f>#REF!</f>
        <v>#REF!</v>
      </c>
      <c r="N339" s="266" t="e">
        <f>#REF!</f>
        <v>#REF!</v>
      </c>
      <c r="O339" s="270" t="e">
        <f>#REF!</f>
        <v>#REF!</v>
      </c>
      <c r="P339" s="93"/>
      <c r="Q339" s="2"/>
      <c r="R339" s="2"/>
      <c r="S339" s="2"/>
      <c r="T339" s="2"/>
      <c r="U339" s="2"/>
    </row>
    <row r="340" spans="1:21" ht="12.75">
      <c r="A340" s="31" t="e">
        <f t="shared" si="14"/>
        <v>#REF!</v>
      </c>
      <c r="B340" s="414" t="e">
        <f>#REF!</f>
        <v>#REF!</v>
      </c>
      <c r="C340" s="136" t="e">
        <f>#REF!</f>
        <v>#REF!</v>
      </c>
      <c r="D340" s="415" t="e">
        <f>#REF!</f>
        <v>#REF!</v>
      </c>
      <c r="E340" s="270" t="e">
        <f>#REF!</f>
        <v>#REF!</v>
      </c>
      <c r="F340" s="270" t="e">
        <f>#REF!</f>
        <v>#REF!</v>
      </c>
      <c r="G340" s="270" t="e">
        <f>#REF!</f>
        <v>#REF!</v>
      </c>
      <c r="H340" s="266" t="e">
        <f>#REF!</f>
        <v>#REF!</v>
      </c>
      <c r="I340" s="266" t="e">
        <f>#REF!</f>
        <v>#REF!</v>
      </c>
      <c r="J340" s="266" t="e">
        <f>#REF!</f>
        <v>#REF!</v>
      </c>
      <c r="K340" s="266" t="e">
        <f>#REF!</f>
        <v>#REF!</v>
      </c>
      <c r="L340" s="266" t="e">
        <f>#REF!</f>
        <v>#REF!</v>
      </c>
      <c r="M340" s="266" t="e">
        <f>#REF!</f>
        <v>#REF!</v>
      </c>
      <c r="N340" s="266" t="e">
        <f>#REF!</f>
        <v>#REF!</v>
      </c>
      <c r="O340" s="270" t="e">
        <f>#REF!</f>
        <v>#REF!</v>
      </c>
      <c r="P340" s="93"/>
      <c r="Q340" s="2"/>
      <c r="R340" s="2"/>
      <c r="S340" s="2"/>
      <c r="T340" s="2"/>
      <c r="U340" s="2"/>
    </row>
    <row r="341" spans="1:21" ht="12.75">
      <c r="A341" s="31" t="e">
        <f t="shared" si="14"/>
        <v>#REF!</v>
      </c>
      <c r="B341" s="414" t="e">
        <f>#REF!</f>
        <v>#REF!</v>
      </c>
      <c r="C341" s="136" t="e">
        <f>#REF!</f>
        <v>#REF!</v>
      </c>
      <c r="D341" s="415" t="e">
        <f>#REF!</f>
        <v>#REF!</v>
      </c>
      <c r="E341" s="270" t="e">
        <f>#REF!</f>
        <v>#REF!</v>
      </c>
      <c r="F341" s="270" t="e">
        <f>#REF!</f>
        <v>#REF!</v>
      </c>
      <c r="G341" s="270" t="e">
        <f>#REF!</f>
        <v>#REF!</v>
      </c>
      <c r="H341" s="266" t="e">
        <f>#REF!</f>
        <v>#REF!</v>
      </c>
      <c r="I341" s="266" t="e">
        <f>#REF!</f>
        <v>#REF!</v>
      </c>
      <c r="J341" s="266" t="e">
        <f>#REF!</f>
        <v>#REF!</v>
      </c>
      <c r="K341" s="266" t="e">
        <f>#REF!</f>
        <v>#REF!</v>
      </c>
      <c r="L341" s="266" t="e">
        <f>#REF!</f>
        <v>#REF!</v>
      </c>
      <c r="M341" s="266" t="e">
        <f>#REF!</f>
        <v>#REF!</v>
      </c>
      <c r="N341" s="266" t="e">
        <f>#REF!</f>
        <v>#REF!</v>
      </c>
      <c r="O341" s="270" t="e">
        <f>#REF!</f>
        <v>#REF!</v>
      </c>
      <c r="P341" s="93"/>
      <c r="Q341" s="2"/>
      <c r="R341" s="2"/>
      <c r="S341" s="2"/>
      <c r="T341" s="2"/>
      <c r="U341" s="2"/>
    </row>
    <row r="342" spans="1:21" ht="12.75">
      <c r="A342" s="31" t="e">
        <f t="shared" si="14"/>
        <v>#REF!</v>
      </c>
      <c r="B342" s="414" t="e">
        <f>#REF!</f>
        <v>#REF!</v>
      </c>
      <c r="C342" s="136" t="e">
        <f>#REF!</f>
        <v>#REF!</v>
      </c>
      <c r="D342" s="415" t="e">
        <f>#REF!</f>
        <v>#REF!</v>
      </c>
      <c r="E342" s="270" t="e">
        <f>#REF!</f>
        <v>#REF!</v>
      </c>
      <c r="F342" s="270" t="e">
        <f>#REF!</f>
        <v>#REF!</v>
      </c>
      <c r="G342" s="270" t="e">
        <f>#REF!</f>
        <v>#REF!</v>
      </c>
      <c r="H342" s="266" t="e">
        <f>#REF!</f>
        <v>#REF!</v>
      </c>
      <c r="I342" s="266" t="e">
        <f>#REF!</f>
        <v>#REF!</v>
      </c>
      <c r="J342" s="266" t="e">
        <f>#REF!</f>
        <v>#REF!</v>
      </c>
      <c r="K342" s="266" t="e">
        <f>#REF!</f>
        <v>#REF!</v>
      </c>
      <c r="L342" s="266" t="e">
        <f>#REF!</f>
        <v>#REF!</v>
      </c>
      <c r="M342" s="266" t="e">
        <f>#REF!</f>
        <v>#REF!</v>
      </c>
      <c r="N342" s="266" t="e">
        <f>#REF!</f>
        <v>#REF!</v>
      </c>
      <c r="O342" s="270" t="e">
        <f>#REF!</f>
        <v>#REF!</v>
      </c>
      <c r="P342" s="93"/>
      <c r="Q342" s="2"/>
      <c r="R342" s="2"/>
      <c r="S342" s="2"/>
      <c r="T342" s="2"/>
      <c r="U342" s="2"/>
    </row>
    <row r="343" spans="1:21" ht="12.75">
      <c r="A343" s="31" t="e">
        <f t="shared" si="14"/>
        <v>#REF!</v>
      </c>
      <c r="B343" s="414" t="e">
        <f>#REF!</f>
        <v>#REF!</v>
      </c>
      <c r="C343" s="136" t="e">
        <f>#REF!</f>
        <v>#REF!</v>
      </c>
      <c r="D343" s="415" t="e">
        <f>#REF!</f>
        <v>#REF!</v>
      </c>
      <c r="E343" s="270" t="e">
        <f>#REF!</f>
        <v>#REF!</v>
      </c>
      <c r="F343" s="270" t="e">
        <f>#REF!</f>
        <v>#REF!</v>
      </c>
      <c r="G343" s="270" t="e">
        <f>#REF!</f>
        <v>#REF!</v>
      </c>
      <c r="H343" s="266" t="e">
        <f>#REF!</f>
        <v>#REF!</v>
      </c>
      <c r="I343" s="266" t="e">
        <f>#REF!</f>
        <v>#REF!</v>
      </c>
      <c r="J343" s="266" t="e">
        <f>#REF!</f>
        <v>#REF!</v>
      </c>
      <c r="K343" s="266" t="e">
        <f>#REF!</f>
        <v>#REF!</v>
      </c>
      <c r="L343" s="266" t="e">
        <f>#REF!</f>
        <v>#REF!</v>
      </c>
      <c r="M343" s="266" t="e">
        <f>#REF!</f>
        <v>#REF!</v>
      </c>
      <c r="N343" s="266" t="e">
        <f>#REF!</f>
        <v>#REF!</v>
      </c>
      <c r="O343" s="270" t="e">
        <f>#REF!</f>
        <v>#REF!</v>
      </c>
      <c r="P343" s="93"/>
      <c r="Q343" s="2"/>
      <c r="R343" s="2"/>
      <c r="S343" s="2"/>
      <c r="T343" s="2"/>
      <c r="U343" s="2"/>
    </row>
    <row r="344" spans="1:21" ht="12.75">
      <c r="A344" s="31" t="e">
        <f t="shared" si="14"/>
        <v>#REF!</v>
      </c>
      <c r="B344" s="414" t="e">
        <f>#REF!</f>
        <v>#REF!</v>
      </c>
      <c r="C344" s="136" t="e">
        <f>#REF!</f>
        <v>#REF!</v>
      </c>
      <c r="D344" s="415" t="e">
        <f>#REF!</f>
        <v>#REF!</v>
      </c>
      <c r="E344" s="270" t="e">
        <f>#REF!</f>
        <v>#REF!</v>
      </c>
      <c r="F344" s="270" t="e">
        <f>#REF!</f>
        <v>#REF!</v>
      </c>
      <c r="G344" s="270" t="e">
        <f>#REF!</f>
        <v>#REF!</v>
      </c>
      <c r="H344" s="266" t="e">
        <f>#REF!</f>
        <v>#REF!</v>
      </c>
      <c r="I344" s="266" t="e">
        <f>#REF!</f>
        <v>#REF!</v>
      </c>
      <c r="J344" s="266" t="e">
        <f>#REF!</f>
        <v>#REF!</v>
      </c>
      <c r="K344" s="266" t="e">
        <f>#REF!</f>
        <v>#REF!</v>
      </c>
      <c r="L344" s="266" t="e">
        <f>#REF!</f>
        <v>#REF!</v>
      </c>
      <c r="M344" s="266" t="e">
        <f>#REF!</f>
        <v>#REF!</v>
      </c>
      <c r="N344" s="266" t="e">
        <f>#REF!</f>
        <v>#REF!</v>
      </c>
      <c r="O344" s="270" t="e">
        <f>#REF!</f>
        <v>#REF!</v>
      </c>
      <c r="P344" s="93"/>
      <c r="Q344" s="2"/>
      <c r="R344" s="2"/>
      <c r="S344" s="2"/>
      <c r="T344" s="2"/>
      <c r="U344" s="2"/>
    </row>
    <row r="345" spans="1:21" ht="12.75">
      <c r="A345" s="31" t="e">
        <f t="shared" si="14"/>
        <v>#REF!</v>
      </c>
      <c r="B345" s="414" t="e">
        <f>#REF!</f>
        <v>#REF!</v>
      </c>
      <c r="C345" s="136" t="e">
        <f>#REF!</f>
        <v>#REF!</v>
      </c>
      <c r="D345" s="415" t="e">
        <f>#REF!</f>
        <v>#REF!</v>
      </c>
      <c r="E345" s="270" t="e">
        <f>#REF!</f>
        <v>#REF!</v>
      </c>
      <c r="F345" s="270" t="e">
        <f>#REF!</f>
        <v>#REF!</v>
      </c>
      <c r="G345" s="270" t="e">
        <f>#REF!</f>
        <v>#REF!</v>
      </c>
      <c r="H345" s="266" t="e">
        <f>#REF!</f>
        <v>#REF!</v>
      </c>
      <c r="I345" s="266" t="e">
        <f>#REF!</f>
        <v>#REF!</v>
      </c>
      <c r="J345" s="266" t="e">
        <f>#REF!</f>
        <v>#REF!</v>
      </c>
      <c r="K345" s="266" t="e">
        <f>#REF!</f>
        <v>#REF!</v>
      </c>
      <c r="L345" s="266" t="e">
        <f>#REF!</f>
        <v>#REF!</v>
      </c>
      <c r="M345" s="266" t="e">
        <f>#REF!</f>
        <v>#REF!</v>
      </c>
      <c r="N345" s="266" t="e">
        <f>#REF!</f>
        <v>#REF!</v>
      </c>
      <c r="O345" s="270" t="e">
        <f>#REF!</f>
        <v>#REF!</v>
      </c>
      <c r="P345" s="93"/>
      <c r="Q345" s="2"/>
      <c r="R345" s="2"/>
      <c r="S345" s="2"/>
      <c r="T345" s="2"/>
      <c r="U345" s="2"/>
    </row>
    <row r="346" spans="1:21" ht="12.75">
      <c r="A346" s="31" t="e">
        <f t="shared" si="14"/>
        <v>#REF!</v>
      </c>
      <c r="B346" s="414" t="e">
        <f>#REF!</f>
        <v>#REF!</v>
      </c>
      <c r="C346" s="136" t="e">
        <f>#REF!</f>
        <v>#REF!</v>
      </c>
      <c r="D346" s="415" t="e">
        <f>#REF!</f>
        <v>#REF!</v>
      </c>
      <c r="E346" s="270" t="e">
        <f>#REF!</f>
        <v>#REF!</v>
      </c>
      <c r="F346" s="270" t="e">
        <f>#REF!</f>
        <v>#REF!</v>
      </c>
      <c r="G346" s="270" t="e">
        <f>#REF!</f>
        <v>#REF!</v>
      </c>
      <c r="H346" s="266" t="e">
        <f>#REF!</f>
        <v>#REF!</v>
      </c>
      <c r="I346" s="266" t="e">
        <f>#REF!</f>
        <v>#REF!</v>
      </c>
      <c r="J346" s="266" t="e">
        <f>#REF!</f>
        <v>#REF!</v>
      </c>
      <c r="K346" s="266" t="e">
        <f>#REF!</f>
        <v>#REF!</v>
      </c>
      <c r="L346" s="266" t="e">
        <f>#REF!</f>
        <v>#REF!</v>
      </c>
      <c r="M346" s="266" t="e">
        <f>#REF!</f>
        <v>#REF!</v>
      </c>
      <c r="N346" s="266" t="e">
        <f>#REF!</f>
        <v>#REF!</v>
      </c>
      <c r="O346" s="270" t="e">
        <f>#REF!</f>
        <v>#REF!</v>
      </c>
      <c r="P346" s="93"/>
      <c r="Q346" s="2"/>
      <c r="R346" s="2"/>
      <c r="S346" s="2"/>
      <c r="T346" s="2"/>
      <c r="U346" s="2"/>
    </row>
    <row r="347" spans="1:21" ht="12.75">
      <c r="A347" s="37" t="e">
        <f t="shared" si="14"/>
        <v>#REF!</v>
      </c>
      <c r="B347" s="289"/>
      <c r="C347" s="60"/>
      <c r="D347" s="61"/>
      <c r="E347" s="292"/>
      <c r="F347" s="292"/>
      <c r="G347" s="292"/>
      <c r="H347" s="416"/>
      <c r="I347" s="416"/>
      <c r="J347" s="417"/>
      <c r="K347" s="417"/>
      <c r="L347" s="417"/>
      <c r="M347" s="417"/>
      <c r="N347" s="417"/>
      <c r="O347" s="292"/>
      <c r="P347" s="93"/>
      <c r="Q347" s="2"/>
      <c r="R347" s="2"/>
      <c r="S347" s="2"/>
      <c r="T347" s="2"/>
      <c r="U347" s="2"/>
    </row>
    <row r="348" spans="1:21" ht="12.75">
      <c r="A348" s="32" t="e">
        <f t="shared" si="14"/>
        <v>#REF!</v>
      </c>
      <c r="B348" s="288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90"/>
      <c r="P348" s="93"/>
      <c r="Q348" s="2"/>
      <c r="R348" s="2"/>
      <c r="S348" s="2"/>
      <c r="T348" s="2"/>
      <c r="U348" s="2"/>
    </row>
    <row r="349" spans="1:21" ht="12.75">
      <c r="A349" s="35" t="e">
        <f t="shared" si="14"/>
        <v>#REF!</v>
      </c>
      <c r="B349" s="290"/>
      <c r="C349" s="171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42"/>
      <c r="P349" s="93"/>
      <c r="Q349" s="2"/>
      <c r="R349" s="2"/>
      <c r="S349" s="2"/>
      <c r="T349" s="2"/>
      <c r="U349" s="2"/>
    </row>
    <row r="350" spans="1:21" ht="12.75">
      <c r="A350" s="37" t="e">
        <f t="shared" si="14"/>
        <v>#REF!</v>
      </c>
      <c r="B350" s="289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47"/>
      <c r="P350" s="93"/>
      <c r="Q350" s="2"/>
      <c r="R350" s="2"/>
      <c r="S350" s="2"/>
      <c r="T350" s="2"/>
      <c r="U350" s="2"/>
    </row>
    <row r="351" spans="3:17" ht="12.75">
      <c r="C351" s="3"/>
      <c r="D351" s="2"/>
      <c r="G351" s="2"/>
      <c r="H351" s="2"/>
      <c r="J351" s="2"/>
      <c r="O351" s="2"/>
      <c r="P351" s="2"/>
      <c r="Q351" s="2"/>
    </row>
    <row r="352" spans="3:17" ht="12.75">
      <c r="C352" s="3"/>
      <c r="D352" s="2"/>
      <c r="G352" s="2"/>
      <c r="H352" s="2"/>
      <c r="J352" s="2"/>
      <c r="O352" s="2"/>
      <c r="P352" s="2"/>
      <c r="Q352" s="2"/>
    </row>
    <row r="353" spans="1:5" ht="12.75">
      <c r="A353" s="21"/>
      <c r="B353" s="222"/>
      <c r="C353" s="223" t="e">
        <f>CONCATENATE("31-12-",#REF!-1," ")</f>
        <v>#REF!</v>
      </c>
      <c r="D353" s="223" t="e">
        <f>CONCATENATE("31-12-",#REF!," ")</f>
        <v>#REF!</v>
      </c>
      <c r="E353" s="223" t="e">
        <f>CONCATENATE("Gemiddeld ",#REF!," ")</f>
        <v>#REF!</v>
      </c>
    </row>
    <row r="354" spans="1:5" ht="12.75">
      <c r="A354" s="26"/>
      <c r="B354" s="42"/>
      <c r="C354" s="175"/>
      <c r="D354" s="42"/>
      <c r="E354" s="42"/>
    </row>
    <row r="355" spans="1:5" ht="12.75">
      <c r="A355" s="41" t="s">
        <v>80</v>
      </c>
      <c r="B355" s="418" t="s">
        <v>81</v>
      </c>
      <c r="C355" s="168"/>
      <c r="D355" s="168"/>
      <c r="E355" s="42"/>
    </row>
    <row r="356" spans="1:5" ht="12.75">
      <c r="A356" s="31" t="e">
        <f>#REF!</f>
        <v>#REF!</v>
      </c>
      <c r="B356" s="176"/>
      <c r="C356" s="270" t="e">
        <f>#REF!</f>
        <v>#REF!</v>
      </c>
      <c r="D356" s="270" t="e">
        <f>#REF!</f>
        <v>#REF!</v>
      </c>
      <c r="E356" s="367"/>
    </row>
    <row r="357" spans="1:5" ht="12.75">
      <c r="A357" s="34" t="e">
        <f aca="true" t="shared" si="15" ref="A357:A369">A356+1</f>
        <v>#REF!</v>
      </c>
      <c r="B357" s="176"/>
      <c r="C357" s="270" t="e">
        <f>#REF!</f>
        <v>#REF!</v>
      </c>
      <c r="D357" s="270" t="e">
        <f>#REF!</f>
        <v>#REF!</v>
      </c>
      <c r="E357" s="367"/>
    </row>
    <row r="358" spans="1:5" ht="12.75">
      <c r="A358" s="34" t="e">
        <f t="shared" si="15"/>
        <v>#REF!</v>
      </c>
      <c r="B358" s="176"/>
      <c r="C358" s="270" t="e">
        <f>#REF!</f>
        <v>#REF!</v>
      </c>
      <c r="D358" s="270" t="e">
        <f>#REF!</f>
        <v>#REF!</v>
      </c>
      <c r="E358" s="367"/>
    </row>
    <row r="359" spans="1:5" ht="12.75">
      <c r="A359" s="34" t="e">
        <f t="shared" si="15"/>
        <v>#REF!</v>
      </c>
      <c r="B359" s="176"/>
      <c r="C359" s="270" t="e">
        <f>#REF!</f>
        <v>#REF!</v>
      </c>
      <c r="D359" s="270" t="e">
        <f>#REF!</f>
        <v>#REF!</v>
      </c>
      <c r="E359" s="367"/>
    </row>
    <row r="360" spans="1:5" ht="12.75">
      <c r="A360" s="34" t="e">
        <f t="shared" si="15"/>
        <v>#REF!</v>
      </c>
      <c r="B360" s="176"/>
      <c r="C360" s="270" t="e">
        <f>#REF!</f>
        <v>#REF!</v>
      </c>
      <c r="D360" s="270" t="e">
        <f>#REF!</f>
        <v>#REF!</v>
      </c>
      <c r="E360" s="367"/>
    </row>
    <row r="361" spans="1:5" ht="12.75">
      <c r="A361" s="34" t="e">
        <f t="shared" si="15"/>
        <v>#REF!</v>
      </c>
      <c r="B361" s="176"/>
      <c r="C361" s="270" t="e">
        <f>#REF!</f>
        <v>#REF!</v>
      </c>
      <c r="D361" s="270" t="e">
        <f>#REF!</f>
        <v>#REF!</v>
      </c>
      <c r="E361" s="367"/>
    </row>
    <row r="362" spans="1:5" ht="12.75">
      <c r="A362" s="34" t="e">
        <f t="shared" si="15"/>
        <v>#REF!</v>
      </c>
      <c r="B362" s="176"/>
      <c r="C362" s="270" t="e">
        <f>#REF!</f>
        <v>#REF!</v>
      </c>
      <c r="D362" s="270" t="e">
        <f>#REF!</f>
        <v>#REF!</v>
      </c>
      <c r="E362" s="367"/>
    </row>
    <row r="363" spans="1:5" ht="12.75">
      <c r="A363" s="34" t="e">
        <f t="shared" si="15"/>
        <v>#REF!</v>
      </c>
      <c r="B363" s="176"/>
      <c r="C363" s="270" t="e">
        <f>#REF!</f>
        <v>#REF!</v>
      </c>
      <c r="D363" s="270" t="e">
        <f>#REF!</f>
        <v>#REF!</v>
      </c>
      <c r="E363" s="367"/>
    </row>
    <row r="364" spans="1:5" ht="12.75">
      <c r="A364" s="34" t="e">
        <f t="shared" si="15"/>
        <v>#REF!</v>
      </c>
      <c r="B364" s="176"/>
      <c r="C364" s="270" t="e">
        <f>#REF!</f>
        <v>#REF!</v>
      </c>
      <c r="D364" s="270" t="e">
        <f>#REF!</f>
        <v>#REF!</v>
      </c>
      <c r="E364" s="367"/>
    </row>
    <row r="365" spans="1:5" ht="12.75">
      <c r="A365" s="34" t="e">
        <f t="shared" si="15"/>
        <v>#REF!</v>
      </c>
      <c r="B365" s="176"/>
      <c r="C365" s="270" t="e">
        <f>#REF!</f>
        <v>#REF!</v>
      </c>
      <c r="D365" s="270" t="e">
        <f>#REF!</f>
        <v>#REF!</v>
      </c>
      <c r="E365" s="367"/>
    </row>
    <row r="366" spans="1:5" ht="12.75">
      <c r="A366" s="34" t="e">
        <f t="shared" si="15"/>
        <v>#REF!</v>
      </c>
      <c r="B366" s="176"/>
      <c r="C366" s="270" t="e">
        <f>#REF!</f>
        <v>#REF!</v>
      </c>
      <c r="D366" s="270" t="e">
        <f>#REF!</f>
        <v>#REF!</v>
      </c>
      <c r="E366" s="367"/>
    </row>
    <row r="367" spans="1:5" ht="12.75">
      <c r="A367" s="34" t="e">
        <f t="shared" si="15"/>
        <v>#REF!</v>
      </c>
      <c r="B367" s="176"/>
      <c r="C367" s="270" t="e">
        <f>#REF!</f>
        <v>#REF!</v>
      </c>
      <c r="D367" s="270" t="e">
        <f>#REF!</f>
        <v>#REF!</v>
      </c>
      <c r="E367" s="367"/>
    </row>
    <row r="368" spans="1:5" ht="12.75">
      <c r="A368" s="35" t="e">
        <f t="shared" si="15"/>
        <v>#REF!</v>
      </c>
      <c r="B368" s="177"/>
      <c r="C368" s="419" t="e">
        <f>#REF!</f>
        <v>#REF!</v>
      </c>
      <c r="D368" s="419" t="e">
        <f>#REF!</f>
        <v>#REF!</v>
      </c>
      <c r="E368" s="420"/>
    </row>
    <row r="369" spans="1:5" ht="12.75">
      <c r="A369" s="37" t="e">
        <f t="shared" si="15"/>
        <v>#REF!</v>
      </c>
      <c r="B369" s="38"/>
      <c r="C369" s="292"/>
      <c r="D369" s="292"/>
      <c r="E369" s="292"/>
    </row>
    <row r="370" spans="1:5" ht="12.75">
      <c r="A370" s="41"/>
      <c r="B370" s="42"/>
      <c r="C370" s="42"/>
      <c r="D370" s="42"/>
      <c r="E370" s="42"/>
    </row>
    <row r="371" spans="1:5" ht="12.75">
      <c r="A371" s="42"/>
      <c r="B371" s="95"/>
      <c r="C371" s="95"/>
      <c r="D371" s="42"/>
      <c r="E371" s="221" t="s">
        <v>48</v>
      </c>
    </row>
    <row r="372" spans="1:5" ht="12.75">
      <c r="A372" s="178"/>
      <c r="B372" s="179"/>
      <c r="C372" s="179"/>
      <c r="D372" s="178"/>
      <c r="E372" s="123"/>
    </row>
    <row r="373" spans="1:5" ht="12.75">
      <c r="A373" s="41" t="s">
        <v>82</v>
      </c>
      <c r="B373" s="94" t="e">
        <f>CONCATENATE("Rentekosten ten laste van exploitatieresultaat ",#REF!)</f>
        <v>#REF!</v>
      </c>
      <c r="C373" s="95"/>
      <c r="D373" s="42"/>
      <c r="E373" s="42"/>
    </row>
    <row r="374" spans="1:5" ht="12.75">
      <c r="A374" s="31" t="e">
        <f>A369+1</f>
        <v>#REF!</v>
      </c>
      <c r="B374" s="180"/>
      <c r="C374" s="134"/>
      <c r="D374" s="121"/>
      <c r="E374" s="367"/>
    </row>
    <row r="375" spans="1:5" ht="12.75">
      <c r="A375" s="34" t="e">
        <f aca="true" t="shared" si="16" ref="A375:A383">A374+1</f>
        <v>#REF!</v>
      </c>
      <c r="B375" s="181"/>
      <c r="C375" s="134"/>
      <c r="D375" s="121"/>
      <c r="E375" s="270" t="e">
        <f>#REF!</f>
        <v>#REF!</v>
      </c>
    </row>
    <row r="376" spans="1:5" ht="12.75">
      <c r="A376" s="34" t="e">
        <f t="shared" si="16"/>
        <v>#REF!</v>
      </c>
      <c r="B376" s="180"/>
      <c r="C376" s="134"/>
      <c r="D376" s="121"/>
      <c r="E376" s="270" t="e">
        <f>#REF!</f>
        <v>#REF!</v>
      </c>
    </row>
    <row r="377" spans="1:5" ht="12.75">
      <c r="A377" s="35" t="e">
        <f t="shared" si="16"/>
        <v>#REF!</v>
      </c>
      <c r="B377" s="182"/>
      <c r="C377" s="78"/>
      <c r="D377" s="183"/>
      <c r="E377" s="270" t="e">
        <f>#REF!</f>
        <v>#REF!</v>
      </c>
    </row>
    <row r="378" spans="1:5" ht="12.75">
      <c r="A378" s="37" t="e">
        <f t="shared" si="16"/>
        <v>#REF!</v>
      </c>
      <c r="B378" s="38"/>
      <c r="C378" s="60"/>
      <c r="D378" s="60"/>
      <c r="E378" s="263"/>
    </row>
    <row r="379" spans="1:5" ht="12.75">
      <c r="A379" s="34" t="e">
        <f t="shared" si="16"/>
        <v>#REF!</v>
      </c>
      <c r="B379" s="256"/>
      <c r="C379" s="134"/>
      <c r="D379" s="121"/>
      <c r="E379" s="270" t="e">
        <f>#REF!</f>
        <v>#REF!</v>
      </c>
    </row>
    <row r="380" spans="1:5" ht="12.75">
      <c r="A380" s="34" t="e">
        <f t="shared" si="16"/>
        <v>#REF!</v>
      </c>
      <c r="B380" s="257"/>
      <c r="C380" s="134"/>
      <c r="D380" s="121"/>
      <c r="E380" s="270" t="e">
        <f>#REF!</f>
        <v>#REF!</v>
      </c>
    </row>
    <row r="381" spans="1:5" ht="12.75">
      <c r="A381" s="34" t="e">
        <f t="shared" si="16"/>
        <v>#REF!</v>
      </c>
      <c r="B381" s="258"/>
      <c r="C381" s="191"/>
      <c r="D381" s="255"/>
      <c r="E381" s="270" t="e">
        <f>#REF!</f>
        <v>#REF!</v>
      </c>
    </row>
    <row r="382" spans="1:5" ht="12.75">
      <c r="A382" s="34" t="e">
        <f t="shared" si="16"/>
        <v>#REF!</v>
      </c>
      <c r="B382" s="259"/>
      <c r="C382" s="78"/>
      <c r="D382" s="183"/>
      <c r="E382" s="270" t="e">
        <f>#REF!</f>
        <v>#REF!</v>
      </c>
    </row>
    <row r="383" spans="1:5" ht="12.75">
      <c r="A383" s="37" t="e">
        <f t="shared" si="16"/>
        <v>#REF!</v>
      </c>
      <c r="B383" s="421"/>
      <c r="C383" s="60"/>
      <c r="D383" s="60"/>
      <c r="E383" s="263"/>
    </row>
    <row r="384" spans="1:5" ht="12.75">
      <c r="A384" s="41"/>
      <c r="B384" s="42"/>
      <c r="C384" s="42"/>
      <c r="D384" s="42"/>
      <c r="E384" s="42"/>
    </row>
    <row r="385" spans="4:10" ht="12.75">
      <c r="D385" s="2"/>
      <c r="G385" s="2"/>
      <c r="J385" s="2"/>
    </row>
    <row r="386" spans="4:10" ht="12.75">
      <c r="D386" s="2"/>
      <c r="G386" s="2"/>
      <c r="J386" s="2"/>
    </row>
    <row r="387" spans="1:10" ht="12.75">
      <c r="A387" s="64"/>
      <c r="B387" s="366"/>
      <c r="C387" s="118" t="s">
        <v>37</v>
      </c>
      <c r="D387" s="272" t="e">
        <f>CONCATENATE("Rekenstaat ",#REF!," nr. 1 ")</f>
        <v>#REF!</v>
      </c>
      <c r="E387" s="273"/>
      <c r="F387" s="251" t="s">
        <v>167</v>
      </c>
      <c r="G387" s="245" t="s">
        <v>166</v>
      </c>
      <c r="J387" s="2"/>
    </row>
    <row r="388" spans="1:7" ht="12.75">
      <c r="A388" s="64"/>
      <c r="B388" s="366"/>
      <c r="C388" s="118" t="s">
        <v>37</v>
      </c>
      <c r="D388" s="422" t="s">
        <v>7</v>
      </c>
      <c r="E388" s="246" t="s">
        <v>23</v>
      </c>
      <c r="F388" s="247" t="e">
        <f>CONCATENATE("jaarrekening ",#REF!," ")</f>
        <v>#REF!</v>
      </c>
      <c r="G388" s="247" t="s">
        <v>165</v>
      </c>
    </row>
    <row r="389" spans="1:7" ht="12.75">
      <c r="A389" s="83"/>
      <c r="B389" s="325"/>
      <c r="C389" s="156"/>
      <c r="D389" s="162" t="s">
        <v>16</v>
      </c>
      <c r="E389" s="111"/>
      <c r="F389" s="156"/>
      <c r="G389" s="113"/>
    </row>
    <row r="390" spans="1:7" ht="12.75">
      <c r="A390" s="47" t="s">
        <v>163</v>
      </c>
      <c r="B390" s="14" t="s">
        <v>164</v>
      </c>
      <c r="C390" s="147"/>
      <c r="D390" s="147"/>
      <c r="E390" s="90"/>
      <c r="F390" s="90"/>
      <c r="G390" s="90"/>
    </row>
    <row r="391" spans="1:7" ht="12.75">
      <c r="A391" s="31" t="e">
        <f>#REF!</f>
        <v>#REF!</v>
      </c>
      <c r="B391" s="357"/>
      <c r="C391" s="375"/>
      <c r="D391" s="141"/>
      <c r="E391" s="270" t="e">
        <f>#REF!</f>
        <v>#REF!</v>
      </c>
      <c r="F391" s="423"/>
      <c r="G391" s="309"/>
    </row>
    <row r="392" spans="1:7" ht="12.75">
      <c r="A392" s="34" t="e">
        <f>A391+1</f>
        <v>#REF!</v>
      </c>
      <c r="B392" s="357"/>
      <c r="C392" s="375"/>
      <c r="D392" s="141"/>
      <c r="E392" s="270" t="e">
        <f>#REF!</f>
        <v>#REF!</v>
      </c>
      <c r="F392" s="423"/>
      <c r="G392" s="309"/>
    </row>
    <row r="393" spans="1:7" ht="12.75">
      <c r="A393" s="34" t="e">
        <f>A392+1</f>
        <v>#REF!</v>
      </c>
      <c r="B393" s="357"/>
      <c r="C393" s="375"/>
      <c r="D393" s="141"/>
      <c r="E393" s="270" t="e">
        <f>#REF!</f>
        <v>#REF!</v>
      </c>
      <c r="F393" s="423"/>
      <c r="G393" s="309"/>
    </row>
    <row r="394" spans="1:7" ht="12.75">
      <c r="A394" s="35" t="e">
        <f>A393+1</f>
        <v>#REF!</v>
      </c>
      <c r="B394" s="357"/>
      <c r="C394" s="375"/>
      <c r="D394" s="141"/>
      <c r="E394" s="270" t="e">
        <f>#REF!</f>
        <v>#REF!</v>
      </c>
      <c r="F394" s="423"/>
      <c r="G394" s="309"/>
    </row>
    <row r="395" spans="1:7" ht="12.75">
      <c r="A395" s="54" t="e">
        <f>A393+1</f>
        <v>#REF!</v>
      </c>
      <c r="B395" s="357"/>
      <c r="C395" s="248"/>
      <c r="D395" s="142"/>
      <c r="E395" s="367" t="e">
        <f>E404</f>
        <v>#REF!</v>
      </c>
      <c r="F395" s="423"/>
      <c r="G395" s="309"/>
    </row>
    <row r="396" spans="1:7" ht="12.75">
      <c r="A396" s="37" t="e">
        <f>A395+1</f>
        <v>#REF!</v>
      </c>
      <c r="B396" s="362"/>
      <c r="C396" s="154"/>
      <c r="D396" s="154"/>
      <c r="E396" s="263" t="e">
        <f>SUM(E391:E395)</f>
        <v>#REF!</v>
      </c>
      <c r="F396" s="345"/>
      <c r="G396" s="345"/>
    </row>
    <row r="397" spans="1:7" ht="12.75">
      <c r="A397" s="71"/>
      <c r="B397" s="228"/>
      <c r="C397" s="250"/>
      <c r="D397" s="250"/>
      <c r="E397" s="424"/>
      <c r="F397" s="425"/>
      <c r="G397" s="309"/>
    </row>
    <row r="398" spans="1:7" ht="12.75">
      <c r="A398" s="31" t="e">
        <f>A394+1</f>
        <v>#REF!</v>
      </c>
      <c r="B398" s="357"/>
      <c r="C398" s="375"/>
      <c r="D398" s="142"/>
      <c r="E398" s="270" t="e">
        <f>#REF!</f>
        <v>#REF!</v>
      </c>
      <c r="F398" s="270" t="e">
        <f>#REF!</f>
        <v>#REF!</v>
      </c>
      <c r="G398" s="426"/>
    </row>
    <row r="399" spans="1:7" ht="12.75">
      <c r="A399" s="34" t="e">
        <f>A398+1</f>
        <v>#REF!</v>
      </c>
      <c r="B399" s="357"/>
      <c r="C399" s="375"/>
      <c r="D399" s="142"/>
      <c r="E399" s="270" t="e">
        <f>#REF!</f>
        <v>#REF!</v>
      </c>
      <c r="F399" s="270" t="e">
        <f>#REF!</f>
        <v>#REF!</v>
      </c>
      <c r="G399" s="426"/>
    </row>
    <row r="400" spans="1:7" ht="12.75">
      <c r="A400" s="34" t="e">
        <f>A399+1</f>
        <v>#REF!</v>
      </c>
      <c r="B400" s="357"/>
      <c r="C400" s="375"/>
      <c r="D400" s="142"/>
      <c r="E400" s="270" t="e">
        <f>#REF!</f>
        <v>#REF!</v>
      </c>
      <c r="F400" s="270" t="e">
        <f>#REF!</f>
        <v>#REF!</v>
      </c>
      <c r="G400" s="426"/>
    </row>
    <row r="401" spans="1:7" ht="12.75">
      <c r="A401" s="34" t="e">
        <f>A400+1</f>
        <v>#REF!</v>
      </c>
      <c r="B401" s="357"/>
      <c r="C401" s="375"/>
      <c r="D401" s="142"/>
      <c r="E401" s="270" t="e">
        <f>#REF!</f>
        <v>#REF!</v>
      </c>
      <c r="F401" s="270" t="e">
        <f>#REF!</f>
        <v>#REF!</v>
      </c>
      <c r="G401" s="426"/>
    </row>
    <row r="402" spans="1:7" ht="12.75">
      <c r="A402" s="34" t="e">
        <f>A401+1</f>
        <v>#REF!</v>
      </c>
      <c r="B402" s="357"/>
      <c r="C402" s="375"/>
      <c r="D402" s="142"/>
      <c r="E402" s="270" t="e">
        <f>#REF!</f>
        <v>#REF!</v>
      </c>
      <c r="F402" s="270" t="e">
        <f>#REF!</f>
        <v>#REF!</v>
      </c>
      <c r="G402" s="426"/>
    </row>
    <row r="403" spans="1:7" ht="12.75">
      <c r="A403" s="35" t="e">
        <f>A401+1</f>
        <v>#REF!</v>
      </c>
      <c r="B403" s="240"/>
      <c r="C403" s="248"/>
      <c r="D403" s="142"/>
      <c r="E403" s="270" t="e">
        <f>#REF!</f>
        <v>#REF!</v>
      </c>
      <c r="F403" s="270" t="e">
        <f>#REF!</f>
        <v>#REF!</v>
      </c>
      <c r="G403" s="426"/>
    </row>
    <row r="404" spans="1:7" ht="12.75">
      <c r="A404" s="37" t="e">
        <f>A403+1</f>
        <v>#REF!</v>
      </c>
      <c r="B404" s="362"/>
      <c r="C404" s="154"/>
      <c r="D404" s="154"/>
      <c r="E404" s="263" t="e">
        <f>SUM(E398:E403)</f>
        <v>#REF!</v>
      </c>
      <c r="F404" s="427"/>
      <c r="G404" s="345">
        <f>SUM(G391:G394)</f>
        <v>0</v>
      </c>
    </row>
    <row r="405" spans="1:7" ht="12.75">
      <c r="A405" s="37" t="e">
        <f>A404+1</f>
        <v>#REF!</v>
      </c>
      <c r="B405" s="357"/>
      <c r="C405" s="375"/>
      <c r="D405" s="254"/>
      <c r="E405" s="367"/>
      <c r="F405" s="428"/>
      <c r="G405" s="367"/>
    </row>
    <row r="406" spans="1:7" ht="12.75">
      <c r="A406" s="71"/>
      <c r="B406" s="191"/>
      <c r="C406" s="249"/>
      <c r="D406" s="253"/>
      <c r="E406" s="429"/>
      <c r="F406" s="423"/>
      <c r="G406" s="309"/>
    </row>
    <row r="407" spans="1:7" ht="12.75">
      <c r="A407" s="31" t="e">
        <f>A404+1</f>
        <v>#REF!</v>
      </c>
      <c r="B407" s="357"/>
      <c r="C407" s="375"/>
      <c r="D407" s="142"/>
      <c r="E407" s="270" t="e">
        <f>#REF!</f>
        <v>#REF!</v>
      </c>
      <c r="F407" s="430" t="e">
        <f>#REF!</f>
        <v>#REF!</v>
      </c>
      <c r="G407" s="367"/>
    </row>
    <row r="408" spans="1:7" ht="12.75">
      <c r="A408" s="37" t="e">
        <f>A404+1</f>
        <v>#REF!</v>
      </c>
      <c r="B408" s="357"/>
      <c r="C408" s="375"/>
      <c r="D408" s="252"/>
      <c r="E408" s="270" t="e">
        <f>#REF!</f>
        <v>#REF!</v>
      </c>
      <c r="F408" s="270" t="e">
        <f>#REF!</f>
        <v>#REF!</v>
      </c>
      <c r="G408" s="431"/>
    </row>
    <row r="409" spans="1:7" ht="12.75">
      <c r="A409" s="274"/>
      <c r="B409" s="275"/>
      <c r="C409" s="275"/>
      <c r="D409" s="275"/>
      <c r="E409" s="275"/>
      <c r="F409" s="275"/>
      <c r="G409" s="275"/>
    </row>
    <row r="410" spans="1:7" ht="12.75">
      <c r="A410" s="275"/>
      <c r="B410" s="275"/>
      <c r="C410" s="275"/>
      <c r="D410" s="275"/>
      <c r="E410" s="275"/>
      <c r="F410" s="275"/>
      <c r="G410" s="275"/>
    </row>
  </sheetData>
  <conditionalFormatting sqref="F9:F34 B9:B15 D47 B16:C16 B35:C37 D43 D45 D55 D52:D53 B20:B24 C9:C14 B28:C31 B129:B148">
    <cfRule type="expression" priority="1" dxfId="0" stopIfTrue="1">
      <formula>$F$2=TRUE</formula>
    </cfRule>
  </conditionalFormatting>
  <conditionalFormatting sqref="D51 D44">
    <cfRule type="expression" priority="2" dxfId="1" stopIfTrue="1">
      <formula>$J$2=TRUE</formula>
    </cfRule>
  </conditionalFormatting>
  <conditionalFormatting sqref="H80:I85 B64:F73 H64:I73 G75:I75 B80:F85 D95 G92:H112 H114 C92:D94 G118:H122 B310:B315 F310:F314 B292:C304 D320 E391:E394 E407:F408 E398:F403">
    <cfRule type="expression" priority="3" dxfId="0" stopIfTrue="1">
      <formula>$E$2=TRUE</formula>
    </cfRule>
  </conditionalFormatting>
  <conditionalFormatting sqref="G64:G73 G80:G85 C97">
    <cfRule type="expression" priority="4" dxfId="1" stopIfTrue="1">
      <formula>$I$2=TRUE</formula>
    </cfRule>
  </conditionalFormatting>
  <conditionalFormatting sqref="B327:O346">
    <cfRule type="expression" priority="5" dxfId="0" stopIfTrue="1">
      <formula>$G$2=TRUE</formula>
    </cfRule>
  </conditionalFormatting>
  <conditionalFormatting sqref="F170:F171 F182 F157:F166 C157:C162 F193 F206 E195 F196 F200:F204 F211 D213 C178:E178 F176:F178 C176:E176">
    <cfRule type="expression" priority="6" dxfId="1" stopIfTrue="1">
      <formula>$E$2=TRUE</formula>
    </cfRule>
  </conditionalFormatting>
  <conditionalFormatting sqref="C163:C166 F181 E164:E165 E168:F168 E379:E382 E159:E162 C245:C259 G262 D247:D258 C268:C282 C284:C285 D268 D283 C356:D368 E375:E377 D292:D304">
    <cfRule type="expression" priority="7" dxfId="0" stopIfTrue="1">
      <formula>$C$2=TRUE</formula>
    </cfRule>
  </conditionalFormatting>
  <conditionalFormatting sqref="E405 C193:C196 C211:C213 D224:D235 E395 G405 G407:G408">
    <cfRule type="expression" priority="8" dxfId="1" stopIfTrue="1">
      <formula>$F$2=TRUE</formula>
    </cfRule>
  </conditionalFormatting>
  <conditionalFormatting sqref="E194 D200:E203 C204:E204 C207:F207 D211:E211 D212 E224:E235 C223:C235 D223">
    <cfRule type="expression" priority="9" dxfId="0" stopIfTrue="1">
      <formula>$D$2=TRUE</formula>
    </cfRule>
  </conditionalFormatting>
  <conditionalFormatting sqref="C310:C315 D319">
    <cfRule type="expression" priority="10" dxfId="1" stopIfTrue="1">
      <formula>$H$2=TRUE</formula>
    </cfRule>
  </conditionalFormatting>
  <conditionalFormatting sqref="E356:E368 E374">
    <cfRule type="expression" priority="11" dxfId="1" stopIfTrue="1">
      <formula>$D$2=TRUE</formula>
    </cfRule>
  </conditionalFormatting>
  <conditionalFormatting sqref="E157">
    <cfRule type="expression" priority="12" dxfId="0" stopIfTrue="1">
      <formula>$C$2=TRUE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W65"/>
  <sheetViews>
    <sheetView showGridLines="0" showZeros="0" tabSelected="1" showOutlineSymbols="0" zoomScaleSheetLayoutView="100" workbookViewId="0" topLeftCell="A1">
      <selection activeCell="F7" sqref="F7"/>
    </sheetView>
  </sheetViews>
  <sheetFormatPr defaultColWidth="9.140625" defaultRowHeight="12.75"/>
  <cols>
    <col min="1" max="1" width="8.8515625" style="433" customWidth="1"/>
    <col min="2" max="2" width="6.7109375" style="432" customWidth="1"/>
    <col min="3" max="3" width="9.57421875" style="433" customWidth="1"/>
    <col min="4" max="4" width="24.7109375" style="433" customWidth="1"/>
    <col min="5" max="5" width="13.28125" style="433" customWidth="1"/>
    <col min="6" max="6" width="9.57421875" style="433" bestFit="1" customWidth="1"/>
    <col min="7" max="7" width="3.421875" style="433" customWidth="1"/>
    <col min="8" max="8" width="7.140625" style="433" customWidth="1"/>
    <col min="9" max="9" width="6.7109375" style="432" customWidth="1"/>
    <col min="10" max="10" width="7.140625" style="432" customWidth="1"/>
    <col min="11" max="11" width="14.28125" style="432" customWidth="1"/>
    <col min="12" max="12" width="20.57421875" style="432" customWidth="1"/>
    <col min="13" max="14" width="6.7109375" style="433" customWidth="1"/>
    <col min="15" max="16384" width="9.140625" style="433" customWidth="1"/>
  </cols>
  <sheetData>
    <row r="1" spans="1:18" s="493" customFormat="1" ht="15" customHeight="1">
      <c r="A1" s="604"/>
      <c r="B1" s="602"/>
      <c r="C1" s="602"/>
      <c r="D1" s="602"/>
      <c r="E1" s="441"/>
      <c r="F1" s="441"/>
      <c r="G1" s="441"/>
      <c r="H1" s="441"/>
      <c r="I1" s="491"/>
      <c r="J1" s="491"/>
      <c r="K1" s="491"/>
      <c r="L1" s="491"/>
      <c r="M1" s="441"/>
      <c r="N1" s="441"/>
      <c r="O1" s="492"/>
      <c r="P1" s="492"/>
      <c r="Q1" s="492"/>
      <c r="R1" s="492"/>
    </row>
    <row r="2" spans="1:18" s="440" customFormat="1" ht="30.75" customHeight="1">
      <c r="A2" s="442"/>
      <c r="B2" s="442"/>
      <c r="C2" s="442"/>
      <c r="D2" s="442"/>
      <c r="E2" s="442"/>
      <c r="F2" s="442"/>
      <c r="G2" s="442"/>
      <c r="H2" s="442"/>
      <c r="I2" s="443"/>
      <c r="J2" s="443"/>
      <c r="K2" s="443"/>
      <c r="L2" s="443"/>
      <c r="M2" s="442"/>
      <c r="N2" s="442"/>
      <c r="O2" s="444"/>
      <c r="P2" s="444"/>
      <c r="Q2" s="444"/>
      <c r="R2" s="444"/>
    </row>
    <row r="3" spans="1:23" ht="18">
      <c r="A3" s="628" t="s">
        <v>239</v>
      </c>
      <c r="B3" s="628"/>
      <c r="C3" s="628"/>
      <c r="D3" s="628"/>
      <c r="E3" s="628"/>
      <c r="F3" s="628">
        <v>2012</v>
      </c>
      <c r="G3" s="628"/>
      <c r="J3" s="447"/>
      <c r="K3" s="447"/>
      <c r="L3" s="447"/>
      <c r="M3" s="446"/>
      <c r="N3" s="446"/>
      <c r="O3" s="445"/>
      <c r="P3" s="445"/>
      <c r="Q3" s="445"/>
      <c r="R3" s="445"/>
      <c r="T3" s="437"/>
      <c r="U3" s="437"/>
      <c r="V3" s="437"/>
      <c r="W3" s="437"/>
    </row>
    <row r="4" spans="1:23" ht="12.75">
      <c r="A4" s="494" t="s">
        <v>103</v>
      </c>
      <c r="B4" s="447"/>
      <c r="C4" s="446"/>
      <c r="D4" s="446"/>
      <c r="E4" s="446"/>
      <c r="F4" s="446"/>
      <c r="G4" s="448"/>
      <c r="H4" s="446"/>
      <c r="I4" s="447"/>
      <c r="J4" s="447"/>
      <c r="K4" s="447"/>
      <c r="L4" s="447"/>
      <c r="M4" s="446"/>
      <c r="N4" s="446"/>
      <c r="O4" s="445"/>
      <c r="P4" s="445"/>
      <c r="Q4" s="445"/>
      <c r="R4" s="445"/>
      <c r="T4" s="437"/>
      <c r="U4" s="642">
        <v>0</v>
      </c>
      <c r="V4" s="642" t="s">
        <v>238</v>
      </c>
      <c r="W4" s="642"/>
    </row>
    <row r="5" spans="1:23" s="496" customFormat="1" ht="12.75" customHeight="1">
      <c r="A5" s="450"/>
      <c r="B5" s="450"/>
      <c r="C5" s="450"/>
      <c r="D5" s="450"/>
      <c r="E5" s="521"/>
      <c r="F5" s="522"/>
      <c r="G5" s="450"/>
      <c r="H5" s="470"/>
      <c r="I5" s="470"/>
      <c r="J5" s="470"/>
      <c r="K5" s="528" t="s">
        <v>99</v>
      </c>
      <c r="L5" s="495"/>
      <c r="M5" s="454"/>
      <c r="N5" s="454"/>
      <c r="O5" s="456"/>
      <c r="P5" s="456"/>
      <c r="Q5" s="456"/>
      <c r="R5" s="456"/>
      <c r="T5" s="495"/>
      <c r="U5" s="643">
        <v>100</v>
      </c>
      <c r="V5" s="644" t="s">
        <v>210</v>
      </c>
      <c r="W5" s="645"/>
    </row>
    <row r="6" spans="1:23" s="496" customFormat="1" ht="12.75">
      <c r="A6" s="529" t="s">
        <v>178</v>
      </c>
      <c r="B6" s="518"/>
      <c r="C6" s="518"/>
      <c r="D6" s="519"/>
      <c r="E6" s="520" t="s">
        <v>169</v>
      </c>
      <c r="F6" s="523" t="s">
        <v>168</v>
      </c>
      <c r="G6" s="450"/>
      <c r="H6" s="470"/>
      <c r="I6" s="470"/>
      <c r="J6" s="470"/>
      <c r="K6" s="484" t="s">
        <v>100</v>
      </c>
      <c r="L6" s="693" t="str">
        <f>CONCATENATE(RIGHT(I3,4),"2012/2/1")</f>
        <v>2012/2/1</v>
      </c>
      <c r="M6" s="694"/>
      <c r="N6" s="695"/>
      <c r="O6" s="456"/>
      <c r="P6" s="456"/>
      <c r="Q6" s="456"/>
      <c r="R6" s="456"/>
      <c r="T6" s="495"/>
      <c r="U6" s="643">
        <v>202</v>
      </c>
      <c r="V6" s="644" t="s">
        <v>211</v>
      </c>
      <c r="W6" s="645"/>
    </row>
    <row r="7" spans="1:23" s="496" customFormat="1" ht="12.75">
      <c r="A7" s="542" t="s">
        <v>179</v>
      </c>
      <c r="B7" s="524"/>
      <c r="C7" s="525"/>
      <c r="D7" s="543"/>
      <c r="E7" s="520">
        <v>220</v>
      </c>
      <c r="F7" s="527"/>
      <c r="G7" s="450"/>
      <c r="H7" s="470"/>
      <c r="I7" s="470"/>
      <c r="J7" s="470"/>
      <c r="K7" s="484" t="s">
        <v>14</v>
      </c>
      <c r="L7" s="696">
        <v>40898</v>
      </c>
      <c r="M7" s="694"/>
      <c r="N7" s="695"/>
      <c r="O7" s="456"/>
      <c r="P7" s="456"/>
      <c r="Q7" s="456"/>
      <c r="R7" s="456"/>
      <c r="T7" s="495"/>
      <c r="U7" s="643">
        <v>400</v>
      </c>
      <c r="V7" s="644" t="s">
        <v>212</v>
      </c>
      <c r="W7" s="645"/>
    </row>
    <row r="8" spans="1:23" s="496" customFormat="1" ht="12.75">
      <c r="A8" s="591" t="s">
        <v>189</v>
      </c>
      <c r="B8" s="592"/>
      <c r="C8" s="592"/>
      <c r="D8" s="593"/>
      <c r="E8" s="697"/>
      <c r="F8" s="698"/>
      <c r="G8" s="450"/>
      <c r="H8" s="470"/>
      <c r="I8" s="470"/>
      <c r="J8" s="470"/>
      <c r="K8" s="484" t="s">
        <v>177</v>
      </c>
      <c r="L8" s="690">
        <v>1</v>
      </c>
      <c r="M8" s="691"/>
      <c r="N8" s="692"/>
      <c r="O8" s="456"/>
      <c r="P8" s="456"/>
      <c r="Q8" s="456"/>
      <c r="R8" s="456"/>
      <c r="T8" s="495"/>
      <c r="U8" s="643">
        <v>502</v>
      </c>
      <c r="V8" s="644" t="s">
        <v>213</v>
      </c>
      <c r="W8" s="645"/>
    </row>
    <row r="9" spans="1:23" s="497" customFormat="1" ht="12.75">
      <c r="A9" s="699" t="s">
        <v>207</v>
      </c>
      <c r="B9" s="720"/>
      <c r="C9" s="720"/>
      <c r="D9" s="720"/>
      <c r="E9" s="720"/>
      <c r="F9" s="721"/>
      <c r="G9" s="476"/>
      <c r="H9" s="476"/>
      <c r="I9" s="450"/>
      <c r="J9" s="450"/>
      <c r="O9" s="455"/>
      <c r="P9" s="455"/>
      <c r="Q9" s="455"/>
      <c r="R9" s="455"/>
      <c r="U9" s="643">
        <v>601</v>
      </c>
      <c r="V9" s="644" t="s">
        <v>214</v>
      </c>
      <c r="W9" s="646"/>
    </row>
    <row r="10" spans="1:23" s="497" customFormat="1" ht="12.75">
      <c r="A10" s="449"/>
      <c r="B10" s="450"/>
      <c r="C10" s="450"/>
      <c r="D10" s="450"/>
      <c r="E10" s="451"/>
      <c r="F10" s="450"/>
      <c r="G10" s="476"/>
      <c r="H10" s="476"/>
      <c r="I10" s="450"/>
      <c r="J10" s="450"/>
      <c r="K10" s="450"/>
      <c r="L10" s="453"/>
      <c r="M10" s="454"/>
      <c r="N10" s="454"/>
      <c r="O10" s="455"/>
      <c r="P10" s="455"/>
      <c r="Q10" s="455"/>
      <c r="R10" s="455"/>
      <c r="U10" s="643">
        <v>701</v>
      </c>
      <c r="V10" s="644" t="s">
        <v>215</v>
      </c>
      <c r="W10" s="646"/>
    </row>
    <row r="11" spans="1:23" s="434" customFormat="1" ht="12.75" customHeight="1" thickBot="1">
      <c r="A11" s="490"/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55"/>
      <c r="P11" s="455"/>
      <c r="Q11" s="455"/>
      <c r="R11" s="455"/>
      <c r="U11" s="643">
        <v>801</v>
      </c>
      <c r="V11" s="644" t="s">
        <v>216</v>
      </c>
      <c r="W11" s="646"/>
    </row>
    <row r="12" spans="1:23" s="503" customFormat="1" ht="12.75">
      <c r="A12" s="457"/>
      <c r="B12" s="498"/>
      <c r="C12" s="499" t="s">
        <v>175</v>
      </c>
      <c r="D12" s="500"/>
      <c r="E12" s="500"/>
      <c r="F12" s="500"/>
      <c r="G12" s="500"/>
      <c r="H12" s="500"/>
      <c r="I12" s="501"/>
      <c r="J12" s="501"/>
      <c r="K12" s="501"/>
      <c r="L12" s="501"/>
      <c r="M12" s="502"/>
      <c r="N12" s="457"/>
      <c r="O12" s="457"/>
      <c r="P12" s="457"/>
      <c r="Q12" s="457"/>
      <c r="R12" s="457"/>
      <c r="T12" s="497"/>
      <c r="U12" s="643">
        <v>901</v>
      </c>
      <c r="V12" s="644" t="s">
        <v>217</v>
      </c>
      <c r="W12" s="646"/>
    </row>
    <row r="13" spans="1:23" s="503" customFormat="1" ht="12.75">
      <c r="A13" s="457"/>
      <c r="B13" s="504"/>
      <c r="C13" s="457"/>
      <c r="D13" s="455"/>
      <c r="E13" s="455"/>
      <c r="F13" s="455"/>
      <c r="G13" s="455"/>
      <c r="H13" s="455"/>
      <c r="I13" s="458"/>
      <c r="J13" s="458"/>
      <c r="K13" s="458"/>
      <c r="L13" s="458"/>
      <c r="M13" s="505"/>
      <c r="N13" s="457"/>
      <c r="O13" s="457"/>
      <c r="P13" s="457"/>
      <c r="Q13" s="457"/>
      <c r="R13" s="457"/>
      <c r="T13" s="497"/>
      <c r="U13" s="643">
        <v>905</v>
      </c>
      <c r="V13" s="644" t="s">
        <v>218</v>
      </c>
      <c r="W13" s="646"/>
    </row>
    <row r="14" spans="1:23" s="503" customFormat="1" ht="12.75">
      <c r="A14" s="457"/>
      <c r="B14" s="504"/>
      <c r="C14" s="455"/>
      <c r="D14" s="688" t="s">
        <v>241</v>
      </c>
      <c r="E14" s="689"/>
      <c r="F14" s="689"/>
      <c r="G14" s="689"/>
      <c r="H14" s="689"/>
      <c r="I14" s="689"/>
      <c r="J14" s="689"/>
      <c r="K14" s="689"/>
      <c r="L14" s="689"/>
      <c r="M14" s="505"/>
      <c r="N14" s="457"/>
      <c r="O14" s="457"/>
      <c r="P14" s="457"/>
      <c r="Q14" s="457"/>
      <c r="R14" s="457"/>
      <c r="T14" s="497"/>
      <c r="U14" s="643">
        <v>1000</v>
      </c>
      <c r="V14" s="644" t="s">
        <v>219</v>
      </c>
      <c r="W14" s="646"/>
    </row>
    <row r="15" spans="1:23" s="503" customFormat="1" ht="12.75" customHeight="1">
      <c r="A15" s="457"/>
      <c r="B15" s="504"/>
      <c r="C15" s="457"/>
      <c r="D15" s="689"/>
      <c r="E15" s="689"/>
      <c r="F15" s="689"/>
      <c r="G15" s="689"/>
      <c r="H15" s="689"/>
      <c r="I15" s="689"/>
      <c r="J15" s="689"/>
      <c r="K15" s="689"/>
      <c r="L15" s="689"/>
      <c r="M15" s="505"/>
      <c r="N15" s="457"/>
      <c r="O15" s="457"/>
      <c r="P15" s="457"/>
      <c r="Q15" s="457"/>
      <c r="R15" s="457"/>
      <c r="T15" s="497"/>
      <c r="U15" s="643">
        <v>1100</v>
      </c>
      <c r="V15" s="644" t="s">
        <v>220</v>
      </c>
      <c r="W15" s="646"/>
    </row>
    <row r="16" spans="1:23" s="503" customFormat="1" ht="12.75">
      <c r="A16" s="457"/>
      <c r="B16" s="504"/>
      <c r="C16" s="455"/>
      <c r="D16" s="681" t="s">
        <v>190</v>
      </c>
      <c r="E16" s="681"/>
      <c r="F16" s="681"/>
      <c r="G16" s="681"/>
      <c r="H16" s="681"/>
      <c r="I16" s="681"/>
      <c r="J16" s="681"/>
      <c r="K16" s="681"/>
      <c r="L16" s="681"/>
      <c r="M16" s="505"/>
      <c r="N16" s="457"/>
      <c r="O16" s="457"/>
      <c r="P16" s="457"/>
      <c r="Q16" s="457"/>
      <c r="R16" s="457"/>
      <c r="T16" s="497"/>
      <c r="U16" s="643">
        <v>1101</v>
      </c>
      <c r="V16" s="644" t="s">
        <v>221</v>
      </c>
      <c r="W16" s="646"/>
    </row>
    <row r="17" spans="1:23" s="503" customFormat="1" ht="12.75">
      <c r="A17" s="457"/>
      <c r="B17" s="504"/>
      <c r="C17" s="455"/>
      <c r="D17" s="681"/>
      <c r="E17" s="681"/>
      <c r="F17" s="681"/>
      <c r="G17" s="681"/>
      <c r="H17" s="681"/>
      <c r="I17" s="681"/>
      <c r="J17" s="681"/>
      <c r="K17" s="681"/>
      <c r="L17" s="681"/>
      <c r="M17" s="505"/>
      <c r="N17" s="457"/>
      <c r="O17" s="457"/>
      <c r="P17" s="457"/>
      <c r="Q17" s="457"/>
      <c r="R17" s="457"/>
      <c r="T17" s="497"/>
      <c r="U17" s="643">
        <v>1102</v>
      </c>
      <c r="V17" s="644" t="s">
        <v>222</v>
      </c>
      <c r="W17" s="646"/>
    </row>
    <row r="18" spans="1:23" s="503" customFormat="1" ht="12.75">
      <c r="A18" s="457"/>
      <c r="B18" s="504"/>
      <c r="C18" s="455"/>
      <c r="D18" s="458"/>
      <c r="E18" s="458"/>
      <c r="F18" s="458"/>
      <c r="G18" s="458"/>
      <c r="H18" s="458"/>
      <c r="I18" s="458"/>
      <c r="J18" s="458"/>
      <c r="K18" s="458"/>
      <c r="L18" s="458"/>
      <c r="M18" s="505"/>
      <c r="N18" s="457"/>
      <c r="O18" s="457"/>
      <c r="P18" s="457"/>
      <c r="Q18" s="457"/>
      <c r="R18" s="457"/>
      <c r="T18" s="497"/>
      <c r="U18" s="643">
        <v>1200</v>
      </c>
      <c r="V18" s="644" t="s">
        <v>223</v>
      </c>
      <c r="W18" s="646"/>
    </row>
    <row r="19" spans="1:23" s="503" customFormat="1" ht="12.75">
      <c r="A19" s="457"/>
      <c r="B19" s="504"/>
      <c r="C19" s="455"/>
      <c r="D19" s="506" t="str">
        <f>IF(D20=TRUE,"      Invulvelden gearceerd","      Invulvelden niet gearceerd")</f>
        <v>      Invulvelden gearceerd</v>
      </c>
      <c r="E19" s="507"/>
      <c r="F19" s="508"/>
      <c r="G19" s="455"/>
      <c r="H19" s="455"/>
      <c r="I19" s="457"/>
      <c r="J19" s="457"/>
      <c r="K19" s="457"/>
      <c r="L19" s="457"/>
      <c r="M19" s="509"/>
      <c r="N19" s="457"/>
      <c r="O19" s="457"/>
      <c r="P19" s="457"/>
      <c r="Q19" s="457"/>
      <c r="R19" s="457"/>
      <c r="T19" s="497"/>
      <c r="U19" s="643">
        <v>1300</v>
      </c>
      <c r="V19" s="644" t="s">
        <v>224</v>
      </c>
      <c r="W19" s="646"/>
    </row>
    <row r="20" spans="1:23" s="515" customFormat="1" ht="13.5" thickBot="1">
      <c r="A20" s="478"/>
      <c r="B20" s="510"/>
      <c r="C20" s="511"/>
      <c r="D20" s="547" t="b">
        <v>1</v>
      </c>
      <c r="E20" s="512"/>
      <c r="F20" s="512"/>
      <c r="G20" s="511"/>
      <c r="H20" s="511"/>
      <c r="I20" s="547"/>
      <c r="J20" s="512"/>
      <c r="K20" s="512"/>
      <c r="L20" s="513"/>
      <c r="M20" s="514"/>
      <c r="N20" s="478"/>
      <c r="O20" s="478"/>
      <c r="P20" s="478"/>
      <c r="Q20" s="478"/>
      <c r="R20" s="478"/>
      <c r="T20" s="640"/>
      <c r="U20" s="643">
        <v>1302</v>
      </c>
      <c r="V20" s="644" t="s">
        <v>225</v>
      </c>
      <c r="W20" s="647"/>
    </row>
    <row r="21" spans="1:23" s="434" customFormat="1" ht="12.75">
      <c r="A21" s="457"/>
      <c r="B21" s="456"/>
      <c r="C21" s="457"/>
      <c r="D21" s="457"/>
      <c r="E21" s="457"/>
      <c r="F21" s="457"/>
      <c r="G21" s="455"/>
      <c r="H21" s="455"/>
      <c r="I21" s="458"/>
      <c r="J21" s="458"/>
      <c r="K21" s="459"/>
      <c r="L21" s="458"/>
      <c r="M21" s="460"/>
      <c r="N21" s="460"/>
      <c r="O21" s="455"/>
      <c r="P21" s="455"/>
      <c r="Q21" s="461"/>
      <c r="R21" s="455"/>
      <c r="U21" s="643">
        <v>1310</v>
      </c>
      <c r="V21" s="644" t="s">
        <v>226</v>
      </c>
      <c r="W21" s="646"/>
    </row>
    <row r="22" spans="1:23" s="439" customFormat="1" ht="12.75">
      <c r="A22" s="463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U22" s="643">
        <v>1400</v>
      </c>
      <c r="V22" s="644" t="s">
        <v>227</v>
      </c>
      <c r="W22" s="648"/>
    </row>
    <row r="23" spans="1:23" s="438" customFormat="1" ht="16.5" customHeight="1">
      <c r="A23" s="530" t="s">
        <v>8</v>
      </c>
      <c r="B23" s="531"/>
      <c r="C23" s="532"/>
      <c r="D23" s="663" t="str">
        <f>VLOOKUP(F7,U4:V32,2,FALSE)</f>
        <v>Registratienummer NZa invoeren!</v>
      </c>
      <c r="E23" s="664"/>
      <c r="F23" s="665"/>
      <c r="G23" s="464"/>
      <c r="H23" s="682" t="s">
        <v>173</v>
      </c>
      <c r="I23" s="682"/>
      <c r="J23" s="682"/>
      <c r="K23" s="683"/>
      <c r="L23" s="684"/>
      <c r="M23" s="684"/>
      <c r="N23" s="685"/>
      <c r="O23" s="464"/>
      <c r="P23" s="464"/>
      <c r="Q23" s="464"/>
      <c r="R23" s="464"/>
      <c r="T23" s="439"/>
      <c r="U23" s="643">
        <v>1500</v>
      </c>
      <c r="V23" s="644" t="s">
        <v>228</v>
      </c>
      <c r="W23" s="648"/>
    </row>
    <row r="24" spans="1:23" s="438" customFormat="1" ht="16.5" customHeight="1">
      <c r="A24" s="539" t="s">
        <v>9</v>
      </c>
      <c r="B24" s="465"/>
      <c r="C24" s="538"/>
      <c r="D24" s="663"/>
      <c r="E24" s="664"/>
      <c r="F24" s="665"/>
      <c r="G24" s="464"/>
      <c r="H24" s="674" t="s">
        <v>91</v>
      </c>
      <c r="I24" s="675"/>
      <c r="J24" s="676"/>
      <c r="K24" s="663"/>
      <c r="L24" s="664"/>
      <c r="M24" s="664"/>
      <c r="N24" s="665"/>
      <c r="O24" s="464"/>
      <c r="P24" s="464"/>
      <c r="Q24" s="464"/>
      <c r="R24" s="464"/>
      <c r="T24" s="439"/>
      <c r="U24" s="643">
        <v>1501</v>
      </c>
      <c r="V24" s="644" t="s">
        <v>229</v>
      </c>
      <c r="W24" s="648"/>
    </row>
    <row r="25" spans="1:23" s="438" customFormat="1" ht="16.5" customHeight="1">
      <c r="A25" s="540" t="s">
        <v>91</v>
      </c>
      <c r="B25" s="471"/>
      <c r="C25" s="471"/>
      <c r="D25" s="666"/>
      <c r="E25" s="667"/>
      <c r="F25" s="668"/>
      <c r="G25" s="464"/>
      <c r="H25" s="687" t="s">
        <v>14</v>
      </c>
      <c r="I25" s="687"/>
      <c r="J25" s="687"/>
      <c r="K25" s="686"/>
      <c r="L25" s="686"/>
      <c r="M25" s="686"/>
      <c r="N25" s="686"/>
      <c r="O25" s="464"/>
      <c r="P25" s="464"/>
      <c r="Q25" s="464"/>
      <c r="R25" s="464"/>
      <c r="T25" s="439"/>
      <c r="U25" s="643">
        <v>1600</v>
      </c>
      <c r="V25" s="644" t="s">
        <v>230</v>
      </c>
      <c r="W25" s="648"/>
    </row>
    <row r="26" spans="1:23" s="438" customFormat="1" ht="16.5" customHeight="1">
      <c r="A26" s="533" t="s">
        <v>92</v>
      </c>
      <c r="B26" s="465"/>
      <c r="C26" s="465"/>
      <c r="D26" s="657"/>
      <c r="E26" s="658"/>
      <c r="F26" s="659"/>
      <c r="G26" s="464"/>
      <c r="H26" s="687" t="s">
        <v>94</v>
      </c>
      <c r="I26" s="675"/>
      <c r="J26" s="676"/>
      <c r="K26" s="700"/>
      <c r="L26" s="701"/>
      <c r="M26" s="701"/>
      <c r="N26" s="702"/>
      <c r="O26" s="464"/>
      <c r="P26" s="464"/>
      <c r="Q26" s="464"/>
      <c r="R26" s="464"/>
      <c r="T26" s="439"/>
      <c r="U26" s="643">
        <v>1700</v>
      </c>
      <c r="V26" s="644" t="s">
        <v>231</v>
      </c>
      <c r="W26" s="648"/>
    </row>
    <row r="27" spans="1:23" s="438" customFormat="1" ht="16.5" customHeight="1">
      <c r="A27" s="533" t="s">
        <v>93</v>
      </c>
      <c r="B27" s="465"/>
      <c r="C27" s="465"/>
      <c r="D27" s="657"/>
      <c r="E27" s="658"/>
      <c r="F27" s="659"/>
      <c r="G27" s="464"/>
      <c r="H27" s="706" t="s">
        <v>0</v>
      </c>
      <c r="I27" s="706"/>
      <c r="J27" s="706"/>
      <c r="K27" s="677"/>
      <c r="L27" s="677"/>
      <c r="M27" s="677"/>
      <c r="N27" s="677"/>
      <c r="O27" s="464"/>
      <c r="P27" s="464"/>
      <c r="Q27" s="464"/>
      <c r="R27" s="464"/>
      <c r="T27" s="439"/>
      <c r="U27" s="643">
        <v>2000</v>
      </c>
      <c r="V27" s="644" t="s">
        <v>232</v>
      </c>
      <c r="W27" s="648"/>
    </row>
    <row r="28" spans="1:23" s="438" customFormat="1" ht="16.5" customHeight="1">
      <c r="A28" s="539" t="s">
        <v>94</v>
      </c>
      <c r="B28" s="532"/>
      <c r="C28" s="532"/>
      <c r="D28" s="660"/>
      <c r="E28" s="661"/>
      <c r="F28" s="662"/>
      <c r="G28" s="464"/>
      <c r="H28" s="707" t="s">
        <v>174</v>
      </c>
      <c r="I28" s="708"/>
      <c r="J28" s="709"/>
      <c r="K28" s="666"/>
      <c r="L28" s="667"/>
      <c r="M28" s="667"/>
      <c r="N28" s="668"/>
      <c r="O28" s="464"/>
      <c r="P28" s="464"/>
      <c r="Q28" s="464"/>
      <c r="R28" s="464"/>
      <c r="T28" s="439"/>
      <c r="U28" s="643">
        <v>2200</v>
      </c>
      <c r="V28" s="644" t="s">
        <v>233</v>
      </c>
      <c r="W28" s="648"/>
    </row>
    <row r="29" spans="1:23" s="438" customFormat="1" ht="16.5" customHeight="1">
      <c r="A29" s="540" t="s">
        <v>98</v>
      </c>
      <c r="B29" s="465"/>
      <c r="C29" s="465"/>
      <c r="D29" s="465"/>
      <c r="E29" s="465"/>
      <c r="F29" s="538"/>
      <c r="G29" s="464"/>
      <c r="H29" s="674" t="s">
        <v>91</v>
      </c>
      <c r="I29" s="675"/>
      <c r="J29" s="676"/>
      <c r="K29" s="666"/>
      <c r="L29" s="667"/>
      <c r="M29" s="667"/>
      <c r="N29" s="668"/>
      <c r="O29" s="464"/>
      <c r="P29" s="464"/>
      <c r="Q29" s="464"/>
      <c r="R29" s="464"/>
      <c r="T29" s="439"/>
      <c r="U29" s="643">
        <v>2204</v>
      </c>
      <c r="V29" s="644" t="s">
        <v>234</v>
      </c>
      <c r="W29" s="648"/>
    </row>
    <row r="30" spans="1:23" s="438" customFormat="1" ht="16.5" customHeight="1">
      <c r="A30" s="534"/>
      <c r="B30" s="466"/>
      <c r="C30" s="466"/>
      <c r="D30" s="466"/>
      <c r="E30" s="466"/>
      <c r="F30" s="535"/>
      <c r="G30" s="464"/>
      <c r="H30" s="674" t="s">
        <v>14</v>
      </c>
      <c r="I30" s="675"/>
      <c r="J30" s="676"/>
      <c r="K30" s="678"/>
      <c r="L30" s="679"/>
      <c r="M30" s="679"/>
      <c r="N30" s="680"/>
      <c r="O30" s="464"/>
      <c r="P30" s="464"/>
      <c r="Q30" s="464"/>
      <c r="R30" s="464"/>
      <c r="T30" s="439"/>
      <c r="U30" s="643">
        <v>2310</v>
      </c>
      <c r="V30" s="644" t="s">
        <v>235</v>
      </c>
      <c r="W30" s="648"/>
    </row>
    <row r="31" spans="1:23" s="438" customFormat="1" ht="16.5" customHeight="1">
      <c r="A31" s="534"/>
      <c r="B31" s="466"/>
      <c r="C31" s="466"/>
      <c r="D31" s="466"/>
      <c r="E31" s="466"/>
      <c r="F31" s="535"/>
      <c r="G31" s="464"/>
      <c r="H31" s="674" t="s">
        <v>94</v>
      </c>
      <c r="I31" s="675"/>
      <c r="J31" s="676"/>
      <c r="K31" s="700"/>
      <c r="L31" s="701"/>
      <c r="M31" s="701"/>
      <c r="N31" s="702"/>
      <c r="O31" s="464"/>
      <c r="P31" s="464"/>
      <c r="Q31" s="464"/>
      <c r="R31" s="464"/>
      <c r="T31" s="439"/>
      <c r="U31" s="643">
        <v>2500</v>
      </c>
      <c r="V31" s="644" t="s">
        <v>236</v>
      </c>
      <c r="W31" s="648"/>
    </row>
    <row r="32" spans="1:23" s="438" customFormat="1" ht="16.5" customHeight="1">
      <c r="A32" s="534"/>
      <c r="B32" s="466"/>
      <c r="C32" s="466"/>
      <c r="D32" s="466"/>
      <c r="E32" s="466"/>
      <c r="F32" s="536" t="s">
        <v>97</v>
      </c>
      <c r="G32" s="464"/>
      <c r="H32" s="674" t="s">
        <v>0</v>
      </c>
      <c r="I32" s="675"/>
      <c r="J32" s="676"/>
      <c r="K32" s="663"/>
      <c r="L32" s="664"/>
      <c r="M32" s="664"/>
      <c r="N32" s="665"/>
      <c r="O32" s="464"/>
      <c r="P32" s="464"/>
      <c r="Q32" s="464"/>
      <c r="R32" s="464"/>
      <c r="T32" s="439"/>
      <c r="U32" s="643">
        <v>2502</v>
      </c>
      <c r="V32" s="644" t="s">
        <v>237</v>
      </c>
      <c r="W32" s="648"/>
    </row>
    <row r="33" spans="1:23" s="438" customFormat="1" ht="16.5" customHeight="1">
      <c r="A33" s="704"/>
      <c r="B33" s="705"/>
      <c r="C33" s="537" t="s">
        <v>95</v>
      </c>
      <c r="D33" s="669"/>
      <c r="E33" s="670"/>
      <c r="F33" s="537" t="s">
        <v>96</v>
      </c>
      <c r="G33" s="464"/>
      <c r="H33" s="672"/>
      <c r="I33" s="672"/>
      <c r="J33" s="672"/>
      <c r="K33" s="661"/>
      <c r="L33" s="661"/>
      <c r="M33" s="661"/>
      <c r="N33" s="661"/>
      <c r="O33" s="464"/>
      <c r="P33" s="464"/>
      <c r="Q33" s="464"/>
      <c r="R33" s="464"/>
      <c r="T33" s="439"/>
      <c r="U33" s="439"/>
      <c r="V33" s="439"/>
      <c r="W33" s="439"/>
    </row>
    <row r="34" spans="1:23" s="438" customFormat="1" ht="12.75" thickBot="1">
      <c r="A34" s="464"/>
      <c r="B34" s="464"/>
      <c r="C34" s="464"/>
      <c r="D34" s="464"/>
      <c r="E34" s="464"/>
      <c r="F34" s="464"/>
      <c r="G34" s="464"/>
      <c r="H34" s="673"/>
      <c r="I34" s="673"/>
      <c r="J34" s="673"/>
      <c r="K34" s="671"/>
      <c r="L34" s="671"/>
      <c r="M34" s="671"/>
      <c r="N34" s="671"/>
      <c r="O34" s="464"/>
      <c r="P34" s="464"/>
      <c r="Q34" s="464"/>
      <c r="R34" s="464"/>
      <c r="T34" s="439"/>
      <c r="U34" s="439"/>
      <c r="V34" s="439"/>
      <c r="W34" s="439"/>
    </row>
    <row r="35" spans="1:23" s="436" customFormat="1" ht="17.25" customHeight="1" thickBot="1">
      <c r="A35" s="650" t="str">
        <f>CONCATENATE("Bovengenoemde partijen verzoeken een tarief ",F3," goed te keuren / vast te stellen op:")</f>
        <v>Bovengenoemde partijen verzoeken een tarief 2012 goed te keuren / vast te stellen op:</v>
      </c>
      <c r="B35" s="650"/>
      <c r="C35" s="650"/>
      <c r="D35" s="650"/>
      <c r="E35" s="650"/>
      <c r="F35" s="650"/>
      <c r="G35" s="650"/>
      <c r="H35" s="650"/>
      <c r="I35" s="650"/>
      <c r="J35" s="650"/>
      <c r="K35" s="627"/>
      <c r="L35" s="595" t="e">
        <f>ROUND(IF(('Algemene gegevens'!C8&gt;0),'Algemene gegevens'!C8,Tariefberekening!C15),2)</f>
        <v>#DIV/0!</v>
      </c>
      <c r="M35" s="574" t="s">
        <v>186</v>
      </c>
      <c r="N35" s="577"/>
      <c r="O35" s="456"/>
      <c r="P35" s="456"/>
      <c r="Q35" s="456"/>
      <c r="R35" s="456"/>
      <c r="T35" s="641"/>
      <c r="U35" s="641"/>
      <c r="V35" s="641"/>
      <c r="W35" s="641"/>
    </row>
    <row r="36" spans="1:18" s="503" customFormat="1" ht="12">
      <c r="A36" s="464"/>
      <c r="B36" s="462"/>
      <c r="C36" s="464"/>
      <c r="D36" s="463"/>
      <c r="E36" s="467"/>
      <c r="F36" s="464"/>
      <c r="G36" s="464"/>
      <c r="H36" s="464"/>
      <c r="I36" s="464"/>
      <c r="J36" s="464"/>
      <c r="K36" s="464"/>
      <c r="O36" s="457"/>
      <c r="P36" s="457"/>
      <c r="Q36" s="457"/>
      <c r="R36" s="457"/>
    </row>
    <row r="37" spans="1:18" s="503" customFormat="1" ht="12">
      <c r="A37" s="464" t="s">
        <v>105</v>
      </c>
      <c r="B37" s="462"/>
      <c r="C37" s="464"/>
      <c r="D37" s="463"/>
      <c r="E37" s="467"/>
      <c r="F37" s="464"/>
      <c r="G37" s="464"/>
      <c r="H37" s="463"/>
      <c r="I37" s="463"/>
      <c r="J37" s="463"/>
      <c r="K37" s="463"/>
      <c r="O37" s="457"/>
      <c r="P37" s="457"/>
      <c r="Q37" s="457"/>
      <c r="R37" s="457"/>
    </row>
    <row r="38" spans="1:18" s="503" customFormat="1" ht="12.75">
      <c r="A38" s="464"/>
      <c r="B38" s="462"/>
      <c r="C38" s="464"/>
      <c r="D38" s="544">
        <v>2010</v>
      </c>
      <c r="E38" s="652" t="str">
        <f>D38+1&amp;" (bijgesteld)"</f>
        <v>2011 (bijgesteld)</v>
      </c>
      <c r="F38" s="653"/>
      <c r="G38" s="653"/>
      <c r="H38" s="652" t="str">
        <f>D38+2&amp;" (begroting)"</f>
        <v>2012 (begroting)</v>
      </c>
      <c r="I38" s="652"/>
      <c r="J38" s="653"/>
      <c r="K38" s="464"/>
      <c r="L38" s="464"/>
      <c r="M38" s="464"/>
      <c r="N38" s="464"/>
      <c r="O38" s="457"/>
      <c r="P38" s="457"/>
      <c r="Q38" s="457"/>
      <c r="R38" s="457"/>
    </row>
    <row r="39" spans="1:18" s="503" customFormat="1" ht="12.75">
      <c r="A39" s="526" t="s">
        <v>106</v>
      </c>
      <c r="B39" s="545"/>
      <c r="C39" s="543"/>
      <c r="D39" s="575">
        <f>Kostenoverzicht!C33</f>
        <v>0</v>
      </c>
      <c r="E39" s="654">
        <f>Kostenoverzicht!D33</f>
        <v>0</v>
      </c>
      <c r="F39" s="655"/>
      <c r="G39" s="656"/>
      <c r="H39" s="654">
        <f>Kostenoverzicht!E33</f>
        <v>0</v>
      </c>
      <c r="I39" s="655"/>
      <c r="J39" s="656"/>
      <c r="K39" s="464"/>
      <c r="L39" s="464"/>
      <c r="M39" s="464"/>
      <c r="N39" s="464"/>
      <c r="O39" s="457"/>
      <c r="P39" s="457"/>
      <c r="Q39" s="457"/>
      <c r="R39" s="457"/>
    </row>
    <row r="40" spans="1:18" s="503" customFormat="1" ht="12.75">
      <c r="A40" s="541" t="s">
        <v>107</v>
      </c>
      <c r="B40" s="546"/>
      <c r="C40" s="543"/>
      <c r="D40" s="576">
        <f>'Algemene gegevens'!C31</f>
        <v>0</v>
      </c>
      <c r="E40" s="631">
        <f>'Algemene gegevens'!D31</f>
        <v>0</v>
      </c>
      <c r="F40" s="629"/>
      <c r="G40" s="651"/>
      <c r="K40" s="464"/>
      <c r="L40" s="464"/>
      <c r="M40" s="464"/>
      <c r="N40" s="464"/>
      <c r="O40" s="457"/>
      <c r="P40" s="457"/>
      <c r="Q40" s="457"/>
      <c r="R40" s="457"/>
    </row>
    <row r="41" spans="1:18" s="503" customFormat="1" ht="12.75">
      <c r="A41" s="526" t="s">
        <v>108</v>
      </c>
      <c r="B41" s="545"/>
      <c r="C41" s="543"/>
      <c r="D41" s="576">
        <f>D40-D39</f>
        <v>0</v>
      </c>
      <c r="E41" s="631">
        <f>E40-E39</f>
        <v>0</v>
      </c>
      <c r="F41" s="629"/>
      <c r="G41" s="651"/>
      <c r="K41" s="464"/>
      <c r="L41" s="464"/>
      <c r="M41" s="464"/>
      <c r="N41" s="464"/>
      <c r="O41" s="457"/>
      <c r="P41" s="457"/>
      <c r="Q41" s="457"/>
      <c r="R41" s="457"/>
    </row>
    <row r="42" spans="1:18" s="503" customFormat="1" ht="12.75" thickBot="1">
      <c r="A42" s="464"/>
      <c r="B42" s="462"/>
      <c r="C42" s="464"/>
      <c r="D42" s="463"/>
      <c r="E42" s="467"/>
      <c r="F42" s="464"/>
      <c r="G42" s="464"/>
      <c r="K42" s="463"/>
      <c r="L42" s="464"/>
      <c r="M42" s="464"/>
      <c r="N42" s="464"/>
      <c r="O42" s="457"/>
      <c r="P42" s="457"/>
      <c r="Q42" s="457"/>
      <c r="R42" s="457"/>
    </row>
    <row r="43" spans="1:18" s="503" customFormat="1" ht="12.75" thickBot="1">
      <c r="A43" s="468" t="s">
        <v>176</v>
      </c>
      <c r="B43" s="458"/>
      <c r="C43" s="458"/>
      <c r="D43" s="458"/>
      <c r="E43" s="458"/>
      <c r="F43" s="469"/>
      <c r="G43" s="456"/>
      <c r="K43" s="464"/>
      <c r="L43" s="464"/>
      <c r="M43" s="464"/>
      <c r="N43" s="464"/>
      <c r="O43" s="457"/>
      <c r="P43" s="457"/>
      <c r="Q43" s="457"/>
      <c r="R43" s="457"/>
    </row>
    <row r="44" spans="1:18" s="503" customFormat="1" ht="12">
      <c r="A44" s="457"/>
      <c r="B44" s="456"/>
      <c r="C44" s="457"/>
      <c r="D44" s="457"/>
      <c r="E44" s="457"/>
      <c r="F44" s="457"/>
      <c r="G44" s="457"/>
      <c r="H44" s="463"/>
      <c r="I44" s="463"/>
      <c r="J44" s="463"/>
      <c r="K44" s="464"/>
      <c r="L44" s="464"/>
      <c r="M44" s="464"/>
      <c r="N44" s="464"/>
      <c r="O44" s="457"/>
      <c r="P44" s="457"/>
      <c r="Q44" s="457"/>
      <c r="R44" s="457"/>
    </row>
    <row r="45" spans="1:18" s="503" customFormat="1" ht="12.75" customHeight="1">
      <c r="A45" s="703" t="s">
        <v>240</v>
      </c>
      <c r="B45" s="703"/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603"/>
      <c r="P45" s="457"/>
      <c r="Q45" s="457"/>
      <c r="R45" s="457"/>
    </row>
    <row r="46" spans="1:15" ht="12.75">
      <c r="A46" s="703"/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603"/>
    </row>
    <row r="47" spans="1:14" ht="12.75">
      <c r="A47" s="630"/>
      <c r="B47" s="630"/>
      <c r="C47" s="630"/>
      <c r="D47" s="630"/>
      <c r="E47" s="630"/>
      <c r="F47" s="630"/>
      <c r="G47" s="596"/>
      <c r="H47" s="603"/>
      <c r="I47" s="603"/>
      <c r="J47" s="603"/>
      <c r="K47" s="603"/>
      <c r="L47" s="603"/>
      <c r="M47" s="603"/>
      <c r="N47" s="603"/>
    </row>
    <row r="48" spans="1:14" ht="12.75">
      <c r="A48" s="630"/>
      <c r="B48" s="630"/>
      <c r="C48" s="630"/>
      <c r="D48" s="630"/>
      <c r="E48" s="630"/>
      <c r="F48" s="630"/>
      <c r="G48" s="596"/>
      <c r="H48" s="603"/>
      <c r="I48" s="603"/>
      <c r="J48" s="603"/>
      <c r="K48" s="603"/>
      <c r="L48" s="603"/>
      <c r="M48" s="603"/>
      <c r="N48" s="603"/>
    </row>
    <row r="49" spans="1:13" ht="12.75">
      <c r="A49" s="516"/>
      <c r="B49" s="516"/>
      <c r="C49" s="516"/>
      <c r="D49" s="516"/>
      <c r="E49" s="516"/>
      <c r="F49" s="516"/>
      <c r="G49" s="516"/>
      <c r="H49" s="596"/>
      <c r="I49" s="630"/>
      <c r="J49" s="630"/>
      <c r="K49" s="630"/>
      <c r="L49" s="630"/>
      <c r="M49" s="596"/>
    </row>
    <row r="50" spans="1:13" ht="12.75">
      <c r="A50" s="597"/>
      <c r="B50" s="597"/>
      <c r="C50" s="597"/>
      <c r="D50" s="597"/>
      <c r="E50" s="597"/>
      <c r="F50" s="597"/>
      <c r="G50" s="598"/>
      <c r="H50" s="596"/>
      <c r="I50" s="630"/>
      <c r="J50" s="630"/>
      <c r="K50" s="630"/>
      <c r="L50" s="630"/>
      <c r="M50" s="596"/>
    </row>
    <row r="51" spans="1:13" ht="12.75">
      <c r="A51" s="599"/>
      <c r="B51" s="599"/>
      <c r="C51" s="599"/>
      <c r="D51" s="599"/>
      <c r="E51" s="599"/>
      <c r="F51" s="599"/>
      <c r="G51" s="600"/>
      <c r="H51" s="516"/>
      <c r="I51" s="516"/>
      <c r="J51" s="516"/>
      <c r="K51" s="516"/>
      <c r="L51" s="516"/>
      <c r="M51" s="516"/>
    </row>
    <row r="52" spans="1:13" ht="12.75">
      <c r="A52" s="597"/>
      <c r="B52" s="597"/>
      <c r="C52" s="597"/>
      <c r="D52" s="597"/>
      <c r="E52" s="597"/>
      <c r="F52" s="597"/>
      <c r="G52" s="598"/>
      <c r="H52" s="598"/>
      <c r="I52" s="598"/>
      <c r="J52" s="598"/>
      <c r="K52" s="598"/>
      <c r="L52" s="598"/>
      <c r="M52" s="598"/>
    </row>
    <row r="53" spans="1:13" ht="12.75">
      <c r="A53" s="599"/>
      <c r="B53" s="599"/>
      <c r="C53" s="599"/>
      <c r="D53" s="599"/>
      <c r="E53" s="599"/>
      <c r="F53" s="599"/>
      <c r="G53" s="601"/>
      <c r="H53" s="600"/>
      <c r="I53" s="600"/>
      <c r="J53" s="600"/>
      <c r="K53" s="600"/>
      <c r="L53" s="600"/>
      <c r="M53" s="600"/>
    </row>
    <row r="54" spans="1:13" ht="12.75">
      <c r="A54" s="457"/>
      <c r="B54" s="457"/>
      <c r="C54" s="455"/>
      <c r="D54" s="455"/>
      <c r="E54" s="516"/>
      <c r="F54" s="516"/>
      <c r="G54" s="516"/>
      <c r="H54" s="598"/>
      <c r="I54" s="598"/>
      <c r="J54" s="598"/>
      <c r="K54" s="598"/>
      <c r="L54" s="598"/>
      <c r="M54" s="598"/>
    </row>
    <row r="55" spans="1:13" ht="12.75">
      <c r="A55" s="457"/>
      <c r="B55" s="457"/>
      <c r="C55" s="455"/>
      <c r="D55" s="455"/>
      <c r="E55" s="455"/>
      <c r="F55" s="455"/>
      <c r="G55" s="455"/>
      <c r="H55" s="601"/>
      <c r="I55" s="601"/>
      <c r="J55" s="601"/>
      <c r="K55" s="601"/>
      <c r="L55" s="601"/>
      <c r="M55" s="601"/>
    </row>
    <row r="56" spans="1:13" ht="12.75">
      <c r="A56" s="457"/>
      <c r="B56" s="457"/>
      <c r="C56" s="455"/>
      <c r="D56" s="455"/>
      <c r="E56" s="455"/>
      <c r="F56" s="455"/>
      <c r="G56" s="455"/>
      <c r="H56" s="516"/>
      <c r="I56" s="516"/>
      <c r="J56" s="457"/>
      <c r="K56" s="457"/>
      <c r="L56" s="457"/>
      <c r="M56" s="457"/>
    </row>
    <row r="57" spans="1:13" ht="12.75">
      <c r="A57" s="457"/>
      <c r="B57" s="457"/>
      <c r="C57" s="455"/>
      <c r="D57" s="455"/>
      <c r="E57" s="455"/>
      <c r="F57" s="455"/>
      <c r="G57" s="455"/>
      <c r="H57" s="455"/>
      <c r="I57" s="457"/>
      <c r="J57" s="457"/>
      <c r="K57" s="457"/>
      <c r="L57" s="457"/>
      <c r="M57" s="457"/>
    </row>
    <row r="58" spans="1:13" ht="12.75">
      <c r="A58" s="457"/>
      <c r="B58" s="457"/>
      <c r="C58" s="455"/>
      <c r="D58" s="455"/>
      <c r="E58" s="455"/>
      <c r="F58" s="455"/>
      <c r="G58" s="455"/>
      <c r="H58" s="455"/>
      <c r="I58" s="457"/>
      <c r="J58" s="457"/>
      <c r="K58" s="457"/>
      <c r="L58" s="457"/>
      <c r="M58" s="457"/>
    </row>
    <row r="59" spans="1:13" ht="12.75">
      <c r="A59" s="457"/>
      <c r="B59" s="457"/>
      <c r="C59" s="455"/>
      <c r="D59" s="455"/>
      <c r="E59" s="455"/>
      <c r="F59" s="455"/>
      <c r="G59" s="455"/>
      <c r="H59" s="455"/>
      <c r="I59" s="457"/>
      <c r="J59" s="457"/>
      <c r="K59" s="457"/>
      <c r="L59" s="457"/>
      <c r="M59" s="457"/>
    </row>
    <row r="60" spans="1:13" ht="12.75">
      <c r="A60" s="457"/>
      <c r="B60" s="457"/>
      <c r="C60" s="455"/>
      <c r="D60" s="455"/>
      <c r="E60" s="455"/>
      <c r="F60" s="455"/>
      <c r="G60" s="455"/>
      <c r="H60" s="455"/>
      <c r="I60" s="457"/>
      <c r="J60" s="457"/>
      <c r="K60" s="457"/>
      <c r="L60" s="457"/>
      <c r="M60" s="457"/>
    </row>
    <row r="61" spans="1:13" ht="12.75">
      <c r="A61" s="457"/>
      <c r="B61" s="457"/>
      <c r="C61" s="455"/>
      <c r="D61" s="455"/>
      <c r="E61" s="455"/>
      <c r="F61" s="455"/>
      <c r="G61" s="455"/>
      <c r="H61" s="455"/>
      <c r="I61" s="457"/>
      <c r="J61" s="457"/>
      <c r="K61" s="457"/>
      <c r="L61" s="457"/>
      <c r="M61" s="457"/>
    </row>
    <row r="62" spans="1:13" ht="12.75">
      <c r="A62" s="457"/>
      <c r="B62" s="457"/>
      <c r="C62" s="455"/>
      <c r="D62" s="455"/>
      <c r="E62" s="455"/>
      <c r="F62" s="455"/>
      <c r="G62" s="455"/>
      <c r="H62" s="455"/>
      <c r="I62" s="457"/>
      <c r="J62" s="457"/>
      <c r="K62" s="457"/>
      <c r="L62" s="457"/>
      <c r="M62" s="457"/>
    </row>
    <row r="63" spans="1:13" ht="12.75">
      <c r="A63" s="457"/>
      <c r="B63" s="457"/>
      <c r="C63" s="455"/>
      <c r="D63" s="455"/>
      <c r="E63" s="455"/>
      <c r="F63" s="455"/>
      <c r="G63" s="455"/>
      <c r="H63" s="455"/>
      <c r="I63" s="457"/>
      <c r="J63" s="457"/>
      <c r="K63" s="457"/>
      <c r="L63" s="457"/>
      <c r="M63" s="457"/>
    </row>
    <row r="64" spans="8:13" ht="12.75">
      <c r="H64" s="455"/>
      <c r="I64" s="457"/>
      <c r="J64" s="457"/>
      <c r="K64" s="457"/>
      <c r="L64" s="457"/>
      <c r="M64" s="457"/>
    </row>
    <row r="65" spans="8:13" ht="12.75">
      <c r="H65" s="455"/>
      <c r="I65" s="457"/>
      <c r="J65" s="457"/>
      <c r="K65" s="457"/>
      <c r="L65" s="457"/>
      <c r="M65" s="457"/>
    </row>
  </sheetData>
  <sheetProtection password="CA39" sheet="1" objects="1" scenarios="1"/>
  <mergeCells count="57">
    <mergeCell ref="H26:J26"/>
    <mergeCell ref="K26:N26"/>
    <mergeCell ref="A33:B33"/>
    <mergeCell ref="H27:J27"/>
    <mergeCell ref="H28:J28"/>
    <mergeCell ref="H30:J30"/>
    <mergeCell ref="H32:J32"/>
    <mergeCell ref="A45:N46"/>
    <mergeCell ref="D14:L15"/>
    <mergeCell ref="L8:N8"/>
    <mergeCell ref="L6:N6"/>
    <mergeCell ref="L7:N7"/>
    <mergeCell ref="E8:F8"/>
    <mergeCell ref="A9:F9"/>
    <mergeCell ref="D16:L17"/>
    <mergeCell ref="H23:J23"/>
    <mergeCell ref="K23:N23"/>
    <mergeCell ref="K25:N25"/>
    <mergeCell ref="H25:J25"/>
    <mergeCell ref="H24:J24"/>
    <mergeCell ref="K24:N24"/>
    <mergeCell ref="H33:J33"/>
    <mergeCell ref="H34:J34"/>
    <mergeCell ref="H29:J29"/>
    <mergeCell ref="K27:N27"/>
    <mergeCell ref="K28:N28"/>
    <mergeCell ref="K30:N30"/>
    <mergeCell ref="K31:N31"/>
    <mergeCell ref="H31:J31"/>
    <mergeCell ref="K32:N32"/>
    <mergeCell ref="K29:N29"/>
    <mergeCell ref="K33:N33"/>
    <mergeCell ref="K34:N34"/>
    <mergeCell ref="D23:F23"/>
    <mergeCell ref="D24:F24"/>
    <mergeCell ref="D25:F25"/>
    <mergeCell ref="D26:F26"/>
    <mergeCell ref="E39:G39"/>
    <mergeCell ref="E40:G40"/>
    <mergeCell ref="E38:G38"/>
    <mergeCell ref="D27:F27"/>
    <mergeCell ref="D28:F28"/>
    <mergeCell ref="D33:E33"/>
    <mergeCell ref="I49:J49"/>
    <mergeCell ref="K49:L49"/>
    <mergeCell ref="I50:J50"/>
    <mergeCell ref="K50:L50"/>
    <mergeCell ref="A35:J35"/>
    <mergeCell ref="A48:B48"/>
    <mergeCell ref="C48:D48"/>
    <mergeCell ref="E48:F48"/>
    <mergeCell ref="E41:G41"/>
    <mergeCell ref="A47:B47"/>
    <mergeCell ref="C47:D47"/>
    <mergeCell ref="E47:F47"/>
    <mergeCell ref="H38:J38"/>
    <mergeCell ref="H39:J39"/>
  </mergeCells>
  <conditionalFormatting sqref="L35">
    <cfRule type="cellIs" priority="1" dxfId="2" operator="greaterThan" stopIfTrue="1">
      <formula>0</formula>
    </cfRule>
  </conditionalFormatting>
  <conditionalFormatting sqref="M35:N35 H39 F42 E39 E36:F37 E42:E43 A44:F44 D36:D43 K37:K44 L38:N44 A45">
    <cfRule type="expression" priority="2" dxfId="0" stopIfTrue="1">
      <formula>$D$29=TRUE</formula>
    </cfRule>
  </conditionalFormatting>
  <conditionalFormatting sqref="A33 F43 K23:K32 D19:E19 A30:F32 C33:F33 F7 D24:D28">
    <cfRule type="expression" priority="3" dxfId="0" stopIfTrue="1">
      <formula>$D$20=TRUE</formula>
    </cfRule>
  </conditionalFormatting>
  <conditionalFormatting sqref="A47:A48 C47:C48 E47:E48 G47:G48 I49:I50 M49:M50 K49:K50">
    <cfRule type="expression" priority="4" dxfId="0" stopIfTrue="1">
      <formula>$F$15=TRUE</formula>
    </cfRule>
  </conditionalFormatting>
  <conditionalFormatting sqref="A6:D6">
    <cfRule type="expression" priority="5" dxfId="3" stopIfTrue="1">
      <formula>$F$7&gt;0</formula>
    </cfRule>
  </conditionalFormatting>
  <conditionalFormatting sqref="E8:F8">
    <cfRule type="expression" priority="6" dxfId="0" stopIfTrue="1">
      <formula>$D20=TRUE</formula>
    </cfRule>
  </conditionalFormatting>
  <dataValidations count="1">
    <dataValidation type="list" allowBlank="1" showInputMessage="1" showErrorMessage="1" sqref="F7">
      <formula1>$U$4:$U$32</formula1>
    </dataValidation>
  </dataValidations>
  <printOptions/>
  <pageMargins left="0.3937007874015748" right="0.3937007874015748" top="0.3937007874015748" bottom="0.3937007874015748" header="0.5118110236220472" footer="0.39"/>
  <pageSetup fitToHeight="1" fitToWidth="1" horizontalDpi="600" verticalDpi="600" orientation="landscape" paperSize="9" scale="9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A1:P49"/>
  <sheetViews>
    <sheetView showGridLines="0" showZeros="0" showOutlineSymbols="0" zoomScaleSheetLayoutView="100" workbookViewId="0" topLeftCell="A1">
      <selection activeCell="C7" sqref="C7"/>
    </sheetView>
  </sheetViews>
  <sheetFormatPr defaultColWidth="9.140625" defaultRowHeight="12.75"/>
  <cols>
    <col min="1" max="1" width="5.28125" style="552" customWidth="1"/>
    <col min="2" max="2" width="60.7109375" style="435" customWidth="1"/>
    <col min="3" max="3" width="20.7109375" style="435" customWidth="1"/>
    <col min="4" max="4" width="24.7109375" style="572" customWidth="1"/>
    <col min="5" max="5" width="21.7109375" style="435" customWidth="1"/>
    <col min="6" max="6" width="5.7109375" style="435" customWidth="1"/>
    <col min="7" max="16384" width="9.140625" style="435" customWidth="1"/>
  </cols>
  <sheetData>
    <row r="1" spans="1:16" s="434" customFormat="1" ht="12">
      <c r="A1" s="482"/>
      <c r="B1" s="489"/>
      <c r="C1" s="458"/>
      <c r="D1" s="458"/>
      <c r="E1" s="48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s="434" customFormat="1" ht="15.75" customHeight="1">
      <c r="A2" s="488" t="str">
        <f>CONCATENATE(Voorblad!A3)</f>
        <v>Verrekening exploitatie 2010, begroting</v>
      </c>
      <c r="B2" s="455"/>
      <c r="C2" s="481" t="b">
        <f>Voorblad!D20</f>
        <v>1</v>
      </c>
      <c r="D2" s="471"/>
      <c r="E2" s="471"/>
      <c r="F2" s="472">
        <v>1</v>
      </c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s="434" customFormat="1" ht="15.75" customHeight="1">
      <c r="A3" s="488"/>
      <c r="B3" s="455"/>
      <c r="C3" s="471"/>
      <c r="D3" s="471"/>
      <c r="E3" s="471"/>
      <c r="F3" s="472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16" ht="12">
      <c r="A4" s="486"/>
      <c r="B4" s="457"/>
      <c r="C4" s="457"/>
      <c r="D4" s="560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1:16" ht="12">
      <c r="A5" s="474" t="s">
        <v>104</v>
      </c>
      <c r="B5" s="474" t="s">
        <v>109</v>
      </c>
      <c r="C5" s="457"/>
      <c r="D5" s="560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2">
      <c r="A6" s="474"/>
      <c r="B6" s="474"/>
      <c r="C6" s="457"/>
      <c r="D6" s="560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">
      <c r="A7" s="583">
        <v>101</v>
      </c>
      <c r="B7" s="556" t="s">
        <v>110</v>
      </c>
      <c r="C7" s="582"/>
      <c r="D7" s="560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</row>
    <row r="8" spans="1:16" ht="12">
      <c r="A8" s="583">
        <f>A7+1</f>
        <v>102</v>
      </c>
      <c r="B8" s="556" t="s">
        <v>111</v>
      </c>
      <c r="C8" s="582"/>
      <c r="D8" s="560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</row>
    <row r="9" spans="1:16" ht="12">
      <c r="A9" s="583">
        <f>A8+1</f>
        <v>103</v>
      </c>
      <c r="B9" s="556" t="s">
        <v>180</v>
      </c>
      <c r="C9" s="594"/>
      <c r="D9" s="560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</row>
    <row r="10" spans="1:16" ht="12.75" customHeight="1">
      <c r="A10" s="474"/>
      <c r="B10" s="474"/>
      <c r="C10" s="457"/>
      <c r="D10" s="560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</row>
    <row r="11" spans="1:16" ht="22.5">
      <c r="A11" s="474" t="s">
        <v>119</v>
      </c>
      <c r="B11" s="552" t="s">
        <v>112</v>
      </c>
      <c r="C11" s="555" t="str">
        <f>"Exploitatie "&amp;Voorblad!D38</f>
        <v>Exploitatie 2010</v>
      </c>
      <c r="D11" s="558" t="str">
        <f>"Bijgestelde begroting "&amp;Voorblad!D38+1</f>
        <v>Bijgestelde begroting 2011</v>
      </c>
      <c r="E11" s="544" t="str">
        <f>"Begroting "&amp;Voorblad!D38+2</f>
        <v>Begroting 2012</v>
      </c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</row>
    <row r="12" spans="1:16" ht="12">
      <c r="A12" s="486"/>
      <c r="B12" s="457"/>
      <c r="C12" s="457"/>
      <c r="D12" s="560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</row>
    <row r="13" spans="1:16" ht="12">
      <c r="A13" s="583">
        <f>A9+1</f>
        <v>104</v>
      </c>
      <c r="B13" s="556" t="s">
        <v>113</v>
      </c>
      <c r="C13" s="475"/>
      <c r="D13" s="475"/>
      <c r="E13" s="475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</row>
    <row r="14" spans="1:16" ht="12">
      <c r="A14" s="583">
        <f>A13+1</f>
        <v>105</v>
      </c>
      <c r="B14" s="556" t="s">
        <v>114</v>
      </c>
      <c r="C14" s="475"/>
      <c r="D14" s="475"/>
      <c r="E14" s="475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</row>
    <row r="15" spans="1:16" ht="12">
      <c r="A15" s="583">
        <f aca="true" t="shared" si="0" ref="A15:A23">A14+1</f>
        <v>106</v>
      </c>
      <c r="B15" s="480" t="s">
        <v>44</v>
      </c>
      <c r="C15" s="483">
        <f>+C13+C14</f>
        <v>0</v>
      </c>
      <c r="D15" s="483">
        <f>+D13+D14</f>
        <v>0</v>
      </c>
      <c r="E15" s="483">
        <f>+E13+E14</f>
        <v>0</v>
      </c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</row>
    <row r="16" spans="1:16" ht="12">
      <c r="A16" s="583">
        <f t="shared" si="0"/>
        <v>107</v>
      </c>
      <c r="B16" s="556" t="s">
        <v>115</v>
      </c>
      <c r="C16" s="475"/>
      <c r="D16" s="475"/>
      <c r="E16" s="475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</row>
    <row r="17" spans="1:16" ht="12.75" customHeight="1">
      <c r="A17" s="474"/>
      <c r="B17" s="474"/>
      <c r="C17" s="457"/>
      <c r="D17" s="560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</row>
    <row r="18" spans="1:16" ht="22.5">
      <c r="A18" s="578" t="s">
        <v>120</v>
      </c>
      <c r="B18" s="579" t="s">
        <v>182</v>
      </c>
      <c r="C18" s="555" t="str">
        <f>C11</f>
        <v>Exploitatie 2010</v>
      </c>
      <c r="D18" s="555" t="str">
        <f>D11</f>
        <v>Bijgestelde begroting 2011</v>
      </c>
      <c r="E18" s="555" t="str">
        <f>E11</f>
        <v>Begroting 2012</v>
      </c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</row>
    <row r="19" spans="1:16" ht="12">
      <c r="A19" s="562"/>
      <c r="B19" s="478"/>
      <c r="C19" s="478"/>
      <c r="D19" s="580"/>
      <c r="E19" s="478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</row>
    <row r="20" spans="1:16" ht="12">
      <c r="A20" s="583">
        <f>A16+1</f>
        <v>108</v>
      </c>
      <c r="B20" s="581" t="s">
        <v>116</v>
      </c>
      <c r="C20" s="475"/>
      <c r="D20" s="475"/>
      <c r="E20" s="475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</row>
    <row r="21" spans="1:16" ht="12">
      <c r="A21" s="583">
        <f t="shared" si="0"/>
        <v>109</v>
      </c>
      <c r="B21" s="581" t="s">
        <v>117</v>
      </c>
      <c r="C21" s="475"/>
      <c r="D21" s="475"/>
      <c r="E21" s="475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</row>
    <row r="22" spans="1:16" ht="12">
      <c r="A22" s="583">
        <f t="shared" si="0"/>
        <v>110</v>
      </c>
      <c r="B22" s="581" t="s">
        <v>118</v>
      </c>
      <c r="C22" s="475"/>
      <c r="D22" s="475"/>
      <c r="E22" s="475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</row>
    <row r="23" spans="1:16" ht="12">
      <c r="A23" s="583">
        <f t="shared" si="0"/>
        <v>111</v>
      </c>
      <c r="B23" s="581" t="s">
        <v>183</v>
      </c>
      <c r="C23" s="475"/>
      <c r="D23" s="475"/>
      <c r="E23" s="475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</row>
    <row r="24" spans="1:16" ht="12.75" customHeight="1">
      <c r="A24" s="474"/>
      <c r="B24" s="474"/>
      <c r="C24" s="457"/>
      <c r="D24" s="560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</row>
    <row r="25" spans="1:16" ht="22.5">
      <c r="A25" s="474" t="s">
        <v>101</v>
      </c>
      <c r="B25" s="552" t="s">
        <v>107</v>
      </c>
      <c r="C25" s="555" t="str">
        <f>C11</f>
        <v>Exploitatie 2010</v>
      </c>
      <c r="D25" s="555" t="str">
        <f>D11</f>
        <v>Bijgestelde begroting 2011</v>
      </c>
      <c r="E25" s="555" t="str">
        <f>E11</f>
        <v>Begroting 2012</v>
      </c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</row>
    <row r="26" spans="1:16" ht="12">
      <c r="A26" s="584"/>
      <c r="B26" s="457"/>
      <c r="C26" s="457"/>
      <c r="D26" s="457"/>
      <c r="E26" s="516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</row>
    <row r="27" spans="1:16" ht="12" customHeight="1">
      <c r="A27" s="583">
        <f>A23+1</f>
        <v>112</v>
      </c>
      <c r="B27" s="556" t="s">
        <v>121</v>
      </c>
      <c r="C27" s="475"/>
      <c r="D27" s="475"/>
      <c r="E27" s="475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</row>
    <row r="28" spans="1:16" ht="12">
      <c r="A28" s="583">
        <f>A27+1</f>
        <v>113</v>
      </c>
      <c r="B28" s="556" t="s">
        <v>184</v>
      </c>
      <c r="C28" s="475"/>
      <c r="D28" s="475"/>
      <c r="E28" s="475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</row>
    <row r="29" spans="1:16" ht="12">
      <c r="A29" s="583">
        <f>A28+1</f>
        <v>114</v>
      </c>
      <c r="B29" s="556" t="s">
        <v>185</v>
      </c>
      <c r="C29" s="475"/>
      <c r="D29" s="475"/>
      <c r="E29" s="475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</row>
    <row r="30" spans="1:16" ht="12">
      <c r="A30" s="583">
        <f>A29+1</f>
        <v>115</v>
      </c>
      <c r="B30" s="556" t="s">
        <v>172</v>
      </c>
      <c r="C30" s="475"/>
      <c r="D30" s="475"/>
      <c r="E30" s="475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</row>
    <row r="31" spans="1:16" ht="12">
      <c r="A31" s="583">
        <f>A30+1</f>
        <v>116</v>
      </c>
      <c r="B31" s="480" t="s">
        <v>122</v>
      </c>
      <c r="C31" s="483">
        <f>SUM(C27:C30)</f>
        <v>0</v>
      </c>
      <c r="D31" s="483">
        <f>SUM(D27:D30)</f>
        <v>0</v>
      </c>
      <c r="E31" s="483">
        <f>SUM(E27:E30)</f>
        <v>0</v>
      </c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</row>
    <row r="32" spans="1:16" ht="12.75" customHeight="1">
      <c r="A32" s="474"/>
      <c r="B32" s="474"/>
      <c r="C32" s="457"/>
      <c r="D32" s="560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</row>
    <row r="33" spans="1:16" ht="12">
      <c r="A33" s="457" t="s">
        <v>181</v>
      </c>
      <c r="B33" s="561"/>
      <c r="C33" s="457"/>
      <c r="D33" s="560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</row>
    <row r="34" spans="2:16" ht="12">
      <c r="B34" s="561"/>
      <c r="C34" s="457"/>
      <c r="D34" s="560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</row>
    <row r="35" spans="1:16" ht="12">
      <c r="A35" s="561"/>
      <c r="B35" s="561"/>
      <c r="C35" s="457"/>
      <c r="D35" s="560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</row>
    <row r="36" spans="1:16" ht="12">
      <c r="A36" s="561"/>
      <c r="B36" s="561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</row>
    <row r="37" spans="1:16" ht="12">
      <c r="A37" s="486"/>
      <c r="B37" s="457"/>
      <c r="C37" s="457"/>
      <c r="D37" s="560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</row>
    <row r="38" spans="1:16" ht="12">
      <c r="A38" s="457"/>
      <c r="B38" s="486"/>
      <c r="C38" s="457"/>
      <c r="D38" s="457"/>
      <c r="E38" s="455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</row>
    <row r="39" spans="1:16" ht="12">
      <c r="A39" s="457"/>
      <c r="B39" s="562"/>
      <c r="C39" s="457"/>
      <c r="D39" s="48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</row>
    <row r="40" spans="1:16" ht="12">
      <c r="A40" s="457"/>
      <c r="B40" s="486"/>
      <c r="C40" s="457"/>
      <c r="D40" s="48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</row>
    <row r="41" spans="1:16" s="564" customFormat="1" ht="12">
      <c r="A41" s="477"/>
      <c r="B41" s="477"/>
      <c r="C41" s="563"/>
      <c r="D41" s="477"/>
      <c r="E41" s="477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</row>
    <row r="42" spans="1:16" s="564" customFormat="1" ht="12">
      <c r="A42" s="516"/>
      <c r="B42" s="565"/>
      <c r="C42" s="566"/>
      <c r="D42" s="477"/>
      <c r="E42" s="477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</row>
    <row r="43" spans="1:16" s="564" customFormat="1" ht="12">
      <c r="A43" s="516"/>
      <c r="B43" s="56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16" s="564" customFormat="1" ht="12">
      <c r="A44" s="565"/>
      <c r="B44" s="567"/>
      <c r="C44" s="568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s="564" customFormat="1" ht="12">
      <c r="A45" s="565"/>
      <c r="B45" s="516"/>
      <c r="C45" s="516"/>
      <c r="D45" s="569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16" s="564" customFormat="1" ht="12">
      <c r="A46" s="565"/>
      <c r="B46" s="565"/>
      <c r="C46" s="565"/>
      <c r="D46" s="565"/>
      <c r="E46" s="565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16" s="564" customFormat="1" ht="12">
      <c r="A47" s="516"/>
      <c r="B47" s="516"/>
      <c r="C47" s="516"/>
      <c r="D47" s="516"/>
      <c r="E47" s="517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516"/>
    </row>
    <row r="48" spans="1:16" s="564" customFormat="1" ht="12">
      <c r="A48" s="516"/>
      <c r="B48" s="516"/>
      <c r="C48" s="516"/>
      <c r="D48" s="516"/>
      <c r="E48" s="517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516"/>
    </row>
    <row r="49" spans="1:4" s="564" customFormat="1" ht="12">
      <c r="A49" s="570"/>
      <c r="D49" s="571"/>
    </row>
  </sheetData>
  <sheetProtection password="CA39" sheet="1" objects="1" scenarios="1"/>
  <conditionalFormatting sqref="C15:E15 C31:E31">
    <cfRule type="expression" priority="1" dxfId="0" stopIfTrue="1">
      <formula>#REF!=TRUE</formula>
    </cfRule>
  </conditionalFormatting>
  <conditionalFormatting sqref="C27:E30 C13:E14 C7:C9 C16:E16 C20:E23">
    <cfRule type="expression" priority="2" dxfId="0" stopIfTrue="1">
      <formula>$C$2=TRUE</formula>
    </cfRule>
  </conditionalFormatting>
  <printOptions/>
  <pageMargins left="0.3937007874015748" right="0.3937007874015748" top="0.1968503937007874" bottom="0.1968503937007874" header="0.03937007874015748" footer="0.11811023622047245"/>
  <pageSetup horizontalDpi="1200" verticalDpi="1200" orientation="landscape" paperSize="9" r:id="rId3"/>
  <legacyDrawing r:id="rId2"/>
  <oleObjects>
    <oleObject progId="MSPhotoEd.3" shapeId="167096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A1:O48"/>
  <sheetViews>
    <sheetView showGridLines="0" showZeros="0" showOutlineSymbols="0" zoomScaleSheetLayoutView="100" workbookViewId="0" topLeftCell="A1">
      <selection activeCell="I8" sqref="I8"/>
    </sheetView>
  </sheetViews>
  <sheetFormatPr defaultColWidth="9.140625" defaultRowHeight="12.75"/>
  <cols>
    <col min="1" max="1" width="5.8515625" style="557" customWidth="1"/>
    <col min="2" max="2" width="67.421875" style="433" customWidth="1"/>
    <col min="3" max="3" width="21.00390625" style="554" customWidth="1"/>
    <col min="4" max="4" width="22.57421875" style="554" customWidth="1"/>
    <col min="5" max="5" width="22.421875" style="554" customWidth="1"/>
    <col min="6" max="16384" width="9.140625" style="433" customWidth="1"/>
  </cols>
  <sheetData>
    <row r="1" spans="1:15" s="437" customFormat="1" ht="12.75">
      <c r="A1" s="548"/>
      <c r="B1" s="489"/>
      <c r="C1" s="458"/>
      <c r="D1" s="458"/>
      <c r="E1" s="485"/>
      <c r="F1" s="549"/>
      <c r="G1" s="549"/>
      <c r="H1" s="549"/>
      <c r="I1" s="452"/>
      <c r="J1" s="549"/>
      <c r="K1" s="549"/>
      <c r="L1" s="550"/>
      <c r="N1" s="550"/>
      <c r="O1" s="550"/>
    </row>
    <row r="2" spans="1:15" s="437" customFormat="1" ht="15.75" customHeight="1">
      <c r="A2" s="488" t="str">
        <f>CONCATENATE(Voorblad!A3)</f>
        <v>Verrekening exploitatie 2010, begroting</v>
      </c>
      <c r="B2" s="452"/>
      <c r="C2" s="481" t="b">
        <f>Voorblad!D20</f>
        <v>1</v>
      </c>
      <c r="D2" s="471"/>
      <c r="E2" s="471"/>
      <c r="F2" s="549">
        <v>2</v>
      </c>
      <c r="G2" s="549"/>
      <c r="H2" s="549"/>
      <c r="I2" s="452"/>
      <c r="J2" s="549"/>
      <c r="K2" s="549"/>
      <c r="L2" s="550"/>
      <c r="N2" s="550"/>
      <c r="O2" s="550"/>
    </row>
    <row r="3" spans="1:15" s="437" customFormat="1" ht="15.75" customHeight="1">
      <c r="A3" s="488"/>
      <c r="B3" s="452"/>
      <c r="C3" s="471"/>
      <c r="D3" s="471"/>
      <c r="E3" s="471"/>
      <c r="F3" s="549"/>
      <c r="G3" s="549"/>
      <c r="H3" s="549"/>
      <c r="I3" s="452"/>
      <c r="J3" s="549"/>
      <c r="K3" s="549"/>
      <c r="L3" s="550"/>
      <c r="N3" s="550"/>
      <c r="O3" s="550"/>
    </row>
    <row r="4" spans="1:15" ht="12.75">
      <c r="A4" s="589">
        <v>2</v>
      </c>
      <c r="B4" s="486" t="s">
        <v>123</v>
      </c>
      <c r="C4" s="471"/>
      <c r="D4" s="471"/>
      <c r="E4" s="471"/>
      <c r="F4" s="553"/>
      <c r="G4" s="553"/>
      <c r="H4" s="553"/>
      <c r="I4" s="445"/>
      <c r="J4" s="553"/>
      <c r="K4" s="553"/>
      <c r="L4" s="554"/>
      <c r="N4" s="554"/>
      <c r="O4" s="554"/>
    </row>
    <row r="5" spans="1:11" ht="22.5">
      <c r="A5" s="474" t="s">
        <v>170</v>
      </c>
      <c r="B5" s="474" t="s">
        <v>124</v>
      </c>
      <c r="C5" s="555" t="str">
        <f>'Algemene gegevens'!C11</f>
        <v>Exploitatie 2010</v>
      </c>
      <c r="D5" s="555" t="str">
        <f>'Algemene gegevens'!D11</f>
        <v>Bijgestelde begroting 2011</v>
      </c>
      <c r="E5" s="555" t="str">
        <f>'Algemene gegevens'!E11</f>
        <v>Begroting 2012</v>
      </c>
      <c r="F5" s="445"/>
      <c r="G5" s="445"/>
      <c r="H5" s="445"/>
      <c r="I5" s="445"/>
      <c r="J5" s="445"/>
      <c r="K5" s="445"/>
    </row>
    <row r="6" spans="1:11" ht="12.75">
      <c r="A6" s="435"/>
      <c r="C6" s="457"/>
      <c r="D6" s="457"/>
      <c r="E6" s="516"/>
      <c r="F6" s="445"/>
      <c r="G6" s="445"/>
      <c r="H6" s="445"/>
      <c r="I6" s="445"/>
      <c r="J6" s="445"/>
      <c r="K6" s="445"/>
    </row>
    <row r="7" spans="1:11" ht="12.75">
      <c r="A7" s="583">
        <v>201</v>
      </c>
      <c r="B7" s="556" t="s">
        <v>125</v>
      </c>
      <c r="C7" s="473"/>
      <c r="D7" s="473"/>
      <c r="E7" s="473"/>
      <c r="F7" s="445"/>
      <c r="G7" s="445"/>
      <c r="H7" s="445"/>
      <c r="I7" s="445"/>
      <c r="J7" s="445"/>
      <c r="K7" s="445"/>
    </row>
    <row r="8" spans="1:11" ht="12.75">
      <c r="A8" s="583">
        <f>A7+1</f>
        <v>202</v>
      </c>
      <c r="B8" s="556" t="s">
        <v>126</v>
      </c>
      <c r="C8" s="473"/>
      <c r="D8" s="473"/>
      <c r="E8" s="473"/>
      <c r="F8" s="445"/>
      <c r="G8" s="445"/>
      <c r="H8" s="445"/>
      <c r="I8" s="445"/>
      <c r="J8" s="445"/>
      <c r="K8" s="445"/>
    </row>
    <row r="9" spans="1:11" ht="12.75">
      <c r="A9" s="583">
        <f>A8+1</f>
        <v>203</v>
      </c>
      <c r="B9" s="586" t="s">
        <v>141</v>
      </c>
      <c r="C9" s="587">
        <f>SUM(C7:C8)</f>
        <v>0</v>
      </c>
      <c r="D9" s="587">
        <f>SUM(D7:D8)</f>
        <v>0</v>
      </c>
      <c r="E9" s="587">
        <f>SUM(E7:E8)</f>
        <v>0</v>
      </c>
      <c r="F9" s="445"/>
      <c r="G9" s="445"/>
      <c r="H9" s="445"/>
      <c r="I9" s="445"/>
      <c r="J9" s="445"/>
      <c r="K9" s="445"/>
    </row>
    <row r="10" spans="1:15" ht="12.75">
      <c r="A10" s="551"/>
      <c r="B10" s="552"/>
      <c r="C10" s="471"/>
      <c r="D10" s="471"/>
      <c r="E10" s="471"/>
      <c r="F10" s="553"/>
      <c r="G10" s="553"/>
      <c r="H10" s="553"/>
      <c r="I10" s="445"/>
      <c r="J10" s="553"/>
      <c r="K10" s="553"/>
      <c r="L10" s="554"/>
      <c r="N10" s="554"/>
      <c r="O10" s="554"/>
    </row>
    <row r="11" spans="1:11" ht="22.5">
      <c r="A11" s="474" t="s">
        <v>187</v>
      </c>
      <c r="B11" s="474" t="s">
        <v>127</v>
      </c>
      <c r="C11" s="555" t="str">
        <f>C5</f>
        <v>Exploitatie 2010</v>
      </c>
      <c r="D11" s="555" t="str">
        <f>D5</f>
        <v>Bijgestelde begroting 2011</v>
      </c>
      <c r="E11" s="555" t="str">
        <f>E5</f>
        <v>Begroting 2012</v>
      </c>
      <c r="F11" s="445"/>
      <c r="G11" s="445"/>
      <c r="H11" s="445"/>
      <c r="I11" s="445"/>
      <c r="J11" s="445"/>
      <c r="K11" s="445"/>
    </row>
    <row r="12" spans="1:11" ht="12.75">
      <c r="A12" s="584"/>
      <c r="C12" s="457"/>
      <c r="D12" s="457"/>
      <c r="E12" s="516"/>
      <c r="F12" s="445"/>
      <c r="G12" s="445"/>
      <c r="H12" s="445"/>
      <c r="I12" s="445"/>
      <c r="J12" s="445"/>
      <c r="K12" s="445"/>
    </row>
    <row r="13" spans="1:11" ht="12.75">
      <c r="A13" s="583">
        <f>A9+1</f>
        <v>204</v>
      </c>
      <c r="B13" s="556" t="s">
        <v>128</v>
      </c>
      <c r="C13" s="473"/>
      <c r="D13" s="473"/>
      <c r="E13" s="473"/>
      <c r="F13" s="445"/>
      <c r="G13" s="445"/>
      <c r="H13" s="445"/>
      <c r="I13" s="445"/>
      <c r="J13" s="445"/>
      <c r="K13" s="445"/>
    </row>
    <row r="14" spans="1:11" ht="12.75">
      <c r="A14" s="583">
        <f>A13+1</f>
        <v>205</v>
      </c>
      <c r="B14" s="556" t="s">
        <v>129</v>
      </c>
      <c r="C14" s="473"/>
      <c r="D14" s="473"/>
      <c r="E14" s="473"/>
      <c r="F14" s="445"/>
      <c r="G14" s="445"/>
      <c r="H14" s="445"/>
      <c r="I14" s="445"/>
      <c r="J14" s="445"/>
      <c r="K14" s="445"/>
    </row>
    <row r="15" spans="1:11" ht="12.75">
      <c r="A15" s="583">
        <f aca="true" t="shared" si="0" ref="A15:A20">A14+1</f>
        <v>206</v>
      </c>
      <c r="B15" s="556" t="s">
        <v>130</v>
      </c>
      <c r="C15" s="473"/>
      <c r="D15" s="473"/>
      <c r="E15" s="473"/>
      <c r="F15" s="445"/>
      <c r="G15" s="445"/>
      <c r="H15" s="445"/>
      <c r="I15" s="445"/>
      <c r="J15" s="445"/>
      <c r="K15" s="445"/>
    </row>
    <row r="16" spans="1:11" ht="12.75">
      <c r="A16" s="583">
        <f t="shared" si="0"/>
        <v>207</v>
      </c>
      <c r="B16" s="556" t="s">
        <v>131</v>
      </c>
      <c r="C16" s="473"/>
      <c r="D16" s="473"/>
      <c r="E16" s="473"/>
      <c r="F16" s="445"/>
      <c r="G16" s="445"/>
      <c r="H16" s="445"/>
      <c r="I16" s="445"/>
      <c r="J16" s="445"/>
      <c r="K16" s="445"/>
    </row>
    <row r="17" spans="1:11" ht="12.75">
      <c r="A17" s="583">
        <f t="shared" si="0"/>
        <v>208</v>
      </c>
      <c r="B17" s="586" t="s">
        <v>171</v>
      </c>
      <c r="C17" s="587">
        <f>SUM(C13:C16)</f>
        <v>0</v>
      </c>
      <c r="D17" s="587">
        <f>SUM(D13:D16)</f>
        <v>0</v>
      </c>
      <c r="E17" s="587">
        <f>SUM(E13:E16)</f>
        <v>0</v>
      </c>
      <c r="F17" s="445"/>
      <c r="G17" s="445"/>
      <c r="H17" s="445"/>
      <c r="I17" s="445"/>
      <c r="J17" s="445"/>
      <c r="K17" s="445"/>
    </row>
    <row r="18" spans="1:11" ht="12.75">
      <c r="A18" s="583">
        <f t="shared" si="0"/>
        <v>209</v>
      </c>
      <c r="B18" s="559" t="s">
        <v>132</v>
      </c>
      <c r="C18" s="473"/>
      <c r="D18" s="473"/>
      <c r="E18" s="473"/>
      <c r="F18" s="445"/>
      <c r="G18" s="445"/>
      <c r="H18" s="445"/>
      <c r="I18" s="445"/>
      <c r="J18" s="445"/>
      <c r="K18" s="445"/>
    </row>
    <row r="19" spans="1:11" ht="12.75">
      <c r="A19" s="583">
        <f t="shared" si="0"/>
        <v>210</v>
      </c>
      <c r="B19" s="556" t="s">
        <v>133</v>
      </c>
      <c r="C19" s="473"/>
      <c r="D19" s="473"/>
      <c r="E19" s="473"/>
      <c r="F19" s="445"/>
      <c r="G19" s="445"/>
      <c r="H19" s="445"/>
      <c r="I19" s="445"/>
      <c r="J19" s="445"/>
      <c r="K19" s="445"/>
    </row>
    <row r="20" spans="1:11" ht="12.75">
      <c r="A20" s="583">
        <f t="shared" si="0"/>
        <v>211</v>
      </c>
      <c r="B20" s="586" t="s">
        <v>134</v>
      </c>
      <c r="C20" s="588">
        <f>SUM(C17:C19)</f>
        <v>0</v>
      </c>
      <c r="D20" s="588">
        <f>SUM(D17:D19)</f>
        <v>0</v>
      </c>
      <c r="E20" s="588">
        <f>SUM(E17:E19)</f>
        <v>0</v>
      </c>
      <c r="F20" s="445"/>
      <c r="G20" s="445"/>
      <c r="H20" s="445"/>
      <c r="I20" s="445"/>
      <c r="J20" s="445"/>
      <c r="K20" s="445"/>
    </row>
    <row r="21" spans="1:15" ht="12.75">
      <c r="A21" s="551"/>
      <c r="B21" s="552"/>
      <c r="C21" s="471"/>
      <c r="D21" s="471"/>
      <c r="E21" s="471"/>
      <c r="F21" s="553"/>
      <c r="G21" s="553"/>
      <c r="H21" s="553"/>
      <c r="I21" s="445"/>
      <c r="J21" s="553"/>
      <c r="K21" s="553"/>
      <c r="L21" s="554"/>
      <c r="N21" s="554"/>
      <c r="O21" s="554"/>
    </row>
    <row r="22" spans="1:11" ht="22.5">
      <c r="A22" s="474" t="s">
        <v>188</v>
      </c>
      <c r="B22" s="474" t="s">
        <v>135</v>
      </c>
      <c r="C22" s="555" t="str">
        <f>C11</f>
        <v>Exploitatie 2010</v>
      </c>
      <c r="D22" s="555" t="str">
        <f>D11</f>
        <v>Bijgestelde begroting 2011</v>
      </c>
      <c r="E22" s="555" t="str">
        <f>E11</f>
        <v>Begroting 2012</v>
      </c>
      <c r="F22" s="445"/>
      <c r="G22" s="445"/>
      <c r="H22" s="445"/>
      <c r="I22" s="445"/>
      <c r="J22" s="445"/>
      <c r="K22" s="445"/>
    </row>
    <row r="23" spans="1:11" ht="12.75">
      <c r="A23" s="584"/>
      <c r="C23" s="457"/>
      <c r="D23" s="457"/>
      <c r="E23" s="516"/>
      <c r="F23" s="445"/>
      <c r="G23" s="445"/>
      <c r="H23" s="445"/>
      <c r="I23" s="445"/>
      <c r="J23" s="445"/>
      <c r="K23" s="445"/>
    </row>
    <row r="24" spans="1:11" ht="12.75">
      <c r="A24" s="585">
        <f>A20+1</f>
        <v>212</v>
      </c>
      <c r="B24" s="556" t="s">
        <v>135</v>
      </c>
      <c r="C24" s="473"/>
      <c r="D24" s="473"/>
      <c r="E24" s="473"/>
      <c r="F24" s="445"/>
      <c r="G24" s="445"/>
      <c r="H24" s="445"/>
      <c r="I24" s="445"/>
      <c r="J24" s="445"/>
      <c r="K24" s="445"/>
    </row>
    <row r="25" spans="1:15" ht="12.75">
      <c r="A25" s="551"/>
      <c r="B25" s="552"/>
      <c r="C25" s="471"/>
      <c r="D25" s="471"/>
      <c r="E25" s="471"/>
      <c r="F25" s="553"/>
      <c r="G25" s="553"/>
      <c r="H25" s="553"/>
      <c r="I25" s="445"/>
      <c r="J25" s="553"/>
      <c r="K25" s="553"/>
      <c r="L25" s="554"/>
      <c r="N25" s="554"/>
      <c r="O25" s="554"/>
    </row>
    <row r="26" spans="1:11" ht="22.5">
      <c r="A26" s="474" t="s">
        <v>56</v>
      </c>
      <c r="B26" s="474" t="s">
        <v>136</v>
      </c>
      <c r="C26" s="555" t="str">
        <f>C22</f>
        <v>Exploitatie 2010</v>
      </c>
      <c r="D26" s="555" t="str">
        <f>D22</f>
        <v>Bijgestelde begroting 2011</v>
      </c>
      <c r="E26" s="555" t="str">
        <f>E22</f>
        <v>Begroting 2012</v>
      </c>
      <c r="F26" s="445"/>
      <c r="G26" s="445"/>
      <c r="H26" s="445"/>
      <c r="I26" s="445"/>
      <c r="J26" s="445"/>
      <c r="K26" s="445"/>
    </row>
    <row r="27" spans="1:11" ht="12.75">
      <c r="A27" s="584"/>
      <c r="C27" s="457"/>
      <c r="D27" s="457"/>
      <c r="E27" s="516"/>
      <c r="F27" s="445"/>
      <c r="G27" s="445"/>
      <c r="H27" s="445"/>
      <c r="I27" s="445"/>
      <c r="J27" s="445"/>
      <c r="K27" s="445"/>
    </row>
    <row r="28" spans="1:11" ht="12.75">
      <c r="A28" s="585">
        <f>A24+1</f>
        <v>213</v>
      </c>
      <c r="B28" s="556" t="s">
        <v>137</v>
      </c>
      <c r="C28" s="473"/>
      <c r="D28" s="473"/>
      <c r="E28" s="473"/>
      <c r="F28" s="445"/>
      <c r="G28" s="445"/>
      <c r="H28" s="445"/>
      <c r="I28" s="445"/>
      <c r="J28" s="445"/>
      <c r="K28" s="445"/>
    </row>
    <row r="29" spans="1:11" ht="12.75">
      <c r="A29" s="585">
        <f>A28+1</f>
        <v>214</v>
      </c>
      <c r="B29" s="556" t="s">
        <v>138</v>
      </c>
      <c r="C29" s="473"/>
      <c r="D29" s="473"/>
      <c r="E29" s="473"/>
      <c r="F29" s="445"/>
      <c r="G29" s="445"/>
      <c r="H29" s="445"/>
      <c r="I29" s="445"/>
      <c r="J29" s="445"/>
      <c r="K29" s="445"/>
    </row>
    <row r="30" spans="1:11" ht="12.75">
      <c r="A30" s="585">
        <f>A29+1</f>
        <v>215</v>
      </c>
      <c r="B30" s="556" t="s">
        <v>139</v>
      </c>
      <c r="C30" s="473"/>
      <c r="D30" s="473"/>
      <c r="E30" s="473"/>
      <c r="F30" s="445"/>
      <c r="G30" s="445"/>
      <c r="H30" s="445"/>
      <c r="I30" s="445"/>
      <c r="J30" s="445"/>
      <c r="K30" s="445"/>
    </row>
    <row r="31" spans="1:11" ht="12.75">
      <c r="A31" s="585">
        <f>A30+1</f>
        <v>216</v>
      </c>
      <c r="B31" s="586" t="s">
        <v>142</v>
      </c>
      <c r="C31" s="588">
        <f>SUM(C28:C30)</f>
        <v>0</v>
      </c>
      <c r="D31" s="588">
        <f>SUM(D28:D30)</f>
        <v>0</v>
      </c>
      <c r="E31" s="588">
        <f>SUM(E28:E30)</f>
        <v>0</v>
      </c>
      <c r="F31" s="445"/>
      <c r="G31" s="445"/>
      <c r="H31" s="445"/>
      <c r="I31" s="445"/>
      <c r="J31" s="445"/>
      <c r="K31" s="445"/>
    </row>
    <row r="32" spans="1:15" ht="12.75">
      <c r="A32" s="551"/>
      <c r="B32" s="552"/>
      <c r="C32" s="471"/>
      <c r="D32" s="471"/>
      <c r="E32" s="471"/>
      <c r="F32" s="553"/>
      <c r="G32" s="553"/>
      <c r="H32" s="553"/>
      <c r="I32" s="445"/>
      <c r="J32" s="553"/>
      <c r="K32" s="553"/>
      <c r="L32" s="554"/>
      <c r="N32" s="554"/>
      <c r="O32" s="554"/>
    </row>
    <row r="33" spans="1:11" ht="12.75">
      <c r="A33" s="585">
        <f>A31+1</f>
        <v>217</v>
      </c>
      <c r="B33" s="586" t="s">
        <v>140</v>
      </c>
      <c r="C33" s="588">
        <f>SUM(C9+C20+C24+C31)</f>
        <v>0</v>
      </c>
      <c r="D33" s="588">
        <f>SUM(D9+D20+D24+D31)</f>
        <v>0</v>
      </c>
      <c r="E33" s="588">
        <f>SUM(E9+E20+E24+E31)</f>
        <v>0</v>
      </c>
      <c r="F33" s="445"/>
      <c r="G33" s="445"/>
      <c r="H33" s="445"/>
      <c r="I33" s="445"/>
      <c r="J33" s="445"/>
      <c r="K33" s="445"/>
    </row>
    <row r="34" spans="1:11" ht="12.75">
      <c r="A34" s="474"/>
      <c r="B34" s="457"/>
      <c r="C34" s="487"/>
      <c r="D34" s="487"/>
      <c r="E34" s="457"/>
      <c r="F34" s="445"/>
      <c r="G34" s="445"/>
      <c r="H34" s="445"/>
      <c r="I34" s="445"/>
      <c r="J34" s="445"/>
      <c r="K34" s="445"/>
    </row>
    <row r="48" ht="12.75">
      <c r="K48" s="573"/>
    </row>
  </sheetData>
  <sheetProtection password="CA39" sheet="1" objects="1" scenarios="1"/>
  <conditionalFormatting sqref="C17:E17 C31:E31 C9:E9 C20:E20 C33:E33">
    <cfRule type="expression" priority="1" dxfId="0" stopIfTrue="1">
      <formula>#REF!=TRUE</formula>
    </cfRule>
  </conditionalFormatting>
  <conditionalFormatting sqref="C7:E8 C13:E16 C18:E19 C24:E24 C28:E30">
    <cfRule type="expression" priority="2" dxfId="0" stopIfTrue="1">
      <formula>$C$2=TRUE</formula>
    </cfRule>
  </conditionalFormatting>
  <printOptions/>
  <pageMargins left="0.3937007874015748" right="0.3937007874015748" top="0.1968503937007874" bottom="0.1968503937007874" header="0.03937007874015748" footer="0.11811023622047245"/>
  <pageSetup horizontalDpi="1200" verticalDpi="1200" orientation="landscape" paperSize="9" scale="96" r:id="rId3"/>
  <legacyDrawing r:id="rId2"/>
  <oleObjects>
    <oleObject progId="MSPhotoEd.3" shapeId="16763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showGridLines="0" showZeros="0" showOutlineSymbols="0" zoomScaleSheetLayoutView="100" workbookViewId="0" topLeftCell="A1">
      <selection activeCell="I8" sqref="I8"/>
    </sheetView>
  </sheetViews>
  <sheetFormatPr defaultColWidth="9.140625" defaultRowHeight="12.75"/>
  <cols>
    <col min="1" max="1" width="5.8515625" style="557" customWidth="1"/>
    <col min="2" max="2" width="55.8515625" style="433" customWidth="1"/>
    <col min="3" max="3" width="52.8515625" style="554" customWidth="1"/>
    <col min="4" max="4" width="24.7109375" style="433" customWidth="1"/>
    <col min="5" max="5" width="12.140625" style="433" customWidth="1"/>
    <col min="6" max="16384" width="9.140625" style="433" customWidth="1"/>
  </cols>
  <sheetData>
    <row r="1" spans="1:13" s="437" customFormat="1" ht="12.75">
      <c r="A1" s="548"/>
      <c r="B1" s="489"/>
      <c r="C1" s="458"/>
      <c r="D1" s="549"/>
      <c r="E1" s="549"/>
      <c r="F1" s="549"/>
      <c r="G1" s="452"/>
      <c r="H1" s="549"/>
      <c r="I1" s="549"/>
      <c r="J1" s="550"/>
      <c r="L1" s="550"/>
      <c r="M1" s="550"/>
    </row>
    <row r="2" spans="1:13" s="437" customFormat="1" ht="15.75" customHeight="1">
      <c r="A2" s="488" t="str">
        <f>CONCATENATE(Voorblad!A3)</f>
        <v>Verrekening exploitatie 2010, begroting</v>
      </c>
      <c r="B2" s="452"/>
      <c r="C2" s="488">
        <v>3</v>
      </c>
      <c r="D2" s="549"/>
      <c r="F2" s="549"/>
      <c r="G2" s="452"/>
      <c r="H2" s="549"/>
      <c r="I2" s="549"/>
      <c r="J2" s="550"/>
      <c r="L2" s="550"/>
      <c r="M2" s="550"/>
    </row>
    <row r="3" spans="1:13" s="437" customFormat="1" ht="15.75" customHeight="1">
      <c r="A3" s="488"/>
      <c r="B3" s="452"/>
      <c r="C3" s="481" t="b">
        <f>Voorblad!D20</f>
        <v>1</v>
      </c>
      <c r="D3" s="549"/>
      <c r="E3" s="549"/>
      <c r="F3" s="549"/>
      <c r="G3" s="452"/>
      <c r="H3" s="549"/>
      <c r="I3" s="549"/>
      <c r="J3" s="550"/>
      <c r="L3" s="550"/>
      <c r="M3" s="550"/>
    </row>
    <row r="4" spans="1:13" ht="12.75">
      <c r="A4" s="551"/>
      <c r="B4" s="552"/>
      <c r="C4" s="471"/>
      <c r="D4" s="553"/>
      <c r="E4" s="553"/>
      <c r="F4" s="553"/>
      <c r="G4" s="445"/>
      <c r="H4" s="553"/>
      <c r="I4" s="553"/>
      <c r="J4" s="554"/>
      <c r="L4" s="554"/>
      <c r="M4" s="554"/>
    </row>
    <row r="5" spans="1:9" ht="12.75">
      <c r="A5" s="486">
        <v>3</v>
      </c>
      <c r="B5" s="474" t="s">
        <v>144</v>
      </c>
      <c r="C5" s="555" t="s">
        <v>143</v>
      </c>
      <c r="D5" s="445"/>
      <c r="E5" s="445"/>
      <c r="F5" s="445"/>
      <c r="G5" s="445"/>
      <c r="H5" s="445"/>
      <c r="I5" s="445"/>
    </row>
    <row r="6" spans="1:9" ht="12.75">
      <c r="A6" s="435"/>
      <c r="C6" s="457"/>
      <c r="D6" s="445"/>
      <c r="E6" s="445"/>
      <c r="F6" s="445"/>
      <c r="G6" s="445"/>
      <c r="H6" s="445"/>
      <c r="I6" s="445"/>
    </row>
    <row r="7" spans="1:9" ht="12.75">
      <c r="A7" s="583">
        <v>301</v>
      </c>
      <c r="B7" s="556" t="s">
        <v>124</v>
      </c>
      <c r="C7" s="479">
        <f>Kostenoverzicht!E9</f>
        <v>0</v>
      </c>
      <c r="D7" s="445"/>
      <c r="E7" s="445"/>
      <c r="F7" s="445"/>
      <c r="G7" s="445"/>
      <c r="H7" s="445"/>
      <c r="I7" s="445"/>
    </row>
    <row r="8" spans="1:9" ht="12.75">
      <c r="A8" s="583">
        <f>A7+1</f>
        <v>302</v>
      </c>
      <c r="B8" s="556" t="s">
        <v>127</v>
      </c>
      <c r="C8" s="479">
        <f>Kostenoverzicht!E20</f>
        <v>0</v>
      </c>
      <c r="D8" s="445"/>
      <c r="E8" s="445"/>
      <c r="F8" s="445"/>
      <c r="G8" s="445"/>
      <c r="H8" s="445"/>
      <c r="I8" s="445"/>
    </row>
    <row r="9" spans="1:9" ht="12.75">
      <c r="A9" s="583">
        <f aca="true" t="shared" si="0" ref="A9:A15">A8+1</f>
        <v>303</v>
      </c>
      <c r="B9" s="556" t="s">
        <v>135</v>
      </c>
      <c r="C9" s="479">
        <f>Kostenoverzicht!E24</f>
        <v>0</v>
      </c>
      <c r="D9" s="445"/>
      <c r="E9" s="445"/>
      <c r="F9" s="445"/>
      <c r="G9" s="445"/>
      <c r="H9" s="445"/>
      <c r="I9" s="445"/>
    </row>
    <row r="10" spans="1:13" ht="12.75">
      <c r="A10" s="583">
        <f t="shared" si="0"/>
        <v>304</v>
      </c>
      <c r="B10" s="556" t="s">
        <v>136</v>
      </c>
      <c r="C10" s="479">
        <f>Kostenoverzicht!E31</f>
        <v>0</v>
      </c>
      <c r="D10" s="553"/>
      <c r="E10" s="553"/>
      <c r="F10" s="553"/>
      <c r="G10" s="445"/>
      <c r="H10" s="553"/>
      <c r="I10" s="553"/>
      <c r="J10" s="554"/>
      <c r="L10" s="554"/>
      <c r="M10" s="554"/>
    </row>
    <row r="11" spans="1:9" ht="12.75">
      <c r="A11" s="583">
        <f t="shared" si="0"/>
        <v>305</v>
      </c>
      <c r="B11" s="556" t="s">
        <v>145</v>
      </c>
      <c r="C11" s="473"/>
      <c r="D11" s="445"/>
      <c r="E11" s="445"/>
      <c r="F11" s="445"/>
      <c r="G11" s="445"/>
      <c r="H11" s="445"/>
      <c r="I11" s="445"/>
    </row>
    <row r="12" spans="1:9" ht="12.75">
      <c r="A12" s="583">
        <f t="shared" si="0"/>
        <v>306</v>
      </c>
      <c r="B12" s="586" t="s">
        <v>44</v>
      </c>
      <c r="C12" s="587">
        <f>SUM(C7:C11)</f>
        <v>0</v>
      </c>
      <c r="D12" s="445"/>
      <c r="E12" s="445"/>
      <c r="F12" s="445"/>
      <c r="G12" s="445"/>
      <c r="H12" s="445"/>
      <c r="I12" s="445"/>
    </row>
    <row r="13" spans="1:9" ht="12.75">
      <c r="A13" s="583">
        <f t="shared" si="0"/>
        <v>307</v>
      </c>
      <c r="B13" s="581" t="s">
        <v>146</v>
      </c>
      <c r="C13" s="473">
        <f>+'Algemene gegevens'!E28+'Algemene gegevens'!E29</f>
        <v>0</v>
      </c>
      <c r="D13" s="445"/>
      <c r="E13" s="445"/>
      <c r="F13" s="445"/>
      <c r="G13" s="445"/>
      <c r="H13" s="445"/>
      <c r="I13" s="445"/>
    </row>
    <row r="14" spans="1:9" ht="12.75">
      <c r="A14" s="583">
        <f t="shared" si="0"/>
        <v>308</v>
      </c>
      <c r="B14" s="586" t="s">
        <v>147</v>
      </c>
      <c r="C14" s="590">
        <f>C12-C13</f>
        <v>0</v>
      </c>
      <c r="D14" s="445"/>
      <c r="E14" s="445"/>
      <c r="F14" s="445"/>
      <c r="G14" s="445"/>
      <c r="H14" s="445"/>
      <c r="I14" s="445"/>
    </row>
    <row r="15" spans="1:9" ht="12.75">
      <c r="A15" s="583">
        <f t="shared" si="0"/>
        <v>309</v>
      </c>
      <c r="B15" s="556" t="s">
        <v>148</v>
      </c>
      <c r="C15" s="649" t="e">
        <f>ROUND(C14/'Algemene gegevens'!E15,2)</f>
        <v>#DIV/0!</v>
      </c>
      <c r="D15" s="445"/>
      <c r="E15" s="445"/>
      <c r="F15" s="445"/>
      <c r="G15" s="445"/>
      <c r="H15" s="445"/>
      <c r="I15" s="445"/>
    </row>
    <row r="16" spans="1:13" ht="12.75">
      <c r="A16" s="551"/>
      <c r="B16" s="552"/>
      <c r="C16" s="471"/>
      <c r="D16" s="553"/>
      <c r="E16" s="553"/>
      <c r="F16" s="553"/>
      <c r="G16" s="445"/>
      <c r="H16" s="553"/>
      <c r="I16" s="553"/>
      <c r="J16" s="554"/>
      <c r="L16" s="554"/>
      <c r="M16" s="554"/>
    </row>
    <row r="17" spans="1:9" ht="12.75">
      <c r="A17" s="435"/>
      <c r="C17" s="457"/>
      <c r="D17" s="445"/>
      <c r="E17" s="445"/>
      <c r="F17" s="445"/>
      <c r="G17" s="445"/>
      <c r="H17" s="445"/>
      <c r="I17" s="445"/>
    </row>
    <row r="18" spans="1:9" ht="12.75">
      <c r="A18" s="551"/>
      <c r="B18" s="489"/>
      <c r="C18" s="456"/>
      <c r="D18" s="445"/>
      <c r="E18" s="445"/>
      <c r="F18" s="445"/>
      <c r="G18" s="445"/>
      <c r="H18" s="445"/>
      <c r="I18" s="445"/>
    </row>
  </sheetData>
  <sheetProtection password="CA39" sheet="1" objects="1" scenarios="1"/>
  <conditionalFormatting sqref="C7:C10 C12 C14">
    <cfRule type="expression" priority="1" dxfId="0" stopIfTrue="1">
      <formula>#REF!=TRUE</formula>
    </cfRule>
  </conditionalFormatting>
  <conditionalFormatting sqref="C11">
    <cfRule type="expression" priority="2" dxfId="0" stopIfTrue="1">
      <formula>$C$3=TRUE</formula>
    </cfRule>
  </conditionalFormatting>
  <conditionalFormatting sqref="C15">
    <cfRule type="cellIs" priority="3" dxfId="2" operator="greaterThan" stopIfTrue="1">
      <formula>0</formula>
    </cfRule>
  </conditionalFormatting>
  <printOptions/>
  <pageMargins left="0.3937007874015748" right="0.3937007874015748" top="0.1968503937007874" bottom="0.1968503937007874" header="0.03937007874015748" footer="0.11811023622047245"/>
  <pageSetup horizontalDpi="1200" verticalDpi="1200" orientation="landscape" paperSize="9" r:id="rId3"/>
  <ignoredErrors>
    <ignoredError sqref="C13" unlockedFormula="1"/>
  </ignoredErrors>
  <legacyDrawing r:id="rId2"/>
  <oleObjects>
    <oleObject progId="MSPhotoEd.3" shapeId="167683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8" sqref="I8"/>
    </sheetView>
  </sheetViews>
  <sheetFormatPr defaultColWidth="9.140625" defaultRowHeight="12.75"/>
  <cols>
    <col min="1" max="1" width="48.57421875" style="0" customWidth="1"/>
    <col min="2" max="4" width="13.140625" style="0" bestFit="1" customWidth="1"/>
  </cols>
  <sheetData>
    <row r="1" spans="1:4" ht="12.75">
      <c r="A1" s="712" t="s">
        <v>195</v>
      </c>
      <c r="B1" s="634">
        <v>2010</v>
      </c>
      <c r="C1" s="636">
        <v>2011</v>
      </c>
      <c r="D1" s="608">
        <v>2012</v>
      </c>
    </row>
    <row r="2" spans="1:4" ht="13.5" thickBot="1">
      <c r="A2" s="713"/>
      <c r="B2" s="635" t="s">
        <v>191</v>
      </c>
      <c r="C2" s="637" t="s">
        <v>192</v>
      </c>
      <c r="D2" s="633" t="s">
        <v>209</v>
      </c>
    </row>
    <row r="3" spans="1:4" ht="12.75">
      <c r="A3" s="710" t="s">
        <v>124</v>
      </c>
      <c r="B3" s="615" t="s">
        <v>193</v>
      </c>
      <c r="C3" s="615" t="s">
        <v>194</v>
      </c>
      <c r="D3" s="616" t="s">
        <v>208</v>
      </c>
    </row>
    <row r="4" spans="1:7" ht="13.5" thickBot="1">
      <c r="A4" s="711"/>
      <c r="B4" s="611">
        <v>1.0342</v>
      </c>
      <c r="C4" s="611">
        <v>1.0175</v>
      </c>
      <c r="D4" s="612">
        <v>1.0311</v>
      </c>
      <c r="G4" s="632"/>
    </row>
    <row r="5" spans="1:7" ht="12.75">
      <c r="A5" s="607" t="s">
        <v>196</v>
      </c>
      <c r="B5" s="617">
        <v>7.480228983000001</v>
      </c>
      <c r="C5" s="617">
        <v>7.611132990202502</v>
      </c>
      <c r="D5" s="618">
        <v>7.847839226197799</v>
      </c>
      <c r="G5" s="632"/>
    </row>
    <row r="6" spans="1:7" ht="25.5">
      <c r="A6" s="609" t="s">
        <v>197</v>
      </c>
      <c r="B6" s="605">
        <v>4.4989003092</v>
      </c>
      <c r="C6" s="605">
        <v>4.577631064611</v>
      </c>
      <c r="D6" s="619">
        <v>4.719995390720402</v>
      </c>
      <c r="G6" s="632"/>
    </row>
    <row r="7" spans="1:7" ht="51">
      <c r="A7" s="609" t="s">
        <v>198</v>
      </c>
      <c r="B7" s="605">
        <v>269.00840748359997</v>
      </c>
      <c r="C7" s="605">
        <v>273.716054614563</v>
      </c>
      <c r="D7" s="619">
        <v>282.22862391307586</v>
      </c>
      <c r="G7" s="632"/>
    </row>
    <row r="8" spans="1:7" ht="39" thickBot="1">
      <c r="A8" s="620" t="s">
        <v>199</v>
      </c>
      <c r="B8" s="613">
        <v>228.99187315439997</v>
      </c>
      <c r="C8" s="613">
        <v>232.999230934602</v>
      </c>
      <c r="D8" s="621">
        <v>240.24550701666809</v>
      </c>
      <c r="G8" s="632"/>
    </row>
    <row r="9" spans="1:7" ht="12.75">
      <c r="A9" s="712" t="s">
        <v>206</v>
      </c>
      <c r="B9" s="638" t="s">
        <v>193</v>
      </c>
      <c r="C9" s="615" t="s">
        <v>194</v>
      </c>
      <c r="D9" s="616" t="s">
        <v>208</v>
      </c>
      <c r="G9" s="632"/>
    </row>
    <row r="10" spans="1:7" ht="13.5" thickBot="1">
      <c r="A10" s="713"/>
      <c r="B10" s="639">
        <v>1.0087</v>
      </c>
      <c r="C10" s="611">
        <v>0.9969</v>
      </c>
      <c r="D10" s="612">
        <v>1.0125</v>
      </c>
      <c r="G10" s="632"/>
    </row>
    <row r="11" spans="1:7" ht="12.75">
      <c r="A11" s="622" t="s">
        <v>196</v>
      </c>
      <c r="B11" s="614">
        <v>2.1957542992</v>
      </c>
      <c r="C11" s="614">
        <v>2.18894746087248</v>
      </c>
      <c r="D11" s="623">
        <v>2.232288620597755</v>
      </c>
      <c r="G11" s="632"/>
    </row>
    <row r="12" spans="1:7" ht="51">
      <c r="A12" s="609" t="s">
        <v>200</v>
      </c>
      <c r="B12" s="606">
        <v>225.32374895799998</v>
      </c>
      <c r="C12" s="606">
        <v>224.6252453362302</v>
      </c>
      <c r="D12" s="624">
        <v>229.07282519388755</v>
      </c>
      <c r="G12" s="632"/>
    </row>
    <row r="13" spans="1:7" ht="12.75">
      <c r="A13" s="609" t="s">
        <v>201</v>
      </c>
      <c r="B13" s="606">
        <v>0</v>
      </c>
      <c r="C13" s="606">
        <v>0</v>
      </c>
      <c r="D13" s="624">
        <v>0</v>
      </c>
      <c r="G13" s="632"/>
    </row>
    <row r="14" spans="1:7" ht="38.25">
      <c r="A14" s="609" t="s">
        <v>202</v>
      </c>
      <c r="B14" s="606">
        <v>716.1162641555999</v>
      </c>
      <c r="C14" s="606">
        <v>713.8963037367175</v>
      </c>
      <c r="D14" s="624">
        <v>728.0314505507046</v>
      </c>
      <c r="G14" s="632"/>
    </row>
    <row r="15" spans="1:7" ht="25.5">
      <c r="A15" s="609" t="s">
        <v>203</v>
      </c>
      <c r="B15" s="606">
        <v>415.8675784031999</v>
      </c>
      <c r="C15" s="606">
        <v>414.57838891015</v>
      </c>
      <c r="D15" s="624">
        <v>422.787041010571</v>
      </c>
      <c r="G15" s="632"/>
    </row>
    <row r="16" spans="1:7" ht="12.75">
      <c r="A16" s="609" t="s">
        <v>204</v>
      </c>
      <c r="B16" s="606">
        <v>0</v>
      </c>
      <c r="C16" s="606">
        <v>0</v>
      </c>
      <c r="D16" s="624">
        <v>0</v>
      </c>
      <c r="G16" s="632"/>
    </row>
    <row r="17" spans="1:7" ht="12.75">
      <c r="A17" s="714"/>
      <c r="B17" s="715"/>
      <c r="C17" s="715"/>
      <c r="D17" s="716"/>
      <c r="G17" s="632"/>
    </row>
    <row r="18" spans="1:7" ht="12.75">
      <c r="A18" s="717"/>
      <c r="B18" s="718"/>
      <c r="C18" s="718"/>
      <c r="D18" s="719"/>
      <c r="G18" s="632"/>
    </row>
    <row r="19" spans="1:7" ht="13.5" thickBot="1">
      <c r="A19" s="610" t="s">
        <v>205</v>
      </c>
      <c r="B19" s="625">
        <v>0.45572259039999996</v>
      </c>
      <c r="C19" s="625">
        <v>0.45968737693647993</v>
      </c>
      <c r="D19" s="626">
        <v>0.46878918699982225</v>
      </c>
      <c r="G19" s="632"/>
    </row>
  </sheetData>
  <sheetProtection password="CA39" sheet="1" objects="1" scenarios="1"/>
  <mergeCells count="4">
    <mergeCell ref="A3:A4"/>
    <mergeCell ref="A1:A2"/>
    <mergeCell ref="A17:D18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Admin95</dc:creator>
  <cp:keywords/>
  <dc:description/>
  <cp:lastModifiedBy>O. de Klein</cp:lastModifiedBy>
  <cp:lastPrinted>2008-12-11T07:29:42Z</cp:lastPrinted>
  <dcterms:created xsi:type="dcterms:W3CDTF">2000-02-23T15:17:24Z</dcterms:created>
  <dcterms:modified xsi:type="dcterms:W3CDTF">2011-12-14T13:29:45Z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THRFR6N5WDQ4-17-3308</vt:lpwstr>
  </property>
  <property fmtid="{D5CDD505-2E9C-101B-9397-08002B2CF9AE}" pid="3" name="_dlc_DocIdItemGuid">
    <vt:lpwstr>0e7db774-e66c-45cd-888c-028586e6195f</vt:lpwstr>
  </property>
  <property fmtid="{D5CDD505-2E9C-101B-9397-08002B2CF9AE}" pid="4" name="_dlc_DocIdUrl">
    <vt:lpwstr>http://kennisnet.nza.nl/publicaties/Aanleveren/_layouts/DocIdRedir.aspx?ID=THRFR6N5WDQ4-17-3308, THRFR6N5WDQ4-17-3308</vt:lpwstr>
  </property>
  <property fmtid="{D5CDD505-2E9C-101B-9397-08002B2CF9AE}" pid="5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6" name="NZa-zoekwoordenMetadata">
    <vt:lpwstr/>
  </property>
  <property fmtid="{D5CDD505-2E9C-101B-9397-08002B2CF9AE}" pid="7" name="Sector(en)Metadata">
    <vt:lpwstr>Alle:Ziekenhuiszorg|1a957709-959b-40c0-9640-61f1bd5d07a0</vt:lpwstr>
  </property>
  <property fmtid="{D5CDD505-2E9C-101B-9397-08002B2CF9AE}" pid="8" name="VerzondenAanMetadata">
    <vt:lpwstr/>
  </property>
  <property fmtid="{D5CDD505-2E9C-101B-9397-08002B2CF9AE}" pid="9" name="DocumentTypeMetadata">
    <vt:lpwstr>Regels:Formulier|4bc40415-667d-4fea-816d-9688ca6ffa69</vt:lpwstr>
  </property>
  <property fmtid="{D5CDD505-2E9C-101B-9397-08002B2CF9AE}" pid="10" name="ExtraZoekwoordenMetadata">
    <vt:lpwstr/>
  </property>
  <property fmtid="{D5CDD505-2E9C-101B-9397-08002B2CF9AE}" pid="11" name="j85cec29e8c24b8a90feb8db203ff7e2">
    <vt:lpwstr>Ziekenhuiszorg|1a957709-959b-40c0-9640-61f1bd5d07a0</vt:lpwstr>
  </property>
  <property fmtid="{D5CDD505-2E9C-101B-9397-08002B2CF9AE}" pid="12" name="DocumentTypen">
    <vt:lpwstr>103;#Formulier|4bc40415-667d-4fea-816d-9688ca6ffa69</vt:lpwstr>
  </property>
  <property fmtid="{D5CDD505-2E9C-101B-9397-08002B2CF9AE}" pid="13" name="DocumentType">
    <vt:lpwstr/>
  </property>
  <property fmtid="{D5CDD505-2E9C-101B-9397-08002B2CF9AE}" pid="14" name="Sector(en)">
    <vt:lpwstr>134;#Ziekenhuiszorg|1a957709-959b-40c0-9640-61f1bd5d07a0</vt:lpwstr>
  </property>
  <property fmtid="{D5CDD505-2E9C-101B-9397-08002B2CF9AE}" pid="15" name="NZa-zoekwoorden">
    <vt:lpwstr/>
  </property>
  <property fmtid="{D5CDD505-2E9C-101B-9397-08002B2CF9AE}" pid="16" name="ff74c6b610ef44f49114c43de1676156">
    <vt:lpwstr/>
  </property>
  <property fmtid="{D5CDD505-2E9C-101B-9397-08002B2CF9AE}" pid="17" name="n407de7a4204433984b2eeeaba786d56">
    <vt:lpwstr/>
  </property>
  <property fmtid="{D5CDD505-2E9C-101B-9397-08002B2CF9AE}" pid="18" name="Extra zoekwoorden">
    <vt:lpwstr/>
  </property>
  <property fmtid="{D5CDD505-2E9C-101B-9397-08002B2CF9AE}" pid="19" name="l24ea505ea8d4be1bd84e8204c620c6c">
    <vt:lpwstr/>
  </property>
  <property fmtid="{D5CDD505-2E9C-101B-9397-08002B2CF9AE}" pid="20" name="me0f0aaf77cd4640acf557f58a1d2cc0">
    <vt:lpwstr>Formulier|4bc40415-667d-4fea-816d-9688ca6ffa69</vt:lpwstr>
  </property>
  <property fmtid="{D5CDD505-2E9C-101B-9397-08002B2CF9AE}" pid="21" name="TaxCatchAll">
    <vt:lpwstr>103;#Formulier|4bc40415-667d-4fea-816d-9688ca6ffa69;#134;#Ziekenhuiszorg|1a957709-959b-40c0-9640-61f1bd5d07a0</vt:lpwstr>
  </property>
</Properties>
</file>