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4280" windowHeight="8730" tabRatio="635" activeTab="2"/>
  </bookViews>
  <sheets>
    <sheet name="voorblad" sheetId="1" r:id="rId1"/>
    <sheet name="inhoudsopgave" sheetId="2" r:id="rId2"/>
    <sheet name="productie" sheetId="3" r:id="rId3"/>
    <sheet name="overige kosten" sheetId="4" r:id="rId4"/>
    <sheet name="dure geneesmiddelen" sheetId="5" r:id="rId5"/>
    <sheet name="voorlopige nacalculatie" sheetId="6" r:id="rId6"/>
    <sheet name="versiebeheer" sheetId="7" r:id="rId7"/>
    <sheet name="NZa verwerking" sheetId="8" state="hidden" r:id="rId8"/>
  </sheets>
  <definedNames>
    <definedName name="_xlnm.Print_Area" localSheetId="4">'dure geneesmiddelen'!$A$1:$G$79</definedName>
    <definedName name="_xlnm.Print_Area" localSheetId="1">'inhoudsopgave'!$A$1:$D$16</definedName>
    <definedName name="_xlnm.Print_Area" localSheetId="3">'overige kosten'!$A$1:$C$21</definedName>
    <definedName name="_xlnm.Print_Area" localSheetId="2">'productie'!$A$1:$G$35</definedName>
    <definedName name="_xlnm.Print_Area" localSheetId="6">'versiebeheer'!$A$1:$F$21</definedName>
    <definedName name="_xlnm.Print_Area" localSheetId="0">'voorblad'!$A$22:$P$48</definedName>
    <definedName name="_xlnm.Print_Area" localSheetId="5">'voorlopige nacalculatie'!$A$1:$C$16</definedName>
    <definedName name="_xlnm.Print_Titles" localSheetId="0">'voorblad'!$2:$11</definedName>
    <definedName name="getal_data">#REF!</definedName>
    <definedName name="kolom_data">#REF!</definedName>
    <definedName name="tabblad">#REF!</definedName>
    <definedName name="Z_60683068_AF12_11D4_9642_08005ACCD915_.wvu.PrintTitles" localSheetId="6" hidden="1">'versiebeheer'!$2:$2</definedName>
    <definedName name="Z_60683068_AF12_11D4_9642_08005ACCD915_.wvu.Rows" localSheetId="6" hidden="1">'versiebeheer'!#REF!,'versiebeheer'!#REF!,'versiebeheer'!#REF!</definedName>
  </definedNames>
  <calcPr fullCalcOnLoad="1"/>
</workbook>
</file>

<file path=xl/comments8.xml><?xml version="1.0" encoding="utf-8"?>
<comments xmlns="http://schemas.openxmlformats.org/spreadsheetml/2006/main">
  <authors>
    <author>E. Griek</author>
  </authors>
  <commentList>
    <comment ref="A42" authorId="0">
      <text>
        <r>
          <rPr>
            <b/>
            <sz val="8"/>
            <rFont val="Tahoma"/>
            <family val="0"/>
          </rPr>
          <t>E. Griek:</t>
        </r>
        <r>
          <rPr>
            <sz val="8"/>
            <rFont val="Tahoma"/>
            <family val="0"/>
          </rPr>
          <t xml:space="preserve">
2* op lijst</t>
        </r>
      </text>
    </comment>
  </commentList>
</comments>
</file>

<file path=xl/sharedStrings.xml><?xml version="1.0" encoding="utf-8"?>
<sst xmlns="http://schemas.openxmlformats.org/spreadsheetml/2006/main" count="332" uniqueCount="244">
  <si>
    <t>Scholingsmiddelen</t>
  </si>
  <si>
    <t>Afschrijvingskosten dubieuze debiteuren</t>
  </si>
  <si>
    <t>loon</t>
  </si>
  <si>
    <t>Lokale productiegebonden toeslag</t>
  </si>
  <si>
    <t>budget worden opgenomen. Vooruitlopend op de definitieve verantwoording kunt u hieronder het</t>
  </si>
  <si>
    <t>parameterwaarden</t>
  </si>
  <si>
    <t>materieel</t>
  </si>
  <si>
    <t>* Bij een positieve nacalculatie kunnen partijen eventueel een lager bedrag overeenkomen. Een negatieve nacalculatie kan niet worden beperkt.</t>
  </si>
  <si>
    <t>Inhoudsopgave</t>
  </si>
  <si>
    <t>-</t>
  </si>
  <si>
    <t>Recapitulatie voorlopige nacalculaties</t>
  </si>
  <si>
    <t>Onderdeel</t>
  </si>
  <si>
    <t>Afschr.kosten dub.debiteuren, scholingsmiddelen, lokale productiegebonden toeslag</t>
  </si>
  <si>
    <t>Blad</t>
  </si>
  <si>
    <t>Dure geneesmiddelen</t>
  </si>
  <si>
    <t>realisatie</t>
  </si>
  <si>
    <t>afspraak</t>
  </si>
  <si>
    <t>Instellingen voor revalidatie (100)</t>
  </si>
  <si>
    <t>Hemostatica</t>
  </si>
  <si>
    <t>Productieafspraken</t>
  </si>
  <si>
    <t>Niet invullen</t>
  </si>
  <si>
    <t>U dient het NZa-nummer in te vullen</t>
  </si>
  <si>
    <t>cat.</t>
  </si>
  <si>
    <t>nr.</t>
  </si>
  <si>
    <t>Aanvraag</t>
  </si>
  <si>
    <t>Registratienummer NZa</t>
  </si>
  <si>
    <t>Datum</t>
  </si>
  <si>
    <t>Versie</t>
  </si>
  <si>
    <t xml:space="preserve">Instelling </t>
  </si>
  <si>
    <t>Zorgverzekeraar 1</t>
  </si>
  <si>
    <t>Plaats</t>
  </si>
  <si>
    <t>Contactpersoon</t>
  </si>
  <si>
    <t>Telefoon</t>
  </si>
  <si>
    <t>Handtekening</t>
  </si>
  <si>
    <t>Zorgverzekeraar 2</t>
  </si>
  <si>
    <t>Ondertekening namens het orgaan voor de gezondheidszorg:</t>
  </si>
  <si>
    <t>(functie)</t>
  </si>
  <si>
    <t>(handtekening)</t>
  </si>
  <si>
    <t>(datum)</t>
  </si>
  <si>
    <t>(naam)</t>
  </si>
  <si>
    <t>Bij bezwaar tegen genoemde gegevensuitwisseling, verzoeken wij u dit vak aan te kruisen.</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</si>
  <si>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</si>
  <si>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Eerste onderzoeken</t>
  </si>
  <si>
    <t>Opnamen hoge dwarslaesies</t>
  </si>
  <si>
    <t>Totaal</t>
  </si>
  <si>
    <t>Bortezomib</t>
  </si>
  <si>
    <t>Omalizumab</t>
  </si>
  <si>
    <t>Pegaptanib</t>
  </si>
  <si>
    <t>Alemtuzumab</t>
  </si>
  <si>
    <t>Palifermin</t>
  </si>
  <si>
    <t>Voorlopige</t>
  </si>
  <si>
    <t>Budget</t>
  </si>
  <si>
    <t>Alle in te vullen velden zijn gearceerd. Dit kunt u hier aan- en uitschakelen. Voor het maken van een duidelijke afdruk van het nacalculatieformulier wordt aanbevolen eerst de arcering van de velden uit te zetten.</t>
  </si>
  <si>
    <t>Docetaxel</t>
  </si>
  <si>
    <t>Irinotecan</t>
  </si>
  <si>
    <t>Gemcitabine</t>
  </si>
  <si>
    <t>Oxaliplatine</t>
  </si>
  <si>
    <t>Paclitaxel</t>
  </si>
  <si>
    <t>Immunoglobuline IV</t>
  </si>
  <si>
    <t>Botulinetoxine</t>
  </si>
  <si>
    <t>Verteporfin</t>
  </si>
  <si>
    <t>Doxorubicine liposomal (Caelyx)</t>
  </si>
  <si>
    <t xml:space="preserve">Vinorelbine </t>
  </si>
  <si>
    <t>Drotrecogin alfa</t>
  </si>
  <si>
    <t>Natalizumab</t>
  </si>
  <si>
    <t>Ranibizumab</t>
  </si>
  <si>
    <t>Verpleegdagen*</t>
  </si>
  <si>
    <t>Klinische RBU **</t>
  </si>
  <si>
    <t>Poliklinische RBU **</t>
  </si>
  <si>
    <t>Verpleegd. ademh. ondersteuning ***</t>
  </si>
  <si>
    <t xml:space="preserve">worden opgenomen. </t>
  </si>
  <si>
    <t>KvK nummer</t>
  </si>
  <si>
    <t>Toelichting bij het elektronische formulier:</t>
  </si>
  <si>
    <t>De werkbladen zijn met een wachtwoord beveiligd. Indien u een onjuistheid ontdekt verzoeken wij u dit via e-mail aan de NZa door te geven (formulierencure@NZa.nl).</t>
  </si>
  <si>
    <t>Geneesmiddelen 80% vergoeding</t>
  </si>
  <si>
    <t>*</t>
  </si>
  <si>
    <t>Infliximab</t>
  </si>
  <si>
    <t>Totaal geneesmiddelen 80% vergoeding</t>
  </si>
  <si>
    <t>Totaal geneesmiddelen 100% vergoeding</t>
  </si>
  <si>
    <t xml:space="preserve">* De tijdelijke regeling Infliximab (Remicade) is per 1-5-2004 vervallen. Het middel is toegevoegd aan de stofnamenlijst dure geneesmiddelen.  </t>
  </si>
  <si>
    <t>Voor de reumapatiënten die voor 1-5-2004 al werden behandeld met Infliximab blijft de 100% budgettaire vergoedingsregeling bestaan.</t>
  </si>
  <si>
    <t>Abatacept</t>
  </si>
  <si>
    <t>5-6</t>
  </si>
  <si>
    <t>1.3</t>
  </si>
  <si>
    <t>Pemetrexed</t>
  </si>
  <si>
    <t>Voriconazol</t>
  </si>
  <si>
    <t>Methylaminolevulinaat bij de indicatie actinische keratose**</t>
  </si>
  <si>
    <t>* U dient conform circulaire het ingevulde, ondertekende formulier uitsluitend elektronisch naar de NZa toe te zenden. U wordt verzocht uw mail met bijlages te mailen naar formulierencure@nza.nl.</t>
  </si>
  <si>
    <t xml:space="preserve">Voorlopige nacalculatie </t>
  </si>
  <si>
    <t>Ultimo 2009</t>
  </si>
  <si>
    <t>Index 2010</t>
  </si>
  <si>
    <t>Rituximab</t>
  </si>
  <si>
    <t>190509 of 190522 Trastuzumab (bij borstkanker)</t>
  </si>
  <si>
    <t>**</t>
  </si>
  <si>
    <t>Bevacizumab</t>
  </si>
  <si>
    <r>
      <t>90</t>
    </r>
    <r>
      <rPr>
        <sz val="9"/>
        <rFont val="Verdana"/>
        <family val="2"/>
      </rPr>
      <t xml:space="preserve">-Y-ibritumomab-tiuxetan (te bereiden uit ibritumomab-tiuxetan en </t>
    </r>
    <r>
      <rPr>
        <vertAlign val="superscript"/>
        <sz val="9"/>
        <rFont val="Verdana"/>
        <family val="2"/>
      </rPr>
      <t>90</t>
    </r>
    <r>
      <rPr>
        <sz val="9"/>
        <rFont val="Verdana"/>
        <family val="2"/>
      </rPr>
      <t xml:space="preserve">-yttriumchloride). </t>
    </r>
  </si>
  <si>
    <t>***</t>
  </si>
  <si>
    <t>Cetuximab</t>
  </si>
  <si>
    <t>Panitumumab</t>
  </si>
  <si>
    <t>Anidulafungine</t>
  </si>
  <si>
    <t>Temoporfin</t>
  </si>
  <si>
    <t>Temsirolimus</t>
  </si>
  <si>
    <t>Caspofungine</t>
  </si>
  <si>
    <t>Coderingen Rituximab per aandoening 190506 bij folliculair lymfoom, 109528 bij reumatoïde artritis, 190531 bij DLBCL met CHOP</t>
  </si>
  <si>
    <t>Coderingen Infliximab per aandoening: 190507 bij Crohn, 190515 bij Spondylitis Ankylopoetica en Bechterew, 190516 bij Artritis Psoriatica, 190529 bij Colitis Ulcerosa, 190524 bij Psoriasis, 190513 bij reumatoïde artritis (subcutaan / intramusculair) en 190514 bij reumatoïde artritis (intraveneus).</t>
  </si>
  <si>
    <t>Infliximab (bij reumatoïde artritis) subcutaan / intramusculair / intraveneus vòòr 1-5-2004*</t>
  </si>
  <si>
    <t>80%*0,92</t>
  </si>
  <si>
    <t>Totaal geneesmiddelen afwijkende vergoeding</t>
  </si>
  <si>
    <t>Totaal dure geneesmiddelen</t>
  </si>
  <si>
    <r>
      <t>Dure geneesmiddelen en Weesgeneesmiddelen</t>
    </r>
    <r>
      <rPr>
        <b/>
        <vertAlign val="superscript"/>
        <sz val="9"/>
        <rFont val="Verdana"/>
        <family val="2"/>
      </rPr>
      <t>1</t>
    </r>
  </si>
  <si>
    <r>
      <t>Coderingen Cetuximab per aandoening 190533 bij lokaal gevorderd plaveisecelcarnicoom van het hoofd- halsgebied, 190549 bij gemetastaseerd plaveisecelcarnicoom van het hoofd- halsgebied</t>
    </r>
    <r>
      <rPr>
        <vertAlign val="superscript"/>
        <sz val="8"/>
        <rFont val="Verdana"/>
        <family val="2"/>
      </rPr>
      <t>2</t>
    </r>
  </si>
  <si>
    <r>
      <t>Geneesmiddelen 100% vergoeding</t>
    </r>
    <r>
      <rPr>
        <b/>
        <vertAlign val="superscript"/>
        <sz val="9"/>
        <rFont val="Verdana"/>
        <family val="2"/>
      </rPr>
      <t>1</t>
    </r>
  </si>
  <si>
    <r>
      <t>Geneesmiddelen met een afwijkende vergoeding</t>
    </r>
    <r>
      <rPr>
        <b/>
        <vertAlign val="superscript"/>
        <sz val="9"/>
        <rFont val="Verdana"/>
        <family val="2"/>
      </rPr>
      <t>1</t>
    </r>
  </si>
  <si>
    <r>
      <t>Cetuximab (colorectale kanker)</t>
    </r>
    <r>
      <rPr>
        <vertAlign val="superscript"/>
        <sz val="9"/>
        <rFont val="Verdana"/>
        <family val="2"/>
      </rPr>
      <t>2</t>
    </r>
  </si>
  <si>
    <t>productie-</t>
  </si>
  <si>
    <t xml:space="preserve"> 2011/2/1</t>
  </si>
  <si>
    <t>Inzenden vòòr 1 april 2011! *</t>
  </si>
  <si>
    <t xml:space="preserve"> 2010/20/1</t>
  </si>
  <si>
    <t>Index 2011</t>
  </si>
  <si>
    <t>ultimo 2010</t>
  </si>
  <si>
    <t>Ultimo 2010</t>
  </si>
  <si>
    <t>Hartrevalidatie intakecontacten</t>
  </si>
  <si>
    <t>Hartrevalidatie informatiemodules</t>
  </si>
  <si>
    <t>Hartrevalidatie PEP-modules</t>
  </si>
  <si>
    <t>Opbrengst ergotherapie</t>
  </si>
  <si>
    <t>Opbrengst logopedie</t>
  </si>
  <si>
    <t>Hartrevalidatie FIT-modules &lt; 10 sessies</t>
  </si>
  <si>
    <t>Hartrevalidatie FIT-modules &gt; 10 sessies</t>
  </si>
  <si>
    <t>Azacitidine (Vidaza)</t>
  </si>
  <si>
    <t xml:space="preserve">1 Op de datum van publicatie van dit formulier was de volledige lijst van dure geneesmiddelen voor 2010 en 2011 nog niet bekend. Mochten er meer geneesmiddelen aan de lijst zijn toegevoegd dan wordt u daarover geinformeerd met een circulaire. U kunt uw eventuele afspraak voor nieuw toegevoegde middelen dan opnemen door middel van een tweezijdig ondertekende bijlage bij dit formulier. </t>
  </si>
  <si>
    <t>Rev.Voorz.Friesland</t>
  </si>
  <si>
    <t>Vogelweyde</t>
  </si>
  <si>
    <t>het Roessingh</t>
  </si>
  <si>
    <t>ViaReva (Kastanjehof)</t>
  </si>
  <si>
    <t>Groot Klimmendaal</t>
  </si>
  <si>
    <t>de Hoogstraat</t>
  </si>
  <si>
    <t>Mil.rev.centrum</t>
  </si>
  <si>
    <t>de Trappenberg</t>
  </si>
  <si>
    <t>Heliomare</t>
  </si>
  <si>
    <t>Rev.Centrum Amsterdam</t>
  </si>
  <si>
    <t>Jan van Breemen Instituut</t>
  </si>
  <si>
    <t>Rijnlands Revalidatiecentrum</t>
  </si>
  <si>
    <t>Sophia Revalidatie Den Haag</t>
  </si>
  <si>
    <t>Revalidatiecentrum sophia</t>
  </si>
  <si>
    <t>Rijndam</t>
  </si>
  <si>
    <t>Stichting Capri Hartrevalidatie Rotterdam</t>
  </si>
  <si>
    <t>Spine &amp; Joint</t>
  </si>
  <si>
    <t>Centrum voor Reuma en Revalidatie Rotterdam</t>
  </si>
  <si>
    <t>Revalidatiekliniek Laurens rotterdam</t>
  </si>
  <si>
    <t>Stichting revalidatie (De Waarden)</t>
  </si>
  <si>
    <t>Stichting rev.Zeeland</t>
  </si>
  <si>
    <t>Revalidatiecentrum</t>
  </si>
  <si>
    <t>Leypark</t>
  </si>
  <si>
    <t>de Tolbrug</t>
  </si>
  <si>
    <t>Blixembosch</t>
  </si>
  <si>
    <t>Stichting Adelente</t>
  </si>
  <si>
    <t>Reade</t>
  </si>
  <si>
    <t>Rijndam revalidatiecentrum</t>
  </si>
  <si>
    <t>Revant</t>
  </si>
  <si>
    <t>Categorie</t>
  </si>
  <si>
    <t>Nummer</t>
  </si>
  <si>
    <t>Naam</t>
  </si>
  <si>
    <t>Controlegetal 2011 (voor NZa)</t>
  </si>
  <si>
    <t>dubieuze debiteuren</t>
  </si>
  <si>
    <t>scholingsmiddelen</t>
  </si>
  <si>
    <t>LPT</t>
  </si>
  <si>
    <t>Trastuzumab</t>
  </si>
  <si>
    <t>Remicade</t>
  </si>
  <si>
    <t>riscode</t>
  </si>
  <si>
    <t>VTOT96</t>
  </si>
  <si>
    <t>RBUKLI</t>
  </si>
  <si>
    <t>RBUPOL</t>
  </si>
  <si>
    <t>EOND</t>
  </si>
  <si>
    <t>OPNHDL</t>
  </si>
  <si>
    <t>ADEM</t>
  </si>
  <si>
    <t>ERGOTH</t>
  </si>
  <si>
    <t>KDD</t>
  </si>
  <si>
    <t>LSCHOL</t>
  </si>
  <si>
    <t>OLPT02</t>
  </si>
  <si>
    <t>C151</t>
  </si>
  <si>
    <t>C152</t>
  </si>
  <si>
    <t>C153</t>
  </si>
  <si>
    <t>C154</t>
  </si>
  <si>
    <t>C155</t>
  </si>
  <si>
    <t>C156</t>
  </si>
  <si>
    <t>C158</t>
  </si>
  <si>
    <t>C159</t>
  </si>
  <si>
    <t>C160</t>
  </si>
  <si>
    <t>C161</t>
  </si>
  <si>
    <t>C162</t>
  </si>
  <si>
    <t>C157</t>
  </si>
  <si>
    <t>C163</t>
  </si>
  <si>
    <t>C164</t>
  </si>
  <si>
    <t>C165</t>
  </si>
  <si>
    <t>C168</t>
  </si>
  <si>
    <t>C169</t>
  </si>
  <si>
    <t>C170</t>
  </si>
  <si>
    <t>C171</t>
  </si>
  <si>
    <t>C172</t>
  </si>
  <si>
    <t>C173</t>
  </si>
  <si>
    <t>C174</t>
  </si>
  <si>
    <t>C175</t>
  </si>
  <si>
    <t>C176</t>
  </si>
  <si>
    <t>C177</t>
  </si>
  <si>
    <t>C178</t>
  </si>
  <si>
    <t>C179</t>
  </si>
  <si>
    <t>C180</t>
  </si>
  <si>
    <t>C181</t>
  </si>
  <si>
    <t>C182</t>
  </si>
  <si>
    <t>C183</t>
  </si>
  <si>
    <t>C184</t>
  </si>
  <si>
    <t>C185</t>
  </si>
  <si>
    <t>C186</t>
  </si>
  <si>
    <t>MHEMOF</t>
  </si>
  <si>
    <t>MREMIC</t>
  </si>
  <si>
    <t>LOGO+</t>
  </si>
  <si>
    <t xml:space="preserve">HRTPEP </t>
  </si>
  <si>
    <t>HRTINT</t>
  </si>
  <si>
    <t>HRTINF</t>
  </si>
  <si>
    <t>HRT&lt;10</t>
  </si>
  <si>
    <t>HRT&gt;10</t>
  </si>
  <si>
    <t>Netto</t>
  </si>
  <si>
    <t>inkoopkosten</t>
  </si>
  <si>
    <t>Productieafsprakenformulier 2011</t>
  </si>
  <si>
    <t xml:space="preserve">Voorlopig overeengekomen bedrag 2010: </t>
  </si>
  <si>
    <t>Email</t>
  </si>
  <si>
    <t>Voorlopig overeengekomen budget productie 2010</t>
  </si>
  <si>
    <t>Overeengekomen voorlopige nacalculatie productieafspraken 2010 (alleen negatieve aanpassing)</t>
  </si>
  <si>
    <t>Voorlopig overeengekomen budget lokale productiegebonden component 2010</t>
  </si>
  <si>
    <t>Voorlopig overeengekomen budget dure geneesmiddelen 2010</t>
  </si>
  <si>
    <t>Bovengenoemde partijen de voorlopige realisatie 2010 vast te stellen op</t>
  </si>
  <si>
    <t>Versiebeheer</t>
  </si>
  <si>
    <t>Omschrijving wijzigingen</t>
  </si>
  <si>
    <t>Distributie</t>
  </si>
  <si>
    <t>1.0</t>
  </si>
  <si>
    <t>Formulier online</t>
  </si>
  <si>
    <t xml:space="preserve"> </t>
  </si>
  <si>
    <t>Berekening RBU aangepast</t>
  </si>
  <si>
    <t>1.1</t>
  </si>
  <si>
    <t xml:space="preserve">Klinische RBU </t>
  </si>
  <si>
    <t>Poliklinische RBU</t>
  </si>
  <si>
    <t>Verpleegd. ademh. ondersteuning **</t>
  </si>
  <si>
    <t>** Voor de voorwaarden waaronder revalidatieinstellingen in aanmerking kunnen komen voor het opnemen van kosten van ademhalingsondersteuning in de aanvaardbare kosten zij verwezen naar onze circulaire MR/ive/I/98/34c d.d. 28 september 1998.</t>
  </si>
  <si>
    <t>* Met ingang van 2006 dient het ziekenhuis met het zorgkantoor afspraken te maken over de verkeerde beddagen. Hiervoor ontvangt u een sepatraat formulier. Deze dienen niet onder de verpleegdagen te worden opgenomen.</t>
  </si>
</sst>
</file>

<file path=xl/styles.xml><?xml version="1.0" encoding="utf-8"?>
<styleSheet xmlns="http://schemas.openxmlformats.org/spreadsheetml/2006/main">
  <numFmts count="6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_ ;[Red]\-#,##0.00\ "/>
    <numFmt numFmtId="167" formatCode="#,##0_ ;[Red]\-#,##0\ "/>
    <numFmt numFmtId="168" formatCode="0.0"/>
    <numFmt numFmtId="169" formatCode="0.0%"/>
    <numFmt numFmtId="170" formatCode="#,##0.0"/>
    <numFmt numFmtId="171" formatCode="0_ ;[Red]\-0\ "/>
    <numFmt numFmtId="172" formatCode="#,##0_ \ ;\(#,##0\)_ ;"/>
    <numFmt numFmtId="173" formatCode="\(#,##0\)_ ;#,##0_ \ ;\ \(* \)_ "/>
    <numFmt numFmtId="174" formatCode="\ \ƒ* #,##0_ \ ;\ \ƒ* ;\ \ƒ* "/>
    <numFmt numFmtId="175" formatCode="d/mm/yy;@"/>
    <numFmt numFmtId="176" formatCode="0.0000"/>
    <numFmt numFmtId="177" formatCode="#,##0.0_-;#,##0.0\-"/>
    <numFmt numFmtId="178" formatCode="0.000"/>
    <numFmt numFmtId="179" formatCode="#,##0;\(#,##0\);"/>
    <numFmt numFmtId="180" formatCode="#,##0.0000"/>
    <numFmt numFmtId="181" formatCode="dd/mm/yy"/>
    <numFmt numFmtId="182" formatCode="#,##0;\(#,##0_ \ \);"/>
    <numFmt numFmtId="183" formatCode="#,##0\ ;\(#,##0\);"/>
    <numFmt numFmtId="184" formatCode="#,##0_ ;\(#,##0\);"/>
    <numFmt numFmtId="185" formatCode="dd/mm/yy_ "/>
    <numFmt numFmtId="186" formatCode="#,##0_ ;;"/>
    <numFmt numFmtId="187" formatCode="General\ "/>
    <numFmt numFmtId="188" formatCode="0\ ;"/>
    <numFmt numFmtId="189" formatCode="\ \ \ \ 0"/>
    <numFmt numFmtId="190" formatCode="0_ "/>
    <numFmt numFmtId="191" formatCode="0;;"/>
    <numFmt numFmtId="192" formatCode="0%;\(0%\);\%"/>
    <numFmt numFmtId="193" formatCode="#,##0.00_ ;\-#,##0.00\ "/>
    <numFmt numFmtId="194" formatCode="[$-413]d/mmm/yy;@"/>
    <numFmt numFmtId="195" formatCode="_-* #,##0_-;_-* #,##0\-;_-* &quot;-&quot;??_-;_-@_-"/>
    <numFmt numFmtId="196" formatCode="mmm/yyyy"/>
    <numFmt numFmtId="197" formatCode="[$-413]dddd\ d\ mmmm\ yyyy"/>
    <numFmt numFmtId="198" formatCode="#,##0.0000_ ;[Red]\-#,##0.0000\ "/>
    <numFmt numFmtId="199" formatCode="dd/mm/yy;@"/>
    <numFmt numFmtId="200" formatCode="[$-413]dd/mmm/yy;@"/>
    <numFmt numFmtId="201" formatCode="d\ mmmm\ yyyy"/>
    <numFmt numFmtId="202" formatCode="0.00000"/>
    <numFmt numFmtId="203" formatCode="#,##0_ \ ;\(#,##0_ \ \);"/>
    <numFmt numFmtId="204" formatCode="&quot;Ja&quot;;&quot;Ja&quot;;&quot;Nee&quot;"/>
    <numFmt numFmtId="205" formatCode="&quot;Waar&quot;;&quot;Waar&quot;;&quot;Niet waar&quot;"/>
    <numFmt numFmtId="206" formatCode="&quot;Aan&quot;;&quot;Aan&quot;;&quot;Uit&quot;"/>
    <numFmt numFmtId="207" formatCode="[$€-2]\ #.##000_);[Red]\([$€-2]\ #.##000\)"/>
    <numFmt numFmtId="208" formatCode="[$-409]d/mm/yy\ h:mm\ AM/PM;@"/>
    <numFmt numFmtId="209" formatCode="#,##0.0_ ;[Red]\-#,##0.0\ "/>
    <numFmt numFmtId="210" formatCode="#,##0.000_ ;[Red]\-#,##0.000\ "/>
    <numFmt numFmtId="211" formatCode="m/d/yyyy;@"/>
    <numFmt numFmtId="212" formatCode="_-* #,##0.0_-;_-* #,##0.0\-;_-* &quot;-&quot;??_-;_-@_-"/>
    <numFmt numFmtId="213" formatCode="###0_-;###0\-"/>
    <numFmt numFmtId="214" formatCode="dd/mm/yyyy"/>
    <numFmt numFmtId="215" formatCode="_-* #,##0.000_-;_-* #,##0.000\-;_-* &quot;-&quot;??_-;_-@_-"/>
    <numFmt numFmtId="216" formatCode="_-* #,##0.0000_-;_-* #,##0.0000\-;_-* &quot;-&quot;??_-;_-@_-"/>
    <numFmt numFmtId="217" formatCode="_-* #,##0.00000_-;_-* #,##0.00000\-;_-* &quot;-&quot;??_-;_-@_-"/>
    <numFmt numFmtId="218" formatCode="_-* #,##0.000000_-;_-* #,##0.000000\-;_-* &quot;-&quot;??_-;_-@_-"/>
    <numFmt numFmtId="219" formatCode="_-* #,##0.0000000_-;_-* #,##0.0000000\-;_-* &quot;-&quot;??_-;_-@_-"/>
    <numFmt numFmtId="220" formatCode="_-* #,##0.00000000_-;_-* #,##0.00000000\-;_-* &quot;-&quot;??_-;_-@_-"/>
    <numFmt numFmtId="221" formatCode="0#########"/>
    <numFmt numFmtId="222" formatCode="0.0000000"/>
    <numFmt numFmtId="223" formatCode="0.000000"/>
    <numFmt numFmtId="224" formatCode="_-[$€-2]\ * #,##0.00_-;_-[$€-2]\ * #,##0.00\-;_-[$€-2]\ * &quot;-&quot;??_-"/>
  </numFmts>
  <fonts count="37">
    <font>
      <sz val="10"/>
      <name val="Arial"/>
      <family val="0"/>
    </font>
    <font>
      <u val="single"/>
      <sz val="10"/>
      <color indexed="36"/>
      <name val="Arial"/>
      <family val="0"/>
    </font>
    <font>
      <u val="single"/>
      <sz val="10"/>
      <color indexed="12"/>
      <name val="Arial"/>
      <family val="0"/>
    </font>
    <font>
      <sz val="8"/>
      <name val="Arial"/>
      <family val="0"/>
    </font>
    <font>
      <sz val="8"/>
      <name val="Tahoma"/>
      <family val="2"/>
    </font>
    <font>
      <sz val="9"/>
      <name val="Arial"/>
      <family val="2"/>
    </font>
    <font>
      <b/>
      <sz val="9"/>
      <name val="Arial"/>
      <family val="2"/>
    </font>
    <font>
      <sz val="10"/>
      <name val="Verdana"/>
      <family val="2"/>
    </font>
    <font>
      <b/>
      <sz val="14"/>
      <name val="Verdana"/>
      <family val="2"/>
    </font>
    <font>
      <b/>
      <sz val="9"/>
      <name val="Verdana"/>
      <family val="2"/>
    </font>
    <font>
      <sz val="9"/>
      <name val="Verdana"/>
      <family val="2"/>
    </font>
    <font>
      <b/>
      <sz val="10"/>
      <name val="Verdana"/>
      <family val="2"/>
    </font>
    <font>
      <b/>
      <sz val="8.5"/>
      <name val="Verdana"/>
      <family val="2"/>
    </font>
    <font>
      <b/>
      <sz val="12"/>
      <name val="Verdana"/>
      <family val="2"/>
    </font>
    <font>
      <sz val="10"/>
      <color indexed="9"/>
      <name val="Verdana"/>
      <family val="2"/>
    </font>
    <font>
      <sz val="10"/>
      <name val="Helv"/>
      <family val="0"/>
    </font>
    <font>
      <b/>
      <sz val="14"/>
      <name val="Helv"/>
      <family val="0"/>
    </font>
    <font>
      <sz val="24"/>
      <color indexed="13"/>
      <name val="Helv"/>
      <family val="0"/>
    </font>
    <font>
      <sz val="9"/>
      <color indexed="9"/>
      <name val="Verdana"/>
      <family val="2"/>
    </font>
    <font>
      <sz val="8"/>
      <name val="Verdana"/>
      <family val="2"/>
    </font>
    <font>
      <b/>
      <sz val="8"/>
      <name val="Verdana"/>
      <family val="2"/>
    </font>
    <font>
      <b/>
      <sz val="10"/>
      <color indexed="9"/>
      <name val="Verdana"/>
      <family val="2"/>
    </font>
    <font>
      <sz val="10"/>
      <color indexed="56"/>
      <name val="Verdana"/>
      <family val="2"/>
    </font>
    <font>
      <sz val="10"/>
      <color indexed="10"/>
      <name val="Verdana"/>
      <family val="2"/>
    </font>
    <font>
      <sz val="10"/>
      <color indexed="22"/>
      <name val="Verdana"/>
      <family val="2"/>
    </font>
    <font>
      <sz val="9"/>
      <color indexed="22"/>
      <name val="Verdana"/>
      <family val="2"/>
    </font>
    <font>
      <sz val="10"/>
      <color indexed="23"/>
      <name val="Verdana"/>
      <family val="2"/>
    </font>
    <font>
      <sz val="9"/>
      <color indexed="23"/>
      <name val="Verdana"/>
      <family val="2"/>
    </font>
    <font>
      <b/>
      <sz val="10"/>
      <color indexed="23"/>
      <name val="Verdana"/>
      <family val="2"/>
    </font>
    <font>
      <b/>
      <sz val="10"/>
      <name val="Arial"/>
      <family val="0"/>
    </font>
    <font>
      <sz val="14"/>
      <name val="Verdana"/>
      <family val="2"/>
    </font>
    <font>
      <vertAlign val="superscript"/>
      <sz val="9"/>
      <name val="Verdana"/>
      <family val="2"/>
    </font>
    <font>
      <vertAlign val="superscript"/>
      <sz val="8"/>
      <name val="Verdana"/>
      <family val="2"/>
    </font>
    <font>
      <b/>
      <vertAlign val="superscript"/>
      <sz val="9"/>
      <name val="Verdana"/>
      <family val="2"/>
    </font>
    <font>
      <sz val="10"/>
      <color indexed="55"/>
      <name val="Arial"/>
      <family val="2"/>
    </font>
    <font>
      <b/>
      <sz val="8"/>
      <name val="Tahoma"/>
      <family val="0"/>
    </font>
    <font>
      <b/>
      <sz val="8"/>
      <name val="Arial"/>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hair"/>
      <bottom style="hair"/>
    </border>
    <border>
      <left style="hair"/>
      <right>
        <color indexed="63"/>
      </right>
      <top style="hair"/>
      <bottom style="hair"/>
    </border>
    <border>
      <left>
        <color indexed="63"/>
      </left>
      <right>
        <color indexed="63"/>
      </right>
      <top>
        <color indexed="63"/>
      </top>
      <bottom style="hair"/>
    </border>
    <border>
      <left>
        <color indexed="63"/>
      </left>
      <right style="hair"/>
      <top style="hair"/>
      <bottom style="hair"/>
    </border>
    <border>
      <left style="thin"/>
      <right style="thin"/>
      <top style="thin"/>
      <bottom>
        <color indexed="63"/>
      </bottom>
    </border>
    <border>
      <left style="hair"/>
      <right>
        <color indexed="63"/>
      </right>
      <top>
        <color indexed="63"/>
      </top>
      <bottom style="hair"/>
    </border>
    <border>
      <left>
        <color indexed="63"/>
      </left>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thin"/>
      <top>
        <color indexed="63"/>
      </top>
      <bottom style="thin"/>
    </border>
    <border>
      <left style="hair"/>
      <right style="hair"/>
      <top>
        <color indexed="63"/>
      </top>
      <bottom>
        <color indexed="63"/>
      </bottom>
    </border>
    <border>
      <left style="hair"/>
      <right style="thin"/>
      <top style="hair"/>
      <bottom style="hair"/>
    </border>
    <border>
      <left style="thin"/>
      <right style="thin"/>
      <top style="hair"/>
      <bottom style="hair"/>
    </border>
    <border>
      <left style="thin"/>
      <right style="hair"/>
      <top style="hair"/>
      <bottom style="hair"/>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5" fillId="0" borderId="1">
      <alignment/>
      <protection/>
    </xf>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 borderId="1">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0" fillId="0" borderId="0" applyFont="0" applyFill="0" applyBorder="0" applyAlignment="0" applyProtection="0"/>
    <xf numFmtId="0" fontId="15"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0" fontId="0" fillId="0" borderId="0">
      <alignment/>
      <protection/>
    </xf>
    <xf numFmtId="0" fontId="0" fillId="0" borderId="0">
      <alignment/>
      <protection/>
    </xf>
    <xf numFmtId="172" fontId="5" fillId="0" borderId="2" applyFill="0" applyBorder="0">
      <alignment/>
      <protection/>
    </xf>
    <xf numFmtId="174" fontId="5" fillId="0" borderId="2" applyFill="0" applyBorder="0">
      <alignment/>
      <protection/>
    </xf>
    <xf numFmtId="173" fontId="5" fillId="0" borderId="2" applyFill="0" applyBorder="0">
      <alignment/>
      <protection/>
    </xf>
    <xf numFmtId="172" fontId="6" fillId="3" borderId="3">
      <alignment/>
      <protection/>
    </xf>
    <xf numFmtId="173" fontId="6" fillId="3" borderId="3">
      <alignment/>
      <protection/>
    </xf>
    <xf numFmtId="0" fontId="15" fillId="0" borderId="1">
      <alignment/>
      <protection/>
    </xf>
    <xf numFmtId="0" fontId="17" fillId="4" borderId="0">
      <alignment/>
      <protection/>
    </xf>
    <xf numFmtId="0" fontId="16" fillId="0" borderId="4">
      <alignment/>
      <protection/>
    </xf>
    <xf numFmtId="0" fontId="16"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439">
    <xf numFmtId="0" fontId="0" fillId="0" borderId="0" xfId="0" applyAlignment="1">
      <alignment/>
    </xf>
    <xf numFmtId="0" fontId="7" fillId="0" borderId="0" xfId="0" applyFont="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left"/>
      <protection/>
    </xf>
    <xf numFmtId="0" fontId="10" fillId="0" borderId="0" xfId="0" applyFont="1" applyBorder="1" applyAlignment="1" applyProtection="1">
      <alignment horizontal="left"/>
      <protection/>
    </xf>
    <xf numFmtId="0" fontId="11" fillId="0" borderId="0" xfId="0" applyFont="1" applyBorder="1" applyAlignment="1" applyProtection="1">
      <alignment horizontal="left"/>
      <protection/>
    </xf>
    <xf numFmtId="0" fontId="13" fillId="0" borderId="0" xfId="0" applyFont="1" applyAlignment="1" applyProtection="1">
      <alignment/>
      <protection/>
    </xf>
    <xf numFmtId="0" fontId="13" fillId="0" borderId="0" xfId="0" applyFont="1" applyBorder="1" applyAlignment="1" applyProtection="1">
      <alignment/>
      <protection/>
    </xf>
    <xf numFmtId="0" fontId="7" fillId="0" borderId="0" xfId="0" applyFont="1" applyBorder="1" applyAlignment="1" applyProtection="1">
      <alignment horizontal="left"/>
      <protection/>
    </xf>
    <xf numFmtId="0" fontId="9" fillId="0" borderId="5" xfId="0" applyFont="1" applyBorder="1" applyAlignment="1" applyProtection="1">
      <alignment/>
      <protection/>
    </xf>
    <xf numFmtId="0" fontId="9" fillId="0" borderId="6" xfId="0" applyFont="1" applyBorder="1" applyAlignment="1" applyProtection="1">
      <alignment/>
      <protection/>
    </xf>
    <xf numFmtId="0" fontId="13" fillId="0" borderId="6" xfId="0" applyFont="1" applyBorder="1" applyAlignment="1" applyProtection="1">
      <alignment/>
      <protection/>
    </xf>
    <xf numFmtId="0" fontId="10" fillId="0" borderId="6" xfId="0" applyFont="1" applyBorder="1" applyAlignment="1" applyProtection="1">
      <alignment/>
      <protection/>
    </xf>
    <xf numFmtId="0" fontId="10" fillId="0" borderId="6" xfId="0" applyFont="1" applyBorder="1" applyAlignment="1" applyProtection="1">
      <alignment/>
      <protection/>
    </xf>
    <xf numFmtId="0" fontId="10" fillId="0" borderId="7"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10" fillId="0" borderId="8" xfId="0" applyFont="1" applyBorder="1" applyAlignment="1" applyProtection="1">
      <alignment/>
      <protection/>
    </xf>
    <xf numFmtId="0" fontId="10" fillId="0" borderId="9" xfId="0" applyFont="1" applyBorder="1" applyAlignment="1" applyProtection="1">
      <alignment/>
      <protection/>
    </xf>
    <xf numFmtId="0" fontId="7" fillId="0" borderId="0" xfId="0" applyFont="1" applyBorder="1" applyAlignment="1" applyProtection="1">
      <alignment/>
      <protection/>
    </xf>
    <xf numFmtId="0" fontId="7" fillId="0" borderId="10" xfId="0" applyFont="1" applyBorder="1" applyAlignment="1" applyProtection="1">
      <alignment/>
      <protection/>
    </xf>
    <xf numFmtId="0" fontId="7" fillId="0" borderId="11" xfId="0" applyFont="1" applyBorder="1" applyAlignment="1" applyProtection="1">
      <alignment/>
      <protection/>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0" fontId="7" fillId="0" borderId="0" xfId="0" applyFont="1" applyAlignment="1" applyProtection="1">
      <alignment/>
      <protection/>
    </xf>
    <xf numFmtId="0" fontId="10" fillId="0" borderId="0" xfId="0" applyNumberFormat="1" applyFont="1" applyBorder="1" applyAlignment="1" applyProtection="1">
      <alignment horizontal="left"/>
      <protection/>
    </xf>
    <xf numFmtId="0" fontId="9" fillId="0" borderId="12" xfId="0" applyFont="1" applyFill="1" applyBorder="1" applyAlignment="1" applyProtection="1">
      <alignment horizontal="left"/>
      <protection locked="0"/>
    </xf>
    <xf numFmtId="0" fontId="11" fillId="0" borderId="0" xfId="0" applyFont="1" applyBorder="1" applyAlignment="1" applyProtection="1">
      <alignment horizontal="left" vertical="top"/>
      <protection/>
    </xf>
    <xf numFmtId="0" fontId="10" fillId="0" borderId="13" xfId="0" applyFont="1" applyBorder="1" applyAlignment="1" applyProtection="1">
      <alignment horizontal="left" vertical="center"/>
      <protection/>
    </xf>
    <xf numFmtId="0" fontId="7" fillId="0" borderId="14" xfId="0" applyFont="1" applyBorder="1" applyAlignment="1" applyProtection="1">
      <alignment/>
      <protection/>
    </xf>
    <xf numFmtId="0" fontId="14" fillId="0" borderId="0" xfId="0" applyFont="1" applyBorder="1" applyAlignment="1" applyProtection="1">
      <alignment/>
      <protection/>
    </xf>
    <xf numFmtId="0" fontId="10" fillId="0" borderId="0" xfId="0" applyFont="1" applyBorder="1" applyAlignment="1" applyProtection="1">
      <alignment horizontal="left" vertical="center"/>
      <protection/>
    </xf>
    <xf numFmtId="0" fontId="10" fillId="0" borderId="15" xfId="0" applyFont="1" applyBorder="1" applyAlignment="1" applyProtection="1">
      <alignment horizontal="left" vertical="center"/>
      <protection/>
    </xf>
    <xf numFmtId="0" fontId="12" fillId="3" borderId="13" xfId="35" applyFont="1" applyFill="1" applyBorder="1" applyAlignment="1" applyProtection="1">
      <alignment horizontal="left" vertical="center"/>
      <protection/>
    </xf>
    <xf numFmtId="0" fontId="13" fillId="0" borderId="0" xfId="0" applyFont="1" applyBorder="1" applyAlignment="1" applyProtection="1">
      <alignment horizontal="right"/>
      <protection/>
    </xf>
    <xf numFmtId="0" fontId="11" fillId="0" borderId="0" xfId="0" applyFont="1" applyBorder="1" applyAlignment="1" applyProtection="1">
      <alignment/>
      <protection/>
    </xf>
    <xf numFmtId="0" fontId="9" fillId="0" borderId="13" xfId="0" applyFont="1" applyBorder="1" applyAlignment="1" applyProtection="1">
      <alignment/>
      <protection/>
    </xf>
    <xf numFmtId="0" fontId="10" fillId="0" borderId="0" xfId="0" applyFont="1" applyAlignment="1" applyProtection="1">
      <alignment/>
      <protection/>
    </xf>
    <xf numFmtId="0" fontId="7" fillId="0" borderId="14" xfId="0" applyFont="1" applyBorder="1" applyAlignment="1" applyProtection="1">
      <alignment/>
      <protection/>
    </xf>
    <xf numFmtId="167" fontId="7" fillId="0" borderId="12" xfId="0" applyNumberFormat="1" applyFont="1" applyFill="1" applyBorder="1" applyAlignment="1" applyProtection="1">
      <alignment/>
      <protection locked="0"/>
    </xf>
    <xf numFmtId="0" fontId="11" fillId="0" borderId="0" xfId="0" applyFont="1" applyAlignment="1" applyProtection="1">
      <alignment/>
      <protection/>
    </xf>
    <xf numFmtId="0" fontId="11" fillId="0" borderId="0" xfId="0" applyFont="1" applyAlignment="1" applyProtection="1">
      <alignment horizontal="center"/>
      <protection/>
    </xf>
    <xf numFmtId="0" fontId="21" fillId="0" borderId="0" xfId="0" applyFont="1" applyAlignment="1" applyProtection="1">
      <alignment/>
      <protection/>
    </xf>
    <xf numFmtId="0" fontId="11" fillId="3" borderId="12" xfId="0" applyFont="1" applyFill="1" applyBorder="1" applyAlignment="1" applyProtection="1">
      <alignment horizontal="center"/>
      <protection/>
    </xf>
    <xf numFmtId="0" fontId="7" fillId="0" borderId="12" xfId="0" applyFont="1" applyBorder="1" applyAlignment="1" applyProtection="1">
      <alignment/>
      <protection/>
    </xf>
    <xf numFmtId="167" fontId="7" fillId="0" borderId="12" xfId="0" applyNumberFormat="1" applyFont="1" applyBorder="1" applyAlignment="1" applyProtection="1" quotePrefix="1">
      <alignment/>
      <protection/>
    </xf>
    <xf numFmtId="167" fontId="7" fillId="0" borderId="0" xfId="0" applyNumberFormat="1" applyFont="1" applyAlignment="1" applyProtection="1">
      <alignment/>
      <protection/>
    </xf>
    <xf numFmtId="167" fontId="7" fillId="0" borderId="12" xfId="0" applyNumberFormat="1" applyFont="1" applyBorder="1" applyAlignment="1" applyProtection="1">
      <alignment/>
      <protection/>
    </xf>
    <xf numFmtId="0" fontId="11" fillId="3" borderId="12" xfId="0" applyFont="1" applyFill="1" applyBorder="1" applyAlignment="1" applyProtection="1">
      <alignment/>
      <protection/>
    </xf>
    <xf numFmtId="167" fontId="7" fillId="3" borderId="12" xfId="0" applyNumberFormat="1" applyFont="1" applyFill="1" applyBorder="1" applyAlignment="1" applyProtection="1">
      <alignment/>
      <protection/>
    </xf>
    <xf numFmtId="0" fontId="11" fillId="3" borderId="16" xfId="0" applyFont="1" applyFill="1" applyBorder="1" applyAlignment="1" applyProtection="1">
      <alignment horizontal="center"/>
      <protection/>
    </xf>
    <xf numFmtId="0" fontId="7" fillId="0" borderId="12" xfId="0" applyFont="1" applyFill="1" applyBorder="1" applyAlignment="1" applyProtection="1">
      <alignment/>
      <protection/>
    </xf>
    <xf numFmtId="0" fontId="7" fillId="0" borderId="0" xfId="0" applyFont="1" applyFill="1" applyBorder="1" applyAlignment="1" applyProtection="1">
      <alignment/>
      <protection/>
    </xf>
    <xf numFmtId="0" fontId="11" fillId="5" borderId="0" xfId="0" applyFont="1" applyFill="1" applyAlignment="1" applyProtection="1">
      <alignment/>
      <protection/>
    </xf>
    <xf numFmtId="0" fontId="7" fillId="5" borderId="0" xfId="0" applyFont="1" applyFill="1" applyAlignment="1" applyProtection="1">
      <alignment/>
      <protection/>
    </xf>
    <xf numFmtId="167" fontId="7" fillId="0" borderId="0" xfId="0" applyNumberFormat="1" applyFont="1" applyFill="1" applyAlignment="1" applyProtection="1">
      <alignment/>
      <protection/>
    </xf>
    <xf numFmtId="0" fontId="7" fillId="5" borderId="12" xfId="0" applyFont="1" applyFill="1" applyBorder="1" applyAlignment="1" applyProtection="1">
      <alignment/>
      <protection/>
    </xf>
    <xf numFmtId="0" fontId="7" fillId="5" borderId="0" xfId="0" applyFont="1" applyFill="1" applyBorder="1" applyAlignment="1" applyProtection="1">
      <alignment/>
      <protection/>
    </xf>
    <xf numFmtId="167" fontId="7" fillId="0" borderId="12" xfId="0" applyNumberFormat="1" applyFont="1" applyFill="1" applyBorder="1" applyAlignment="1" applyProtection="1">
      <alignment/>
      <protection/>
    </xf>
    <xf numFmtId="0" fontId="11" fillId="5" borderId="0" xfId="0" applyFont="1" applyFill="1" applyAlignment="1" applyProtection="1">
      <alignment horizontal="center"/>
      <protection/>
    </xf>
    <xf numFmtId="167" fontId="7" fillId="0" borderId="0" xfId="0" applyNumberFormat="1" applyFont="1" applyFill="1" applyBorder="1" applyAlignment="1" applyProtection="1">
      <alignment/>
      <protection/>
    </xf>
    <xf numFmtId="0" fontId="22" fillId="5" borderId="0" xfId="0" applyFont="1" applyFill="1" applyAlignment="1" applyProtection="1">
      <alignment/>
      <protection/>
    </xf>
    <xf numFmtId="3" fontId="7" fillId="0" borderId="0" xfId="0" applyNumberFormat="1" applyFont="1" applyFill="1" applyBorder="1" applyAlignment="1" applyProtection="1">
      <alignment/>
      <protection/>
    </xf>
    <xf numFmtId="0" fontId="7" fillId="0" borderId="0" xfId="0" applyFont="1" applyFill="1" applyAlignment="1" applyProtection="1">
      <alignment/>
      <protection/>
    </xf>
    <xf numFmtId="0" fontId="9" fillId="0" borderId="0" xfId="0" applyFont="1" applyAlignment="1" applyProtection="1">
      <alignment horizontal="center"/>
      <protection/>
    </xf>
    <xf numFmtId="0" fontId="10" fillId="0" borderId="0" xfId="0" applyFont="1" applyAlignment="1" applyProtection="1">
      <alignment/>
      <protection/>
    </xf>
    <xf numFmtId="0" fontId="9" fillId="5" borderId="0" xfId="0" applyFont="1" applyFill="1" applyAlignment="1" applyProtection="1">
      <alignment horizontal="center"/>
      <protection/>
    </xf>
    <xf numFmtId="0" fontId="10" fillId="5" borderId="0" xfId="0" applyFont="1" applyFill="1" applyBorder="1" applyAlignment="1" applyProtection="1">
      <alignment/>
      <protection/>
    </xf>
    <xf numFmtId="167" fontId="10" fillId="0" borderId="0" xfId="0" applyNumberFormat="1" applyFont="1" applyFill="1" applyBorder="1" applyAlignment="1" applyProtection="1">
      <alignment/>
      <protection/>
    </xf>
    <xf numFmtId="0" fontId="10" fillId="5" borderId="0" xfId="0" applyFont="1" applyFill="1" applyAlignment="1" applyProtection="1">
      <alignment/>
      <protection/>
    </xf>
    <xf numFmtId="0" fontId="10" fillId="0" borderId="0" xfId="0" applyFont="1" applyFill="1" applyAlignment="1" applyProtection="1">
      <alignment/>
      <protection/>
    </xf>
    <xf numFmtId="0" fontId="9" fillId="0" borderId="0" xfId="0" applyFont="1" applyBorder="1" applyAlignment="1" applyProtection="1">
      <alignment vertical="center"/>
      <protection/>
    </xf>
    <xf numFmtId="0" fontId="9" fillId="0" borderId="0" xfId="0" applyFont="1" applyBorder="1" applyAlignment="1" applyProtection="1">
      <alignment horizontal="center" wrapText="1"/>
      <protection/>
    </xf>
    <xf numFmtId="0" fontId="10" fillId="0" borderId="13" xfId="0" applyFont="1" applyBorder="1" applyAlignment="1" applyProtection="1">
      <alignment horizontal="left" wrapText="1"/>
      <protection/>
    </xf>
    <xf numFmtId="0" fontId="9" fillId="0" borderId="17" xfId="0" applyFont="1" applyBorder="1" applyAlignment="1" applyProtection="1">
      <alignment horizontal="center" wrapText="1"/>
      <protection/>
    </xf>
    <xf numFmtId="37" fontId="10" fillId="0" borderId="18" xfId="0" applyNumberFormat="1" applyFont="1" applyFill="1" applyBorder="1" applyAlignment="1" applyProtection="1">
      <alignment vertical="center"/>
      <protection/>
    </xf>
    <xf numFmtId="37" fontId="10" fillId="0" borderId="12" xfId="0" applyNumberFormat="1" applyFont="1" applyFill="1" applyBorder="1" applyAlignment="1" applyProtection="1">
      <alignment vertical="center"/>
      <protection/>
    </xf>
    <xf numFmtId="0" fontId="10" fillId="0" borderId="12" xfId="0" applyFont="1" applyBorder="1" applyAlignment="1" applyProtection="1">
      <alignment horizontal="left"/>
      <protection/>
    </xf>
    <xf numFmtId="0" fontId="10" fillId="0" borderId="17" xfId="0" applyFont="1" applyBorder="1" applyAlignment="1" applyProtection="1">
      <alignment vertical="center"/>
      <protection/>
    </xf>
    <xf numFmtId="0" fontId="7" fillId="0" borderId="19" xfId="0" applyFont="1" applyBorder="1" applyAlignment="1" applyProtection="1">
      <alignment/>
      <protection/>
    </xf>
    <xf numFmtId="37" fontId="10" fillId="0" borderId="20" xfId="0" applyNumberFormat="1" applyFont="1" applyFill="1" applyBorder="1" applyAlignment="1" applyProtection="1">
      <alignment vertical="center"/>
      <protection/>
    </xf>
    <xf numFmtId="0" fontId="7" fillId="0" borderId="18" xfId="0" applyFont="1" applyBorder="1" applyAlignment="1" applyProtection="1">
      <alignment/>
      <protection/>
    </xf>
    <xf numFmtId="0" fontId="7" fillId="0" borderId="15" xfId="0" applyFont="1" applyBorder="1" applyAlignment="1" applyProtection="1">
      <alignment/>
      <protection/>
    </xf>
    <xf numFmtId="0" fontId="7" fillId="0" borderId="9" xfId="0" applyFont="1" applyBorder="1" applyAlignment="1" applyProtection="1">
      <alignment/>
      <protection/>
    </xf>
    <xf numFmtId="0" fontId="7" fillId="0" borderId="0" xfId="0" applyFont="1" applyBorder="1" applyAlignment="1" applyProtection="1">
      <alignment vertical="top"/>
      <protection/>
    </xf>
    <xf numFmtId="0" fontId="10" fillId="0" borderId="0" xfId="0" applyFont="1" applyBorder="1" applyAlignment="1" applyProtection="1">
      <alignment horizontal="right"/>
      <protection/>
    </xf>
    <xf numFmtId="0" fontId="10" fillId="0" borderId="0" xfId="0" applyFont="1" applyBorder="1" applyAlignment="1" applyProtection="1">
      <alignment horizontal="justify" vertical="top" wrapText="1"/>
      <protection/>
    </xf>
    <xf numFmtId="0" fontId="10" fillId="0" borderId="0" xfId="0" applyFont="1" applyBorder="1" applyAlignment="1" applyProtection="1">
      <alignment horizontal="justify" wrapText="1"/>
      <protection/>
    </xf>
    <xf numFmtId="0" fontId="10" fillId="0" borderId="0" xfId="0" applyFont="1" applyBorder="1" applyAlignment="1" applyProtection="1">
      <alignment horizontal="left" vertical="top" wrapText="1"/>
      <protection/>
    </xf>
    <xf numFmtId="0" fontId="9" fillId="0" borderId="21"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15" xfId="0" applyFont="1" applyFill="1" applyBorder="1" applyAlignment="1" applyProtection="1">
      <alignment horizontal="left"/>
      <protection/>
    </xf>
    <xf numFmtId="0" fontId="9" fillId="0" borderId="12" xfId="0" applyFont="1" applyBorder="1" applyAlignment="1" applyProtection="1">
      <alignment horizontal="left" vertical="center"/>
      <protection/>
    </xf>
    <xf numFmtId="0" fontId="10" fillId="0" borderId="21"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18" xfId="0" applyFont="1" applyBorder="1" applyAlignment="1" applyProtection="1">
      <alignment horizontal="left" vertical="center"/>
      <protection/>
    </xf>
    <xf numFmtId="0" fontId="9" fillId="0" borderId="13" xfId="0" applyFont="1" applyBorder="1" applyAlignment="1" applyProtection="1">
      <alignment vertical="center"/>
      <protection/>
    </xf>
    <xf numFmtId="0" fontId="9" fillId="0" borderId="18" xfId="0" applyFont="1" applyBorder="1" applyAlignment="1" applyProtection="1">
      <alignment vertical="center"/>
      <protection/>
    </xf>
    <xf numFmtId="0" fontId="10" fillId="0" borderId="13" xfId="0" applyFont="1" applyBorder="1" applyAlignment="1" applyProtection="1">
      <alignment vertical="center"/>
      <protection/>
    </xf>
    <xf numFmtId="0" fontId="9" fillId="0" borderId="17" xfId="0" applyFont="1" applyBorder="1" applyAlignment="1" applyProtection="1">
      <alignment horizontal="left" vertical="center"/>
      <protection/>
    </xf>
    <xf numFmtId="0" fontId="9" fillId="0" borderId="14" xfId="0" applyFont="1" applyBorder="1" applyAlignment="1" applyProtection="1">
      <alignment horizontal="left" vertical="center"/>
      <protection/>
    </xf>
    <xf numFmtId="0" fontId="9" fillId="0" borderId="0" xfId="0" applyFont="1" applyFill="1" applyBorder="1" applyAlignment="1" applyProtection="1">
      <alignment horizontal="left"/>
      <protection/>
    </xf>
    <xf numFmtId="0" fontId="9" fillId="0" borderId="0" xfId="0" applyFont="1" applyBorder="1" applyAlignment="1" applyProtection="1">
      <alignment horizontal="left" vertical="center"/>
      <protection/>
    </xf>
    <xf numFmtId="0" fontId="20" fillId="0" borderId="13" xfId="0" applyFont="1" applyBorder="1" applyAlignment="1" applyProtection="1">
      <alignment vertical="center"/>
      <protection/>
    </xf>
    <xf numFmtId="0" fontId="10" fillId="0" borderId="15" xfId="0" applyFont="1" applyBorder="1" applyAlignment="1" applyProtection="1">
      <alignment vertical="center"/>
      <protection/>
    </xf>
    <xf numFmtId="0" fontId="9" fillId="0" borderId="20" xfId="0" applyFont="1" applyFill="1" applyBorder="1" applyAlignment="1" applyProtection="1">
      <alignment horizontal="left"/>
      <protection/>
    </xf>
    <xf numFmtId="0" fontId="9" fillId="0" borderId="17" xfId="0" applyFont="1" applyFill="1" applyBorder="1" applyAlignment="1" applyProtection="1">
      <alignment horizontal="left"/>
      <protection/>
    </xf>
    <xf numFmtId="0" fontId="9" fillId="0" borderId="14" xfId="0" applyFont="1" applyFill="1" applyBorder="1" applyAlignment="1" applyProtection="1">
      <alignment horizontal="left"/>
      <protection/>
    </xf>
    <xf numFmtId="0" fontId="9" fillId="0" borderId="19" xfId="0" applyFont="1" applyFill="1" applyBorder="1" applyAlignment="1" applyProtection="1">
      <alignment horizontal="left"/>
      <protection/>
    </xf>
    <xf numFmtId="0" fontId="7" fillId="0" borderId="0" xfId="0" applyFont="1" applyBorder="1" applyAlignment="1" applyProtection="1">
      <alignment wrapText="1"/>
      <protection/>
    </xf>
    <xf numFmtId="0" fontId="7" fillId="0" borderId="0" xfId="0" applyFont="1" applyAlignment="1" applyProtection="1">
      <alignment wrapText="1"/>
      <protection/>
    </xf>
    <xf numFmtId="0" fontId="7" fillId="0" borderId="0" xfId="0" applyFont="1" applyBorder="1" applyAlignment="1" applyProtection="1">
      <alignment vertical="top" wrapText="1"/>
      <protection/>
    </xf>
    <xf numFmtId="0" fontId="7" fillId="0" borderId="0" xfId="0" applyFont="1" applyAlignment="1" applyProtection="1">
      <alignment vertical="top" wrapText="1"/>
      <protection/>
    </xf>
    <xf numFmtId="0" fontId="10" fillId="0" borderId="0" xfId="0" applyFont="1" applyFill="1" applyBorder="1" applyAlignment="1" applyProtection="1">
      <alignment/>
      <protection/>
    </xf>
    <xf numFmtId="0" fontId="11" fillId="0" borderId="0" xfId="0" applyFont="1" applyFill="1" applyAlignment="1" applyProtection="1">
      <alignment/>
      <protection/>
    </xf>
    <xf numFmtId="0" fontId="11" fillId="3" borderId="3" xfId="0" applyFont="1" applyFill="1" applyBorder="1" applyAlignment="1" applyProtection="1">
      <alignment horizontal="center"/>
      <protection/>
    </xf>
    <xf numFmtId="167" fontId="11" fillId="3" borderId="16" xfId="0" applyNumberFormat="1" applyFont="1" applyFill="1" applyBorder="1" applyAlignment="1" applyProtection="1">
      <alignment horizontal="center"/>
      <protection/>
    </xf>
    <xf numFmtId="0" fontId="11" fillId="3" borderId="2" xfId="0" applyNumberFormat="1" applyFont="1" applyFill="1" applyBorder="1" applyAlignment="1" applyProtection="1">
      <alignment horizontal="center"/>
      <protection/>
    </xf>
    <xf numFmtId="171" fontId="11" fillId="3" borderId="23" xfId="0" applyNumberFormat="1" applyFont="1" applyFill="1" applyBorder="1" applyAlignment="1" applyProtection="1">
      <alignment horizontal="center"/>
      <protection/>
    </xf>
    <xf numFmtId="0" fontId="11" fillId="3" borderId="23" xfId="0" applyNumberFormat="1" applyFont="1" applyFill="1" applyBorder="1" applyAlignment="1" applyProtection="1">
      <alignment horizontal="center"/>
      <protection/>
    </xf>
    <xf numFmtId="0" fontId="11" fillId="3" borderId="3" xfId="0" applyNumberFormat="1" applyFont="1" applyFill="1" applyBorder="1" applyAlignment="1" applyProtection="1">
      <alignment horizontal="center"/>
      <protection/>
    </xf>
    <xf numFmtId="0" fontId="7" fillId="3" borderId="3" xfId="0" applyFont="1" applyFill="1" applyBorder="1" applyAlignment="1" applyProtection="1">
      <alignment/>
      <protection/>
    </xf>
    <xf numFmtId="167" fontId="11" fillId="0" borderId="0" xfId="0" applyNumberFormat="1" applyFont="1" applyFill="1" applyBorder="1" applyAlignment="1" applyProtection="1">
      <alignment horizontal="center"/>
      <protection/>
    </xf>
    <xf numFmtId="0" fontId="7" fillId="0" borderId="0" xfId="0" applyFont="1" applyAlignment="1" applyProtection="1">
      <alignment horizontal="center"/>
      <protection/>
    </xf>
    <xf numFmtId="0" fontId="7" fillId="0" borderId="0" xfId="0" applyFont="1" applyAlignment="1" applyProtection="1" quotePrefix="1">
      <alignment horizontal="center"/>
      <protection/>
    </xf>
    <xf numFmtId="0" fontId="7" fillId="0" borderId="11" xfId="0" applyFont="1" applyBorder="1" applyAlignment="1" applyProtection="1">
      <alignment/>
      <protection locked="0"/>
    </xf>
    <xf numFmtId="0" fontId="10" fillId="0" borderId="0" xfId="0" applyFont="1" applyBorder="1" applyAlignment="1" applyProtection="1">
      <alignment/>
      <protection locked="0"/>
    </xf>
    <xf numFmtId="0" fontId="10" fillId="0" borderId="24"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horizontal="left"/>
      <protection locked="0"/>
    </xf>
    <xf numFmtId="0" fontId="18" fillId="0" borderId="9" xfId="0" applyFont="1" applyBorder="1" applyAlignment="1" applyProtection="1">
      <alignment/>
      <protection locked="0"/>
    </xf>
    <xf numFmtId="0" fontId="7" fillId="0" borderId="0" xfId="0" applyFont="1" applyFill="1" applyAlignment="1" applyProtection="1">
      <alignment/>
      <protection locked="0"/>
    </xf>
    <xf numFmtId="0" fontId="7" fillId="0" borderId="25" xfId="0" applyFont="1" applyBorder="1" applyAlignment="1" applyProtection="1">
      <alignment/>
      <protection/>
    </xf>
    <xf numFmtId="0" fontId="10" fillId="0" borderId="13" xfId="0" applyFont="1" applyFill="1" applyBorder="1" applyAlignment="1" applyProtection="1">
      <alignment horizontal="left"/>
      <protection locked="0"/>
    </xf>
    <xf numFmtId="0" fontId="10" fillId="0" borderId="21"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10" fillId="0" borderId="26" xfId="0" applyFont="1" applyFill="1" applyBorder="1" applyAlignment="1" applyProtection="1">
      <alignment horizontal="left"/>
      <protection locked="0"/>
    </xf>
    <xf numFmtId="0" fontId="10" fillId="0" borderId="25"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24" xfId="0" applyFont="1" applyFill="1" applyBorder="1" applyAlignment="1" applyProtection="1">
      <alignment horizontal="left"/>
      <protection locked="0"/>
    </xf>
    <xf numFmtId="0" fontId="23" fillId="5" borderId="0" xfId="0" applyFont="1" applyFill="1" applyAlignment="1" applyProtection="1">
      <alignment/>
      <protection/>
    </xf>
    <xf numFmtId="0" fontId="11" fillId="3" borderId="13" xfId="0" applyFont="1" applyFill="1" applyBorder="1" applyAlignment="1" applyProtection="1">
      <alignment horizontal="left"/>
      <protection/>
    </xf>
    <xf numFmtId="0" fontId="11" fillId="3" borderId="18" xfId="0" applyFont="1" applyFill="1" applyBorder="1" applyAlignment="1" applyProtection="1">
      <alignment horizontal="left"/>
      <protection/>
    </xf>
    <xf numFmtId="0" fontId="9" fillId="0" borderId="18" xfId="0" applyFont="1" applyFill="1" applyBorder="1" applyAlignment="1" applyProtection="1">
      <alignment horizontal="right"/>
      <protection/>
    </xf>
    <xf numFmtId="0" fontId="10" fillId="0" borderId="0" xfId="36" applyFont="1" applyProtection="1">
      <alignment/>
      <protection/>
    </xf>
    <xf numFmtId="0" fontId="10" fillId="0" borderId="0" xfId="36" applyFont="1" applyAlignment="1" applyProtection="1">
      <alignment vertical="top"/>
      <protection/>
    </xf>
    <xf numFmtId="0" fontId="10" fillId="0" borderId="0" xfId="36" applyFont="1" applyBorder="1" applyAlignment="1" applyProtection="1">
      <alignment vertical="top"/>
      <protection/>
    </xf>
    <xf numFmtId="0" fontId="10" fillId="0" borderId="0" xfId="36" applyFont="1" applyBorder="1" applyProtection="1">
      <alignment/>
      <protection/>
    </xf>
    <xf numFmtId="37" fontId="18" fillId="0" borderId="0" xfId="36" applyNumberFormat="1" applyFont="1" applyAlignment="1" applyProtection="1">
      <alignment vertical="top"/>
      <protection/>
    </xf>
    <xf numFmtId="0" fontId="9" fillId="0" borderId="0" xfId="36" applyFont="1" applyProtection="1">
      <alignment/>
      <protection/>
    </xf>
    <xf numFmtId="0" fontId="9" fillId="3" borderId="5" xfId="36" applyFont="1" applyFill="1" applyBorder="1" applyAlignment="1" applyProtection="1">
      <alignment horizontal="center" vertical="center"/>
      <protection/>
    </xf>
    <xf numFmtId="0" fontId="9" fillId="3" borderId="16" xfId="36" applyFont="1" applyFill="1" applyBorder="1" applyAlignment="1" applyProtection="1">
      <alignment horizontal="center" vertical="center"/>
      <protection/>
    </xf>
    <xf numFmtId="0" fontId="10" fillId="0" borderId="0" xfId="36" applyFont="1" applyFill="1" applyAlignment="1" applyProtection="1">
      <alignment horizontal="center" vertical="top"/>
      <protection/>
    </xf>
    <xf numFmtId="0" fontId="9" fillId="3" borderId="9" xfId="36" applyFont="1" applyFill="1" applyBorder="1" applyAlignment="1" applyProtection="1">
      <alignment horizontal="center" vertical="center"/>
      <protection/>
    </xf>
    <xf numFmtId="0" fontId="9" fillId="0" borderId="0" xfId="0" applyFont="1" applyFill="1" applyBorder="1" applyAlignment="1" applyProtection="1">
      <alignment/>
      <protection hidden="1"/>
    </xf>
    <xf numFmtId="0" fontId="10" fillId="0" borderId="8" xfId="36" applyFont="1" applyBorder="1" applyProtection="1">
      <alignment/>
      <protection/>
    </xf>
    <xf numFmtId="0" fontId="9" fillId="3" borderId="23" xfId="36" applyFont="1" applyFill="1" applyBorder="1" applyAlignment="1" applyProtection="1">
      <alignment horizontal="center" vertical="center"/>
      <protection/>
    </xf>
    <xf numFmtId="0" fontId="10" fillId="0" borderId="6" xfId="36" applyFont="1" applyBorder="1" applyProtection="1">
      <alignment/>
      <protection/>
    </xf>
    <xf numFmtId="1" fontId="9" fillId="3" borderId="12" xfId="36" applyNumberFormat="1" applyFont="1" applyFill="1" applyBorder="1" applyAlignment="1" applyProtection="1">
      <alignment horizontal="center"/>
      <protection/>
    </xf>
    <xf numFmtId="0" fontId="10" fillId="0" borderId="12" xfId="36" applyFont="1" applyFill="1" applyBorder="1" applyAlignment="1" applyProtection="1">
      <alignment horizontal="center" vertical="top"/>
      <protection/>
    </xf>
    <xf numFmtId="3" fontId="10" fillId="0" borderId="12" xfId="36" applyNumberFormat="1" applyFont="1" applyFill="1" applyBorder="1" applyAlignment="1" applyProtection="1">
      <alignment/>
      <protection locked="0"/>
    </xf>
    <xf numFmtId="3" fontId="10" fillId="5" borderId="12" xfId="36" applyNumberFormat="1" applyFont="1" applyFill="1" applyBorder="1" applyProtection="1">
      <alignment/>
      <protection/>
    </xf>
    <xf numFmtId="1" fontId="9" fillId="3" borderId="12" xfId="36" applyNumberFormat="1" applyFont="1" applyFill="1" applyBorder="1" applyAlignment="1" applyProtection="1">
      <alignment horizontal="center" vertical="top"/>
      <protection/>
    </xf>
    <xf numFmtId="0" fontId="7" fillId="0" borderId="0" xfId="34" applyFont="1">
      <alignment/>
      <protection/>
    </xf>
    <xf numFmtId="0" fontId="9" fillId="3" borderId="13" xfId="36" applyFont="1" applyFill="1" applyBorder="1" applyAlignment="1" applyProtection="1">
      <alignment horizontal="left" vertical="top"/>
      <protection/>
    </xf>
    <xf numFmtId="0" fontId="10" fillId="3" borderId="18" xfId="36" applyFont="1" applyFill="1" applyBorder="1" applyProtection="1">
      <alignment/>
      <protection/>
    </xf>
    <xf numFmtId="3" fontId="9" fillId="3" borderId="12" xfId="36" applyNumberFormat="1" applyFont="1" applyFill="1" applyBorder="1" applyAlignment="1" applyProtection="1">
      <alignment/>
      <protection/>
    </xf>
    <xf numFmtId="167" fontId="10" fillId="0" borderId="0" xfId="36" applyNumberFormat="1" applyFont="1" applyBorder="1" applyProtection="1">
      <alignment/>
      <protection/>
    </xf>
    <xf numFmtId="1" fontId="9" fillId="0" borderId="0" xfId="36" applyNumberFormat="1" applyFont="1" applyFill="1" applyBorder="1" applyAlignment="1" applyProtection="1">
      <alignment horizontal="center"/>
      <protection/>
    </xf>
    <xf numFmtId="0" fontId="10" fillId="0" borderId="0" xfId="36" applyFont="1" applyFill="1" applyBorder="1" applyAlignment="1" applyProtection="1">
      <alignment horizontal="center" vertical="top"/>
      <protection/>
    </xf>
    <xf numFmtId="0" fontId="10" fillId="0" borderId="0" xfId="36" applyFont="1" applyFill="1" applyBorder="1" applyAlignment="1" applyProtection="1">
      <alignment vertical="top" wrapText="1"/>
      <protection/>
    </xf>
    <xf numFmtId="3" fontId="10" fillId="0" borderId="0" xfId="36" applyNumberFormat="1" applyFont="1" applyFill="1" applyBorder="1" applyProtection="1">
      <alignment/>
      <protection/>
    </xf>
    <xf numFmtId="0" fontId="10" fillId="0" borderId="0" xfId="36" applyFont="1" applyFill="1" applyBorder="1" applyProtection="1">
      <alignment/>
      <protection/>
    </xf>
    <xf numFmtId="0" fontId="24" fillId="0" borderId="0" xfId="0" applyFont="1" applyFill="1" applyAlignment="1" applyProtection="1">
      <alignment/>
      <protection/>
    </xf>
    <xf numFmtId="0" fontId="24" fillId="0" borderId="0" xfId="0" applyFont="1" applyFill="1" applyAlignment="1" applyProtection="1">
      <alignment/>
      <protection locked="0"/>
    </xf>
    <xf numFmtId="0" fontId="24" fillId="0" borderId="0" xfId="0" applyFont="1" applyFill="1" applyBorder="1" applyAlignment="1" applyProtection="1">
      <alignment/>
      <protection/>
    </xf>
    <xf numFmtId="0" fontId="25" fillId="0" borderId="0" xfId="0" applyFont="1" applyFill="1" applyAlignment="1" applyProtection="1">
      <alignment/>
      <protection/>
    </xf>
    <xf numFmtId="0" fontId="25" fillId="0" borderId="0" xfId="0" applyFont="1" applyFill="1" applyBorder="1" applyAlignment="1" applyProtection="1">
      <alignment/>
      <protection/>
    </xf>
    <xf numFmtId="168" fontId="10" fillId="0" borderId="0" xfId="0" applyNumberFormat="1" applyFont="1" applyBorder="1" applyAlignment="1" applyProtection="1">
      <alignment horizontal="center" wrapText="1"/>
      <protection/>
    </xf>
    <xf numFmtId="16" fontId="7" fillId="0" borderId="0" xfId="0" applyNumberFormat="1" applyFont="1" applyAlignment="1" applyProtection="1" quotePrefix="1">
      <alignment horizontal="center"/>
      <protection/>
    </xf>
    <xf numFmtId="0" fontId="0" fillId="0" borderId="0" xfId="0" applyBorder="1" applyAlignment="1" applyProtection="1">
      <alignment horizontal="left"/>
      <protection locked="0"/>
    </xf>
    <xf numFmtId="0" fontId="10" fillId="0" borderId="11" xfId="0" applyFont="1" applyBorder="1" applyAlignment="1" applyProtection="1">
      <alignment/>
      <protection/>
    </xf>
    <xf numFmtId="0" fontId="10" fillId="0" borderId="27" xfId="0" applyFont="1" applyBorder="1" applyAlignment="1" applyProtection="1">
      <alignment/>
      <protection/>
    </xf>
    <xf numFmtId="0" fontId="28" fillId="3" borderId="12" xfId="0" applyNumberFormat="1" applyFont="1" applyFill="1" applyBorder="1" applyAlignment="1" applyProtection="1">
      <alignment horizontal="center"/>
      <protection/>
    </xf>
    <xf numFmtId="0" fontId="14" fillId="5" borderId="0" xfId="0" applyFont="1" applyFill="1" applyAlignment="1" applyProtection="1">
      <alignment/>
      <protection/>
    </xf>
    <xf numFmtId="0" fontId="26" fillId="0" borderId="0" xfId="0" applyFont="1" applyFill="1" applyAlignment="1" applyProtection="1">
      <alignment/>
      <protection/>
    </xf>
    <xf numFmtId="0" fontId="26" fillId="0" borderId="0" xfId="0" applyFont="1" applyFill="1" applyAlignment="1" applyProtection="1">
      <alignment/>
      <protection locked="0"/>
    </xf>
    <xf numFmtId="4" fontId="26" fillId="0" borderId="12" xfId="0" applyNumberFormat="1" applyFont="1" applyFill="1" applyBorder="1" applyAlignment="1" applyProtection="1">
      <alignment/>
      <protection/>
    </xf>
    <xf numFmtId="166" fontId="26" fillId="0" borderId="12" xfId="0" applyNumberFormat="1" applyFont="1" applyFill="1" applyBorder="1" applyAlignment="1" applyProtection="1">
      <alignment/>
      <protection/>
    </xf>
    <xf numFmtId="4" fontId="26" fillId="0" borderId="0" xfId="0" applyNumberFormat="1" applyFont="1" applyFill="1" applyBorder="1" applyAlignment="1" applyProtection="1">
      <alignment/>
      <protection/>
    </xf>
    <xf numFmtId="4" fontId="26" fillId="0" borderId="0" xfId="0" applyNumberFormat="1" applyFont="1" applyFill="1" applyAlignment="1" applyProtection="1">
      <alignment/>
      <protection/>
    </xf>
    <xf numFmtId="167" fontId="26" fillId="0" borderId="0" xfId="0" applyNumberFormat="1" applyFont="1" applyFill="1" applyAlignment="1" applyProtection="1">
      <alignment/>
      <protection/>
    </xf>
    <xf numFmtId="0" fontId="26" fillId="0" borderId="0" xfId="0" applyFont="1" applyFill="1" applyBorder="1" applyAlignment="1" applyProtection="1">
      <alignment/>
      <protection/>
    </xf>
    <xf numFmtId="169" fontId="26" fillId="0" borderId="12" xfId="30" applyNumberFormat="1" applyFont="1" applyFill="1" applyBorder="1" applyAlignment="1" applyProtection="1">
      <alignment/>
      <protection/>
    </xf>
    <xf numFmtId="0" fontId="27" fillId="0" borderId="12" xfId="0" applyFont="1" applyFill="1" applyBorder="1" applyAlignment="1" applyProtection="1">
      <alignment/>
      <protection/>
    </xf>
    <xf numFmtId="0" fontId="27" fillId="0" borderId="12" xfId="0" applyFont="1" applyFill="1" applyBorder="1" applyAlignment="1" applyProtection="1">
      <alignment horizontal="right"/>
      <protection/>
    </xf>
    <xf numFmtId="180" fontId="27" fillId="0" borderId="12" xfId="0" applyNumberFormat="1" applyFont="1" applyFill="1" applyBorder="1" applyAlignment="1" applyProtection="1">
      <alignment horizontal="right"/>
      <protection/>
    </xf>
    <xf numFmtId="0" fontId="28" fillId="3" borderId="12" xfId="0" applyFont="1" applyFill="1" applyBorder="1" applyAlignment="1" applyProtection="1">
      <alignment horizontal="center"/>
      <protection/>
    </xf>
    <xf numFmtId="0" fontId="7" fillId="0" borderId="0" xfId="0" applyFont="1" applyFill="1" applyAlignment="1" applyProtection="1">
      <alignment/>
      <protection/>
    </xf>
    <xf numFmtId="0" fontId="9" fillId="0" borderId="0" xfId="0" applyFont="1" applyFill="1" applyBorder="1" applyAlignment="1" applyProtection="1">
      <alignment/>
      <protection/>
    </xf>
    <xf numFmtId="0" fontId="10" fillId="0" borderId="0" xfId="0" applyFont="1" applyFill="1" applyBorder="1" applyAlignment="1" applyProtection="1">
      <alignment/>
      <protection/>
    </xf>
    <xf numFmtId="0" fontId="7" fillId="0" borderId="0" xfId="0" applyFont="1" applyFill="1" applyBorder="1" applyAlignment="1" applyProtection="1">
      <alignment/>
      <protection/>
    </xf>
    <xf numFmtId="0" fontId="8" fillId="0" borderId="0" xfId="0" applyFont="1" applyFill="1" applyBorder="1" applyAlignment="1" applyProtection="1">
      <alignment horizontal="left"/>
      <protection/>
    </xf>
    <xf numFmtId="0" fontId="27" fillId="0" borderId="0" xfId="0" applyFont="1" applyFill="1" applyBorder="1" applyAlignment="1" applyProtection="1">
      <alignment/>
      <protection/>
    </xf>
    <xf numFmtId="0" fontId="27" fillId="0" borderId="0" xfId="0" applyFont="1" applyFill="1" applyBorder="1" applyAlignment="1" applyProtection="1">
      <alignment horizontal="right"/>
      <protection/>
    </xf>
    <xf numFmtId="180" fontId="27" fillId="0" borderId="0" xfId="0" applyNumberFormat="1" applyFont="1" applyFill="1" applyBorder="1" applyAlignment="1" applyProtection="1">
      <alignment horizontal="right"/>
      <protection/>
    </xf>
    <xf numFmtId="2" fontId="7" fillId="0" borderId="0" xfId="0" applyNumberFormat="1" applyFont="1" applyFill="1" applyAlignment="1" applyProtection="1">
      <alignment/>
      <protection/>
    </xf>
    <xf numFmtId="1" fontId="7" fillId="0" borderId="0" xfId="0" applyNumberFormat="1" applyFont="1" applyFill="1" applyAlignment="1" applyProtection="1">
      <alignment/>
      <protection/>
    </xf>
    <xf numFmtId="0" fontId="10" fillId="0" borderId="0" xfId="0" applyNumberFormat="1" applyFont="1" applyBorder="1" applyAlignment="1" applyProtection="1">
      <alignment wrapText="1"/>
      <protection/>
    </xf>
    <xf numFmtId="1" fontId="9" fillId="3" borderId="12" xfId="36" applyNumberFormat="1" applyFont="1" applyFill="1" applyBorder="1" applyAlignment="1" applyProtection="1">
      <alignment horizontal="center" vertical="distributed"/>
      <protection/>
    </xf>
    <xf numFmtId="0" fontId="10" fillId="0" borderId="0" xfId="34" applyNumberFormat="1" applyFont="1" applyBorder="1" applyAlignment="1" applyProtection="1">
      <alignment vertical="center"/>
      <protection/>
    </xf>
    <xf numFmtId="0" fontId="10" fillId="0" borderId="12" xfId="36" applyFont="1" applyFill="1" applyBorder="1" applyAlignment="1" applyProtection="1">
      <alignment horizontal="center" vertical="distributed"/>
      <protection/>
    </xf>
    <xf numFmtId="0" fontId="10" fillId="0" borderId="12" xfId="36" applyFont="1" applyFill="1" applyBorder="1" applyAlignment="1" applyProtection="1">
      <alignment vertical="distributed"/>
      <protection/>
    </xf>
    <xf numFmtId="0" fontId="10" fillId="0" borderId="12" xfId="36" applyFont="1" applyFill="1" applyBorder="1" applyAlignment="1" applyProtection="1">
      <alignment horizontal="left" vertical="distributed"/>
      <protection/>
    </xf>
    <xf numFmtId="0" fontId="10" fillId="0" borderId="12" xfId="36" applyFont="1" applyFill="1" applyBorder="1" applyAlignment="1" applyProtection="1">
      <alignment horizontal="center" vertical="distributed"/>
      <protection hidden="1"/>
    </xf>
    <xf numFmtId="0" fontId="10" fillId="0" borderId="12" xfId="36" applyFont="1" applyBorder="1" applyAlignment="1" applyProtection="1">
      <alignment vertical="distributed"/>
      <protection hidden="1"/>
    </xf>
    <xf numFmtId="0" fontId="10" fillId="0" borderId="12" xfId="36" applyFont="1" applyFill="1" applyBorder="1" applyProtection="1">
      <alignment/>
      <protection/>
    </xf>
    <xf numFmtId="0" fontId="7" fillId="0" borderId="0" xfId="0" applyFont="1" applyAlignment="1" applyProtection="1">
      <alignment horizontal="left"/>
      <protection/>
    </xf>
    <xf numFmtId="0" fontId="8" fillId="0" borderId="0" xfId="0" applyFont="1" applyBorder="1" applyAlignment="1" applyProtection="1">
      <alignment horizontal="left" vertical="top"/>
      <protection locked="0"/>
    </xf>
    <xf numFmtId="0" fontId="30" fillId="0" borderId="0" xfId="0" applyFont="1" applyBorder="1" applyAlignment="1" applyProtection="1">
      <alignment horizontal="left" vertical="top"/>
      <protection locked="0"/>
    </xf>
    <xf numFmtId="0" fontId="26" fillId="0" borderId="12" xfId="0" applyFont="1" applyFill="1" applyBorder="1" applyAlignment="1" applyProtection="1">
      <alignment/>
      <protection/>
    </xf>
    <xf numFmtId="0" fontId="10" fillId="0" borderId="13" xfId="36" applyFont="1" applyFill="1" applyBorder="1" applyAlignment="1" applyProtection="1">
      <alignment horizontal="left" vertical="distributed" wrapText="1"/>
      <protection/>
    </xf>
    <xf numFmtId="3" fontId="10" fillId="0" borderId="13" xfId="36" applyNumberFormat="1" applyFont="1" applyFill="1" applyBorder="1" applyAlignment="1" applyProtection="1">
      <alignment wrapText="1"/>
      <protection locked="0"/>
    </xf>
    <xf numFmtId="3" fontId="10" fillId="0" borderId="12" xfId="36" applyNumberFormat="1" applyFont="1" applyFill="1" applyBorder="1" applyAlignment="1" applyProtection="1">
      <alignment wrapText="1"/>
      <protection locked="0"/>
    </xf>
    <xf numFmtId="0" fontId="10" fillId="0" borderId="13" xfId="36" applyFont="1" applyFill="1" applyBorder="1" applyAlignment="1" applyProtection="1">
      <alignment vertical="distributed"/>
      <protection/>
    </xf>
    <xf numFmtId="0" fontId="10" fillId="0" borderId="12" xfId="36" applyFont="1" applyFill="1" applyBorder="1" applyAlignment="1" applyProtection="1">
      <alignment horizontal="left" vertical="distributed" wrapText="1"/>
      <protection/>
    </xf>
    <xf numFmtId="0" fontId="31" fillId="0" borderId="0" xfId="33" applyFont="1" applyFill="1">
      <alignment/>
      <protection/>
    </xf>
    <xf numFmtId="0" fontId="10" fillId="0" borderId="13" xfId="36" applyFont="1" applyFill="1" applyBorder="1" applyAlignment="1" applyProtection="1">
      <alignment vertical="distributed" wrapText="1"/>
      <protection/>
    </xf>
    <xf numFmtId="0" fontId="10" fillId="0" borderId="0" xfId="33" applyFont="1" applyFill="1">
      <alignment/>
      <protection/>
    </xf>
    <xf numFmtId="0" fontId="10" fillId="0" borderId="0" xfId="33" applyFont="1">
      <alignment/>
      <protection/>
    </xf>
    <xf numFmtId="3" fontId="9" fillId="3" borderId="13" xfId="36" applyNumberFormat="1" applyFont="1" applyFill="1" applyBorder="1" applyAlignment="1" applyProtection="1">
      <alignment wrapText="1"/>
      <protection/>
    </xf>
    <xf numFmtId="0" fontId="19" fillId="0" borderId="12" xfId="36" applyFont="1" applyBorder="1" applyAlignment="1" applyProtection="1">
      <alignment wrapText="1"/>
      <protection/>
    </xf>
    <xf numFmtId="0" fontId="19" fillId="0" borderId="20" xfId="36" applyFont="1" applyBorder="1" applyAlignment="1" applyProtection="1">
      <alignment wrapText="1"/>
      <protection/>
    </xf>
    <xf numFmtId="0" fontId="19" fillId="0" borderId="0" xfId="36" applyFont="1" applyBorder="1" applyAlignment="1" applyProtection="1">
      <alignment horizontal="left" vertical="distributed"/>
      <protection/>
    </xf>
    <xf numFmtId="0" fontId="9" fillId="0" borderId="0" xfId="33" applyFont="1" applyFill="1" applyBorder="1" applyProtection="1">
      <alignment/>
      <protection hidden="1"/>
    </xf>
    <xf numFmtId="9" fontId="9" fillId="3" borderId="2" xfId="36" applyNumberFormat="1" applyFont="1" applyFill="1" applyBorder="1" applyAlignment="1" applyProtection="1">
      <alignment horizontal="center" vertical="center"/>
      <protection hidden="1"/>
    </xf>
    <xf numFmtId="0" fontId="9" fillId="3" borderId="2" xfId="36" applyFont="1" applyFill="1" applyBorder="1" applyAlignment="1" applyProtection="1">
      <alignment horizontal="center" vertical="center"/>
      <protection hidden="1"/>
    </xf>
    <xf numFmtId="0" fontId="9" fillId="3" borderId="23" xfId="36" applyFont="1" applyFill="1" applyBorder="1" applyAlignment="1" applyProtection="1">
      <alignment horizontal="center" vertical="center"/>
      <protection hidden="1"/>
    </xf>
    <xf numFmtId="0" fontId="9" fillId="3" borderId="21" xfId="36" applyFont="1" applyFill="1" applyBorder="1" applyAlignment="1" applyProtection="1">
      <alignment horizontal="left" vertical="top"/>
      <protection/>
    </xf>
    <xf numFmtId="0" fontId="9" fillId="3" borderId="22" xfId="36" applyFont="1" applyFill="1" applyBorder="1" applyAlignment="1" applyProtection="1">
      <alignment horizontal="left" vertical="top"/>
      <protection/>
    </xf>
    <xf numFmtId="3" fontId="9" fillId="3" borderId="12" xfId="36" applyNumberFormat="1" applyFont="1" applyFill="1" applyBorder="1" applyAlignment="1" applyProtection="1">
      <alignment wrapText="1"/>
      <protection/>
    </xf>
    <xf numFmtId="0" fontId="10" fillId="0" borderId="22" xfId="36" applyFont="1" applyFill="1" applyBorder="1" applyAlignment="1" applyProtection="1">
      <alignment horizontal="center" vertical="distributed"/>
      <protection/>
    </xf>
    <xf numFmtId="0" fontId="10" fillId="0" borderId="0" xfId="36" applyFont="1" applyFill="1" applyBorder="1" applyAlignment="1" applyProtection="1">
      <alignment horizontal="center" vertical="distributed"/>
      <protection/>
    </xf>
    <xf numFmtId="0" fontId="9" fillId="0" borderId="0" xfId="36" applyFont="1" applyFill="1" applyBorder="1" applyAlignment="1" applyProtection="1">
      <alignment horizontal="center" vertical="top"/>
      <protection/>
    </xf>
    <xf numFmtId="3" fontId="10" fillId="0" borderId="0" xfId="36" applyNumberFormat="1" applyFont="1" applyFill="1" applyBorder="1" applyAlignment="1" applyProtection="1">
      <alignment/>
      <protection/>
    </xf>
    <xf numFmtId="9" fontId="9" fillId="3" borderId="2" xfId="36" applyNumberFormat="1" applyFont="1" applyFill="1" applyBorder="1" applyAlignment="1" applyProtection="1">
      <alignment horizontal="center" vertical="center"/>
      <protection/>
    </xf>
    <xf numFmtId="0" fontId="19" fillId="0" borderId="0" xfId="36" applyFont="1" applyProtection="1">
      <alignment/>
      <protection/>
    </xf>
    <xf numFmtId="0" fontId="19" fillId="0" borderId="0" xfId="36" applyFont="1" applyFill="1" applyAlignment="1" applyProtection="1">
      <alignment horizontal="center" vertical="top"/>
      <protection/>
    </xf>
    <xf numFmtId="0" fontId="19" fillId="0" borderId="0" xfId="36" applyFont="1" applyBorder="1" applyProtection="1">
      <alignment/>
      <protection/>
    </xf>
    <xf numFmtId="167" fontId="19" fillId="0" borderId="0" xfId="36" applyNumberFormat="1" applyFont="1" applyBorder="1" applyProtection="1">
      <alignment/>
      <protection/>
    </xf>
    <xf numFmtId="0" fontId="9" fillId="0" borderId="0" xfId="0" applyFont="1" applyFill="1" applyBorder="1" applyAlignment="1" applyProtection="1">
      <alignment vertical="center"/>
      <protection hidden="1" locked="0"/>
    </xf>
    <xf numFmtId="0" fontId="19" fillId="0" borderId="0" xfId="0" applyFont="1" applyBorder="1" applyAlignment="1" applyProtection="1">
      <alignment horizontal="left" wrapText="1"/>
      <protection/>
    </xf>
    <xf numFmtId="0" fontId="9" fillId="0" borderId="14" xfId="0" applyFont="1" applyFill="1" applyBorder="1" applyAlignment="1" applyProtection="1">
      <alignment horizontal="left"/>
      <protection locked="0"/>
    </xf>
    <xf numFmtId="0" fontId="9" fillId="0" borderId="0" xfId="0" applyFont="1" applyBorder="1" applyAlignment="1" applyProtection="1">
      <alignment horizontal="center"/>
      <protection/>
    </xf>
    <xf numFmtId="0" fontId="34" fillId="0" borderId="0" xfId="0" applyFont="1" applyBorder="1" applyAlignment="1">
      <alignment/>
    </xf>
    <xf numFmtId="0" fontId="34" fillId="0" borderId="0" xfId="0" applyFont="1" applyFill="1" applyBorder="1" applyAlignment="1">
      <alignment horizontal="right"/>
    </xf>
    <xf numFmtId="0" fontId="34" fillId="0" borderId="0" xfId="0" applyFont="1" applyFill="1" applyBorder="1" applyAlignment="1">
      <alignment/>
    </xf>
    <xf numFmtId="0" fontId="10" fillId="0" borderId="0" xfId="0" applyFont="1" applyFill="1" applyBorder="1" applyAlignment="1" applyProtection="1">
      <alignment vertical="center"/>
      <protection hidden="1" locked="0"/>
    </xf>
    <xf numFmtId="0" fontId="7" fillId="0" borderId="28" xfId="0" applyFont="1" applyFill="1" applyBorder="1" applyAlignment="1" applyProtection="1">
      <alignment/>
      <protection/>
    </xf>
    <xf numFmtId="0" fontId="10" fillId="0" borderId="25" xfId="36" applyFont="1" applyFill="1" applyBorder="1" applyAlignment="1" applyProtection="1">
      <alignment vertical="distributed"/>
      <protection/>
    </xf>
    <xf numFmtId="0" fontId="10" fillId="0" borderId="0" xfId="33" applyFont="1" applyFill="1" applyBorder="1">
      <alignment/>
      <protection/>
    </xf>
    <xf numFmtId="0" fontId="10" fillId="0" borderId="0" xfId="36" applyFont="1" applyFill="1" applyBorder="1" applyAlignment="1" applyProtection="1">
      <alignment vertical="distributed"/>
      <protection/>
    </xf>
    <xf numFmtId="0" fontId="10" fillId="0" borderId="0" xfId="36" applyFont="1" applyFill="1" applyBorder="1" applyAlignment="1" applyProtection="1">
      <alignment horizontal="left" vertical="distributed" wrapText="1"/>
      <protection/>
    </xf>
    <xf numFmtId="0" fontId="10" fillId="2" borderId="0" xfId="36" applyFont="1" applyFill="1" applyBorder="1" applyAlignment="1" applyProtection="1">
      <alignment vertical="distributed"/>
      <protection/>
    </xf>
    <xf numFmtId="0" fontId="10" fillId="0" borderId="0" xfId="36" applyFont="1" applyFill="1" applyBorder="1" applyAlignment="1" applyProtection="1">
      <alignment vertical="distributed" wrapText="1"/>
      <protection/>
    </xf>
    <xf numFmtId="0" fontId="10" fillId="2" borderId="13" xfId="36" applyFont="1" applyFill="1" applyBorder="1" applyAlignment="1" applyProtection="1">
      <alignment vertical="distributed" wrapText="1"/>
      <protection/>
    </xf>
    <xf numFmtId="0" fontId="10" fillId="0" borderId="12" xfId="36" applyFont="1" applyFill="1" applyBorder="1" applyAlignment="1" applyProtection="1">
      <alignment vertical="distributed"/>
      <protection hidden="1"/>
    </xf>
    <xf numFmtId="0" fontId="10" fillId="0" borderId="0" xfId="36" applyFont="1" applyFill="1" applyBorder="1" applyAlignment="1" applyProtection="1">
      <alignment vertical="distributed"/>
      <protection hidden="1"/>
    </xf>
    <xf numFmtId="0" fontId="7" fillId="0" borderId="0" xfId="0" applyFont="1" applyAlignment="1">
      <alignment wrapText="1"/>
    </xf>
    <xf numFmtId="0" fontId="0" fillId="0" borderId="0" xfId="0" applyFill="1" applyAlignment="1">
      <alignment/>
    </xf>
    <xf numFmtId="3" fontId="0" fillId="0" borderId="0" xfId="0" applyNumberFormat="1" applyAlignment="1">
      <alignment/>
    </xf>
    <xf numFmtId="3" fontId="0" fillId="2" borderId="0" xfId="0" applyNumberFormat="1" applyFill="1" applyAlignment="1">
      <alignment/>
    </xf>
    <xf numFmtId="167" fontId="7" fillId="0" borderId="15" xfId="0" applyNumberFormat="1" applyFont="1" applyFill="1" applyBorder="1" applyAlignment="1" applyProtection="1">
      <alignment/>
      <protection/>
    </xf>
    <xf numFmtId="167" fontId="7" fillId="0" borderId="12" xfId="19" applyNumberFormat="1" applyFont="1" applyFill="1" applyBorder="1" applyAlignment="1" applyProtection="1">
      <alignment/>
      <protection/>
    </xf>
    <xf numFmtId="167" fontId="11" fillId="3" borderId="12" xfId="0" applyNumberFormat="1" applyFont="1" applyFill="1" applyBorder="1" applyAlignment="1" applyProtection="1">
      <alignment/>
      <protection/>
    </xf>
    <xf numFmtId="3" fontId="10" fillId="5" borderId="13" xfId="36" applyNumberFormat="1" applyFont="1" applyFill="1" applyBorder="1" applyProtection="1">
      <alignment/>
      <protection/>
    </xf>
    <xf numFmtId="0" fontId="11" fillId="0" borderId="0" xfId="32" applyNumberFormat="1" applyFont="1" applyAlignment="1" applyProtection="1">
      <alignment/>
      <protection hidden="1"/>
    </xf>
    <xf numFmtId="0" fontId="7" fillId="0" borderId="0" xfId="32" applyFont="1" applyAlignment="1" applyProtection="1">
      <alignment horizontal="left"/>
      <protection hidden="1"/>
    </xf>
    <xf numFmtId="0" fontId="11" fillId="0" borderId="0" xfId="32" applyFont="1" applyBorder="1" applyAlignment="1" applyProtection="1">
      <alignment horizontal="left"/>
      <protection hidden="1"/>
    </xf>
    <xf numFmtId="0" fontId="7" fillId="0" borderId="0" xfId="32" applyFont="1" applyAlignment="1" applyProtection="1">
      <alignment horizontal="right"/>
      <protection hidden="1"/>
    </xf>
    <xf numFmtId="0" fontId="7" fillId="0" borderId="0" xfId="32" applyFont="1" applyBorder="1" applyProtection="1">
      <alignment/>
      <protection hidden="1"/>
    </xf>
    <xf numFmtId="0" fontId="7" fillId="0" borderId="0" xfId="32" applyFont="1" applyProtection="1">
      <alignment/>
      <protection hidden="1"/>
    </xf>
    <xf numFmtId="0" fontId="0" fillId="0" borderId="0" xfId="32" applyFont="1" applyProtection="1">
      <alignment/>
      <protection hidden="1"/>
    </xf>
    <xf numFmtId="0" fontId="10" fillId="0" borderId="0" xfId="32" applyNumberFormat="1" applyFont="1" applyBorder="1" applyAlignment="1" applyProtection="1">
      <alignment vertical="center"/>
      <protection hidden="1"/>
    </xf>
    <xf numFmtId="0" fontId="19" fillId="0" borderId="0" xfId="32" applyFont="1" applyBorder="1" applyAlignment="1" applyProtection="1">
      <alignment horizontal="left" vertical="center"/>
      <protection hidden="1"/>
    </xf>
    <xf numFmtId="0" fontId="20" fillId="0" borderId="0" xfId="32" applyNumberFormat="1" applyFont="1" applyBorder="1" applyAlignment="1" applyProtection="1">
      <alignment horizontal="left" vertical="center"/>
      <protection hidden="1"/>
    </xf>
    <xf numFmtId="188" fontId="19" fillId="0" borderId="0" xfId="32" applyNumberFormat="1" applyFont="1" applyBorder="1" applyAlignment="1" applyProtection="1">
      <alignment horizontal="right" vertical="center"/>
      <protection hidden="1"/>
    </xf>
    <xf numFmtId="0" fontId="19" fillId="0" borderId="0" xfId="32" applyFont="1" applyBorder="1" applyAlignment="1" applyProtection="1">
      <alignment vertical="center"/>
      <protection hidden="1"/>
    </xf>
    <xf numFmtId="0" fontId="3" fillId="0" borderId="0" xfId="32" applyFont="1" applyBorder="1" applyAlignment="1" applyProtection="1">
      <alignment vertical="center"/>
      <protection hidden="1"/>
    </xf>
    <xf numFmtId="0" fontId="11" fillId="0" borderId="0" xfId="32" applyNumberFormat="1" applyFont="1" applyAlignment="1" applyProtection="1">
      <alignment horizontal="justify"/>
      <protection hidden="1"/>
    </xf>
    <xf numFmtId="0" fontId="7" fillId="0" borderId="0" xfId="32" applyFont="1" applyAlignment="1" applyProtection="1">
      <alignment horizontal="justify"/>
      <protection hidden="1"/>
    </xf>
    <xf numFmtId="0" fontId="0" fillId="0" borderId="0" xfId="32" applyFont="1" applyAlignment="1" applyProtection="1">
      <alignment horizontal="justify"/>
      <protection hidden="1"/>
    </xf>
    <xf numFmtId="0" fontId="9" fillId="0" borderId="0" xfId="32" applyNumberFormat="1" applyFont="1" applyAlignment="1" applyProtection="1">
      <alignment/>
      <protection hidden="1"/>
    </xf>
    <xf numFmtId="170" fontId="10" fillId="0" borderId="0" xfId="32" applyNumberFormat="1" applyFont="1" applyAlignment="1" applyProtection="1">
      <alignment/>
      <protection hidden="1"/>
    </xf>
    <xf numFmtId="49" fontId="10" fillId="0" borderId="0" xfId="32" applyNumberFormat="1" applyFont="1" applyAlignment="1" applyProtection="1">
      <alignment horizontal="left"/>
      <protection hidden="1"/>
    </xf>
    <xf numFmtId="49" fontId="10" fillId="0" borderId="0" xfId="32" applyNumberFormat="1" applyFont="1" applyAlignment="1" applyProtection="1">
      <alignment horizontal="right"/>
      <protection hidden="1"/>
    </xf>
    <xf numFmtId="0" fontId="10" fillId="0" borderId="0" xfId="32" applyFont="1" applyAlignment="1" applyProtection="1">
      <alignment/>
      <protection hidden="1"/>
    </xf>
    <xf numFmtId="0" fontId="5" fillId="0" borderId="0" xfId="32" applyFont="1" applyAlignment="1" applyProtection="1">
      <alignment/>
      <protection hidden="1"/>
    </xf>
    <xf numFmtId="0" fontId="10" fillId="6" borderId="3" xfId="32" applyNumberFormat="1" applyFont="1" applyFill="1" applyBorder="1" applyAlignment="1" applyProtection="1">
      <alignment/>
      <protection hidden="1"/>
    </xf>
    <xf numFmtId="0" fontId="9" fillId="6" borderId="3" xfId="32" applyNumberFormat="1" applyFont="1" applyFill="1" applyBorder="1" applyAlignment="1" applyProtection="1">
      <alignment/>
      <protection hidden="1"/>
    </xf>
    <xf numFmtId="0" fontId="9" fillId="6" borderId="3" xfId="32" applyNumberFormat="1" applyFont="1" applyFill="1" applyBorder="1" applyAlignment="1" applyProtection="1">
      <alignment horizontal="left"/>
      <protection hidden="1"/>
    </xf>
    <xf numFmtId="49" fontId="9" fillId="6" borderId="3" xfId="32" applyNumberFormat="1" applyFont="1" applyFill="1" applyBorder="1" applyAlignment="1" applyProtection="1">
      <alignment horizontal="right"/>
      <protection hidden="1"/>
    </xf>
    <xf numFmtId="0" fontId="9" fillId="0" borderId="2" xfId="32" applyNumberFormat="1" applyFont="1" applyBorder="1" applyAlignment="1" applyProtection="1">
      <alignment horizontal="left" vertical="top"/>
      <protection hidden="1"/>
    </xf>
    <xf numFmtId="170" fontId="10" fillId="0" borderId="2" xfId="32" applyNumberFormat="1" applyFont="1" applyBorder="1" applyAlignment="1" applyProtection="1">
      <alignment vertical="top" wrapText="1"/>
      <protection hidden="1"/>
    </xf>
    <xf numFmtId="14" fontId="10" fillId="0" borderId="2" xfId="32" applyNumberFormat="1" applyFont="1" applyBorder="1" applyAlignment="1" applyProtection="1">
      <alignment horizontal="left" vertical="top" wrapText="1"/>
      <protection hidden="1"/>
    </xf>
    <xf numFmtId="14" fontId="10" fillId="0" borderId="2" xfId="32" applyNumberFormat="1" applyFont="1" applyBorder="1" applyAlignment="1" applyProtection="1">
      <alignment horizontal="right" vertical="top" wrapText="1"/>
      <protection hidden="1"/>
    </xf>
    <xf numFmtId="0" fontId="0" fillId="0" borderId="2" xfId="32" applyBorder="1">
      <alignment/>
      <protection/>
    </xf>
    <xf numFmtId="0" fontId="10" fillId="0" borderId="2" xfId="32" applyNumberFormat="1" applyFont="1" applyBorder="1" applyAlignment="1" applyProtection="1">
      <alignment horizontal="right" vertical="top" wrapText="1"/>
      <protection hidden="1"/>
    </xf>
    <xf numFmtId="0" fontId="9" fillId="0" borderId="23" xfId="32" applyNumberFormat="1" applyFont="1" applyBorder="1" applyAlignment="1" applyProtection="1">
      <alignment horizontal="left" vertical="top"/>
      <protection hidden="1"/>
    </xf>
    <xf numFmtId="170" fontId="10" fillId="0" borderId="23" xfId="32" applyNumberFormat="1" applyFont="1" applyBorder="1" applyAlignment="1" applyProtection="1">
      <alignment vertical="top" wrapText="1"/>
      <protection hidden="1"/>
    </xf>
    <xf numFmtId="14" fontId="10" fillId="0" borderId="23" xfId="32" applyNumberFormat="1" applyFont="1" applyBorder="1" applyAlignment="1" applyProtection="1">
      <alignment horizontal="left" vertical="top" wrapText="1"/>
      <protection hidden="1"/>
    </xf>
    <xf numFmtId="0" fontId="10" fillId="0" borderId="23" xfId="32" applyNumberFormat="1" applyFont="1" applyBorder="1" applyAlignment="1" applyProtection="1">
      <alignment horizontal="right" vertical="top" wrapText="1"/>
      <protection hidden="1"/>
    </xf>
    <xf numFmtId="0" fontId="9" fillId="0" borderId="0" xfId="32" applyNumberFormat="1" applyFont="1" applyBorder="1" applyAlignment="1" applyProtection="1">
      <alignment horizontal="left" vertical="top"/>
      <protection hidden="1"/>
    </xf>
    <xf numFmtId="170" fontId="10" fillId="0" borderId="0" xfId="32" applyNumberFormat="1" applyFont="1" applyBorder="1" applyAlignment="1" applyProtection="1">
      <alignment vertical="top" wrapText="1"/>
      <protection hidden="1"/>
    </xf>
    <xf numFmtId="14" fontId="10" fillId="0" borderId="0" xfId="32" applyNumberFormat="1" applyFont="1" applyBorder="1" applyAlignment="1" applyProtection="1">
      <alignment horizontal="left" vertical="top" wrapText="1"/>
      <protection hidden="1"/>
    </xf>
    <xf numFmtId="0" fontId="10" fillId="0" borderId="0" xfId="32" applyNumberFormat="1" applyFont="1" applyBorder="1" applyAlignment="1" applyProtection="1">
      <alignment horizontal="right" vertical="top" wrapText="1"/>
      <protection hidden="1"/>
    </xf>
    <xf numFmtId="0" fontId="10" fillId="0" borderId="0" xfId="32" applyFont="1" applyBorder="1" applyAlignment="1" applyProtection="1">
      <alignment horizontal="right" vertical="top" wrapText="1"/>
      <protection hidden="1"/>
    </xf>
    <xf numFmtId="0" fontId="9" fillId="0" borderId="0" xfId="32" applyNumberFormat="1" applyFont="1" applyBorder="1" applyAlignment="1" applyProtection="1">
      <alignment horizontal="left"/>
      <protection hidden="1"/>
    </xf>
    <xf numFmtId="0" fontId="10" fillId="0" borderId="0" xfId="32" applyNumberFormat="1" applyFont="1" applyAlignment="1" applyProtection="1">
      <alignment horizontal="left"/>
      <protection hidden="1"/>
    </xf>
    <xf numFmtId="0" fontId="10" fillId="0" borderId="0" xfId="32" applyNumberFormat="1" applyFont="1" applyAlignment="1" applyProtection="1">
      <alignment horizontal="right" wrapText="1"/>
      <protection hidden="1"/>
    </xf>
    <xf numFmtId="0" fontId="10" fillId="0" borderId="0" xfId="32" applyFont="1" applyAlignment="1" applyProtection="1">
      <alignment horizontal="right"/>
      <protection hidden="1"/>
    </xf>
    <xf numFmtId="0" fontId="10" fillId="0" borderId="0" xfId="32" applyNumberFormat="1" applyFont="1" applyAlignment="1" applyProtection="1">
      <alignment horizontal="right"/>
      <protection hidden="1"/>
    </xf>
    <xf numFmtId="0" fontId="10" fillId="0" borderId="0" xfId="32" applyFont="1" applyBorder="1" applyAlignment="1" applyProtection="1">
      <alignment horizontal="justify"/>
      <protection hidden="1"/>
    </xf>
    <xf numFmtId="0" fontId="10" fillId="0" borderId="0" xfId="32" applyFont="1" applyAlignment="1" applyProtection="1">
      <alignment horizontal="justify"/>
      <protection hidden="1"/>
    </xf>
    <xf numFmtId="0" fontId="5" fillId="0" borderId="0" xfId="32" applyFont="1" applyAlignment="1" applyProtection="1">
      <alignment horizontal="justify"/>
      <protection hidden="1"/>
    </xf>
    <xf numFmtId="0" fontId="10" fillId="0" borderId="0" xfId="32" applyFont="1" applyBorder="1" applyAlignment="1" applyProtection="1">
      <alignment/>
      <protection hidden="1"/>
    </xf>
    <xf numFmtId="0" fontId="9" fillId="0" borderId="0" xfId="32" applyFont="1" applyBorder="1" applyAlignment="1" applyProtection="1">
      <alignment/>
      <protection hidden="1"/>
    </xf>
    <xf numFmtId="0" fontId="6" fillId="0" borderId="0" xfId="32" applyFont="1" applyBorder="1" applyAlignment="1" applyProtection="1">
      <alignment/>
      <protection hidden="1"/>
    </xf>
    <xf numFmtId="14" fontId="10" fillId="0" borderId="0" xfId="32" applyNumberFormat="1" applyFont="1" applyBorder="1" applyAlignment="1" applyProtection="1">
      <alignment horizontal="left"/>
      <protection hidden="1"/>
    </xf>
    <xf numFmtId="0" fontId="5" fillId="0" borderId="0" xfId="32" applyFont="1" applyBorder="1" applyAlignment="1" applyProtection="1">
      <alignment/>
      <protection hidden="1"/>
    </xf>
    <xf numFmtId="0" fontId="10" fillId="0" borderId="0" xfId="32" applyNumberFormat="1" applyFont="1" applyBorder="1" applyAlignment="1" applyProtection="1">
      <alignment horizontal="left"/>
      <protection hidden="1"/>
    </xf>
    <xf numFmtId="170" fontId="10" fillId="0" borderId="0" xfId="32" applyNumberFormat="1" applyFont="1" applyBorder="1" applyAlignment="1" applyProtection="1">
      <alignment/>
      <protection hidden="1"/>
    </xf>
    <xf numFmtId="0" fontId="5" fillId="0" borderId="0" xfId="32" applyFont="1" applyBorder="1" applyAlignment="1" applyProtection="1">
      <alignment horizontal="justify"/>
      <protection hidden="1"/>
    </xf>
    <xf numFmtId="0" fontId="10" fillId="0" borderId="0" xfId="32" applyNumberFormat="1" applyFont="1" applyBorder="1" applyAlignment="1" applyProtection="1">
      <alignment/>
      <protection hidden="1"/>
    </xf>
    <xf numFmtId="37" fontId="10" fillId="0" borderId="0" xfId="32" applyNumberFormat="1" applyFont="1" applyBorder="1" applyAlignment="1" applyProtection="1">
      <alignment/>
      <protection hidden="1"/>
    </xf>
    <xf numFmtId="0" fontId="7" fillId="0" borderId="0" xfId="32" applyFont="1" applyFill="1" applyBorder="1" applyAlignment="1" applyProtection="1">
      <alignment horizontal="justify"/>
      <protection hidden="1"/>
    </xf>
    <xf numFmtId="0" fontId="10" fillId="0" borderId="0" xfId="32" applyFont="1" applyFill="1" applyBorder="1" applyAlignment="1" applyProtection="1">
      <alignment horizontal="justify"/>
      <protection hidden="1"/>
    </xf>
    <xf numFmtId="0" fontId="9" fillId="0" borderId="0" xfId="32" applyFont="1" applyFill="1" applyBorder="1" applyAlignment="1" applyProtection="1">
      <alignment/>
      <protection hidden="1"/>
    </xf>
    <xf numFmtId="0" fontId="6" fillId="0" borderId="0" xfId="32" applyFont="1" applyFill="1" applyBorder="1" applyAlignment="1" applyProtection="1">
      <alignment/>
      <protection hidden="1"/>
    </xf>
    <xf numFmtId="14" fontId="10" fillId="0" borderId="0" xfId="32" applyNumberFormat="1" applyFont="1" applyFill="1" applyBorder="1" applyAlignment="1" applyProtection="1">
      <alignment horizontal="left"/>
      <protection hidden="1"/>
    </xf>
    <xf numFmtId="0" fontId="10" fillId="0" borderId="0" xfId="32" applyFont="1" applyFill="1" applyBorder="1" applyAlignment="1" applyProtection="1">
      <alignment/>
      <protection hidden="1"/>
    </xf>
    <xf numFmtId="0" fontId="5" fillId="0" borderId="0" xfId="32" applyFont="1" applyFill="1" applyBorder="1" applyAlignment="1" applyProtection="1">
      <alignment/>
      <protection hidden="1"/>
    </xf>
    <xf numFmtId="49" fontId="10" fillId="0" borderId="0" xfId="32" applyNumberFormat="1" applyFont="1" applyBorder="1" applyAlignment="1" applyProtection="1">
      <alignment horizontal="right"/>
      <protection hidden="1"/>
    </xf>
    <xf numFmtId="0" fontId="7" fillId="0" borderId="0" xfId="32" applyFont="1" applyFill="1" applyBorder="1" applyProtection="1">
      <alignment/>
      <protection hidden="1"/>
    </xf>
    <xf numFmtId="49" fontId="10" fillId="0" borderId="0" xfId="32" applyNumberFormat="1" applyFont="1" applyFill="1" applyBorder="1" applyAlignment="1" applyProtection="1">
      <alignment horizontal="right"/>
      <protection hidden="1"/>
    </xf>
    <xf numFmtId="14" fontId="10" fillId="0" borderId="0" xfId="32" applyNumberFormat="1" applyFont="1" applyFill="1" applyBorder="1" applyAlignment="1" applyProtection="1">
      <alignment horizontal="right"/>
      <protection hidden="1"/>
    </xf>
    <xf numFmtId="0" fontId="10" fillId="0" borderId="0" xfId="32" applyFont="1" applyFill="1" applyBorder="1" applyAlignment="1" applyProtection="1">
      <alignment horizontal="right"/>
      <protection hidden="1"/>
    </xf>
    <xf numFmtId="0" fontId="7" fillId="0" borderId="0" xfId="32" applyFont="1" applyFill="1" applyBorder="1" applyAlignment="1" applyProtection="1">
      <alignment wrapText="1"/>
      <protection hidden="1"/>
    </xf>
    <xf numFmtId="0" fontId="10" fillId="0" borderId="0" xfId="32" applyNumberFormat="1" applyFont="1" applyFill="1" applyBorder="1" applyAlignment="1" applyProtection="1">
      <alignment/>
      <protection hidden="1"/>
    </xf>
    <xf numFmtId="170" fontId="10" fillId="0" borderId="0" xfId="32" applyNumberFormat="1" applyFont="1" applyFill="1" applyBorder="1" applyAlignment="1" applyProtection="1">
      <alignment vertical="top"/>
      <protection hidden="1"/>
    </xf>
    <xf numFmtId="170" fontId="10" fillId="0" borderId="0" xfId="32" applyNumberFormat="1" applyFont="1" applyFill="1" applyBorder="1" applyAlignment="1" applyProtection="1">
      <alignment/>
      <protection hidden="1"/>
    </xf>
    <xf numFmtId="0" fontId="9" fillId="0" borderId="0" xfId="32" applyNumberFormat="1" applyFont="1" applyBorder="1" applyAlignment="1" applyProtection="1">
      <alignment/>
      <protection hidden="1"/>
    </xf>
    <xf numFmtId="0" fontId="0" fillId="0" borderId="0" xfId="32" applyFont="1" applyFill="1" applyBorder="1" applyAlignment="1" applyProtection="1">
      <alignment/>
      <protection hidden="1"/>
    </xf>
    <xf numFmtId="0" fontId="6" fillId="0" borderId="0" xfId="32" applyNumberFormat="1" applyFont="1" applyFill="1" applyBorder="1" applyAlignment="1" applyProtection="1">
      <alignment/>
      <protection hidden="1"/>
    </xf>
    <xf numFmtId="170" fontId="5" fillId="0" borderId="0" xfId="32" applyNumberFormat="1" applyFont="1" applyFill="1" applyBorder="1" applyAlignment="1" applyProtection="1">
      <alignment wrapText="1"/>
      <protection hidden="1"/>
    </xf>
    <xf numFmtId="170" fontId="5" fillId="0" borderId="0" xfId="32" applyNumberFormat="1" applyFont="1" applyFill="1" applyBorder="1" applyAlignment="1" applyProtection="1">
      <alignment/>
      <protection hidden="1"/>
    </xf>
    <xf numFmtId="0" fontId="0" fillId="0" borderId="0" xfId="32" applyFont="1" applyBorder="1" applyAlignment="1" applyProtection="1">
      <alignment/>
      <protection hidden="1"/>
    </xf>
    <xf numFmtId="0" fontId="6" fillId="0" borderId="0" xfId="32" applyNumberFormat="1" applyFont="1" applyBorder="1" applyAlignment="1" applyProtection="1">
      <alignment/>
      <protection hidden="1"/>
    </xf>
    <xf numFmtId="170" fontId="5" fillId="0" borderId="0" xfId="32" applyNumberFormat="1" applyFont="1" applyBorder="1" applyAlignment="1" applyProtection="1">
      <alignment/>
      <protection hidden="1"/>
    </xf>
    <xf numFmtId="0" fontId="0" fillId="0" borderId="0" xfId="32" applyFont="1" applyBorder="1" applyAlignment="1" applyProtection="1">
      <alignment horizontal="right"/>
      <protection hidden="1"/>
    </xf>
    <xf numFmtId="0" fontId="0" fillId="0" borderId="0" xfId="32" applyFont="1" applyAlignment="1" applyProtection="1">
      <alignment/>
      <protection hidden="1"/>
    </xf>
    <xf numFmtId="0" fontId="6" fillId="0" borderId="0" xfId="32" applyNumberFormat="1" applyFont="1" applyAlignment="1" applyProtection="1">
      <alignment/>
      <protection hidden="1"/>
    </xf>
    <xf numFmtId="170" fontId="5" fillId="0" borderId="0" xfId="32" applyNumberFormat="1" applyFont="1" applyAlignment="1" applyProtection="1">
      <alignment/>
      <protection hidden="1"/>
    </xf>
    <xf numFmtId="0" fontId="5" fillId="0" borderId="0" xfId="32" applyFont="1" applyAlignment="1" applyProtection="1">
      <alignment horizontal="left"/>
      <protection hidden="1"/>
    </xf>
    <xf numFmtId="0" fontId="0" fillId="0" borderId="0" xfId="32" applyFont="1" applyAlignment="1" applyProtection="1">
      <alignment horizontal="right"/>
      <protection hidden="1"/>
    </xf>
    <xf numFmtId="0" fontId="29" fillId="0" borderId="0" xfId="32" applyNumberFormat="1" applyFont="1" applyAlignment="1" applyProtection="1">
      <alignment/>
      <protection hidden="1"/>
    </xf>
    <xf numFmtId="170" fontId="0" fillId="0" borderId="0" xfId="32" applyNumberFormat="1" applyFont="1" applyAlignment="1" applyProtection="1">
      <alignment/>
      <protection hidden="1"/>
    </xf>
    <xf numFmtId="0" fontId="0" fillId="0" borderId="0" xfId="32" applyFont="1" applyAlignment="1" applyProtection="1">
      <alignment horizontal="left"/>
      <protection hidden="1"/>
    </xf>
    <xf numFmtId="0" fontId="29" fillId="0" borderId="0" xfId="32" applyNumberFormat="1" applyFont="1" applyAlignment="1" applyProtection="1">
      <alignment horizontal="justify"/>
      <protection hidden="1"/>
    </xf>
    <xf numFmtId="170" fontId="0" fillId="0" borderId="0" xfId="32" applyNumberFormat="1" applyFont="1" applyAlignment="1" applyProtection="1">
      <alignment horizontal="justify"/>
      <protection hidden="1"/>
    </xf>
    <xf numFmtId="14" fontId="10" fillId="0" borderId="23" xfId="32" applyNumberFormat="1" applyFont="1" applyBorder="1" applyAlignment="1" applyProtection="1">
      <alignment horizontal="right" vertical="top" wrapText="1"/>
      <protection hidden="1"/>
    </xf>
    <xf numFmtId="0" fontId="9" fillId="0" borderId="3" xfId="32" applyNumberFormat="1" applyFont="1" applyBorder="1" applyAlignment="1" applyProtection="1">
      <alignment horizontal="left"/>
      <protection hidden="1"/>
    </xf>
    <xf numFmtId="170" fontId="10" fillId="0" borderId="3" xfId="32" applyNumberFormat="1" applyFont="1" applyBorder="1" applyAlignment="1" applyProtection="1">
      <alignment/>
      <protection hidden="1"/>
    </xf>
    <xf numFmtId="170" fontId="10" fillId="0" borderId="3" xfId="32" applyNumberFormat="1" applyFont="1" applyBorder="1" applyAlignment="1" applyProtection="1">
      <alignment vertical="top" wrapText="1"/>
      <protection hidden="1"/>
    </xf>
    <xf numFmtId="14" fontId="10" fillId="0" borderId="3" xfId="32" applyNumberFormat="1" applyFont="1" applyBorder="1" applyAlignment="1" applyProtection="1">
      <alignment horizontal="right" vertical="top" wrapText="1"/>
      <protection hidden="1"/>
    </xf>
    <xf numFmtId="0" fontId="29" fillId="0" borderId="18" xfId="0" applyFont="1" applyBorder="1" applyAlignment="1" applyProtection="1">
      <alignment horizontal="left"/>
      <protection locked="0"/>
    </xf>
    <xf numFmtId="0" fontId="29" fillId="0" borderId="15" xfId="0" applyFont="1" applyBorder="1" applyAlignment="1" applyProtection="1">
      <alignment horizontal="left"/>
      <protection locked="0"/>
    </xf>
    <xf numFmtId="49" fontId="9" fillId="0" borderId="13" xfId="0" applyNumberFormat="1" applyFont="1" applyFill="1" applyBorder="1" applyAlignment="1" applyProtection="1">
      <alignment horizontal="center" wrapText="1"/>
      <protection/>
    </xf>
    <xf numFmtId="0" fontId="10" fillId="0" borderId="13" xfId="0" applyFont="1" applyFill="1" applyBorder="1" applyAlignment="1" applyProtection="1">
      <alignment horizontal="left"/>
      <protection/>
    </xf>
    <xf numFmtId="0" fontId="0" fillId="0" borderId="18" xfId="0" applyBorder="1" applyAlignment="1" applyProtection="1">
      <alignment horizontal="left"/>
      <protection/>
    </xf>
    <xf numFmtId="0" fontId="0" fillId="0" borderId="15" xfId="0" applyBorder="1" applyAlignment="1" applyProtection="1">
      <alignment horizontal="left"/>
      <protection/>
    </xf>
    <xf numFmtId="14" fontId="9" fillId="0" borderId="13" xfId="0" applyNumberFormat="1" applyFont="1" applyBorder="1" applyAlignment="1" applyProtection="1">
      <alignment horizontal="center" wrapText="1"/>
      <protection/>
    </xf>
    <xf numFmtId="14" fontId="9" fillId="0" borderId="18" xfId="0" applyNumberFormat="1" applyFont="1" applyBorder="1" applyAlignment="1" applyProtection="1">
      <alignment horizontal="center" wrapText="1"/>
      <protection/>
    </xf>
    <xf numFmtId="14" fontId="9" fillId="0" borderId="15" xfId="0" applyNumberFormat="1" applyFont="1" applyBorder="1" applyAlignment="1" applyProtection="1">
      <alignment horizontal="center" wrapText="1"/>
      <protection/>
    </xf>
    <xf numFmtId="0" fontId="10" fillId="0" borderId="13" xfId="0" applyFont="1" applyFill="1" applyBorder="1" applyAlignment="1" applyProtection="1">
      <alignment horizontal="left"/>
      <protection locked="0"/>
    </xf>
    <xf numFmtId="0" fontId="10" fillId="0" borderId="18" xfId="0" applyFont="1" applyFill="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0" xfId="0" applyFont="1" applyBorder="1" applyAlignment="1" applyProtection="1">
      <alignment vertical="top" wrapText="1"/>
      <protection/>
    </xf>
    <xf numFmtId="0" fontId="10" fillId="0" borderId="0" xfId="0" applyFont="1" applyBorder="1" applyAlignment="1" applyProtection="1">
      <alignment horizontal="justify" vertical="top" wrapText="1"/>
      <protection locked="0"/>
    </xf>
    <xf numFmtId="0" fontId="0" fillId="0" borderId="18" xfId="0" applyBorder="1" applyAlignment="1" applyProtection="1">
      <alignment horizontal="left"/>
      <protection locked="0"/>
    </xf>
    <xf numFmtId="0" fontId="0" fillId="0" borderId="15" xfId="0" applyBorder="1" applyAlignment="1" applyProtection="1">
      <alignment horizontal="left"/>
      <protection locked="0"/>
    </xf>
    <xf numFmtId="0" fontId="19" fillId="0" borderId="0" xfId="0" applyFont="1" applyBorder="1" applyAlignment="1" applyProtection="1">
      <alignment horizontal="left" wrapText="1"/>
      <protection/>
    </xf>
    <xf numFmtId="0" fontId="9" fillId="0" borderId="18" xfId="0" applyFont="1" applyFill="1" applyBorder="1" applyAlignment="1" applyProtection="1">
      <alignment horizontal="left"/>
      <protection locked="0"/>
    </xf>
    <xf numFmtId="0" fontId="10" fillId="0" borderId="0" xfId="0" applyNumberFormat="1" applyFont="1" applyBorder="1" applyAlignment="1" applyProtection="1">
      <alignment wrapText="1"/>
      <protection/>
    </xf>
    <xf numFmtId="199" fontId="10" fillId="0" borderId="13" xfId="0" applyNumberFormat="1" applyFont="1" applyFill="1" applyBorder="1" applyAlignment="1" applyProtection="1">
      <alignment horizontal="left"/>
      <protection locked="0"/>
    </xf>
    <xf numFmtId="199" fontId="0" fillId="0" borderId="18" xfId="0" applyNumberFormat="1" applyBorder="1" applyAlignment="1">
      <alignment horizontal="left"/>
    </xf>
    <xf numFmtId="3" fontId="7" fillId="0" borderId="29" xfId="0" applyNumberFormat="1" applyFont="1" applyBorder="1" applyAlignment="1" applyProtection="1">
      <alignment/>
      <protection/>
    </xf>
    <xf numFmtId="3" fontId="7" fillId="0" borderId="30" xfId="0" applyNumberFormat="1" applyFont="1" applyBorder="1" applyAlignment="1" applyProtection="1">
      <alignment/>
      <protection/>
    </xf>
    <xf numFmtId="3" fontId="7" fillId="0" borderId="31" xfId="0" applyNumberFormat="1" applyFont="1" applyBorder="1" applyAlignment="1" applyProtection="1">
      <alignment/>
      <protection/>
    </xf>
    <xf numFmtId="3" fontId="7" fillId="0" borderId="3" xfId="0" applyNumberFormat="1" applyFont="1" applyBorder="1" applyAlignment="1" applyProtection="1">
      <alignment/>
      <protection/>
    </xf>
    <xf numFmtId="49" fontId="9" fillId="0" borderId="13" xfId="0" applyNumberFormat="1" applyFont="1" applyFill="1" applyBorder="1" applyAlignment="1" applyProtection="1" quotePrefix="1">
      <alignment horizontal="center" wrapText="1"/>
      <protection/>
    </xf>
    <xf numFmtId="49" fontId="9" fillId="0" borderId="18" xfId="0" applyNumberFormat="1" applyFont="1" applyFill="1" applyBorder="1" applyAlignment="1" applyProtection="1">
      <alignment horizontal="center" wrapText="1"/>
      <protection/>
    </xf>
    <xf numFmtId="49" fontId="9" fillId="0" borderId="15" xfId="0" applyNumberFormat="1" applyFont="1" applyFill="1" applyBorder="1" applyAlignment="1" applyProtection="1">
      <alignment horizontal="center" wrapText="1"/>
      <protection/>
    </xf>
    <xf numFmtId="0" fontId="8"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9" fillId="0" borderId="13" xfId="0" applyFont="1" applyFill="1" applyBorder="1" applyAlignment="1" applyProtection="1">
      <alignment horizontal="left"/>
      <protection locked="0"/>
    </xf>
    <xf numFmtId="167" fontId="28" fillId="3" borderId="13" xfId="0" applyNumberFormat="1" applyFont="1" applyFill="1" applyBorder="1" applyAlignment="1" applyProtection="1">
      <alignment horizontal="center"/>
      <protection/>
    </xf>
    <xf numFmtId="0" fontId="26" fillId="3" borderId="15" xfId="0" applyFont="1" applyFill="1" applyBorder="1" applyAlignment="1" applyProtection="1">
      <alignment horizontal="center"/>
      <protection/>
    </xf>
    <xf numFmtId="0" fontId="28" fillId="3" borderId="12" xfId="0" applyNumberFormat="1" applyFont="1" applyFill="1" applyBorder="1" applyAlignment="1" applyProtection="1">
      <alignment horizontal="center"/>
      <protection/>
    </xf>
    <xf numFmtId="0" fontId="26" fillId="3" borderId="12" xfId="0" applyFont="1" applyFill="1" applyBorder="1" applyAlignment="1" applyProtection="1">
      <alignment horizontal="center"/>
      <protection/>
    </xf>
    <xf numFmtId="167" fontId="28" fillId="3" borderId="12" xfId="0" applyNumberFormat="1" applyFont="1" applyFill="1" applyBorder="1" applyAlignment="1" applyProtection="1">
      <alignment horizontal="center"/>
      <protection/>
    </xf>
    <xf numFmtId="0" fontId="11" fillId="3" borderId="5" xfId="0" applyFont="1" applyFill="1" applyBorder="1" applyAlignment="1" applyProtection="1">
      <alignment horizontal="center"/>
      <protection/>
    </xf>
    <xf numFmtId="0" fontId="11" fillId="3" borderId="7" xfId="0"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27" xfId="0" applyNumberFormat="1" applyFont="1" applyFill="1" applyBorder="1" applyAlignment="1" applyProtection="1">
      <alignment horizontal="center"/>
      <protection/>
    </xf>
    <xf numFmtId="0" fontId="32" fillId="0" borderId="0" xfId="36" applyFont="1" applyBorder="1" applyProtection="1">
      <alignment/>
      <protection/>
    </xf>
    <xf numFmtId="0" fontId="32" fillId="0" borderId="0" xfId="36" applyFont="1" applyBorder="1" applyAlignment="1" applyProtection="1">
      <alignment horizontal="left" vertical="distributed"/>
      <protection/>
    </xf>
    <xf numFmtId="0" fontId="19" fillId="0" borderId="0" xfId="36" applyFont="1" applyBorder="1" applyAlignment="1" applyProtection="1">
      <alignment horizontal="left" vertical="distributed"/>
      <protection/>
    </xf>
    <xf numFmtId="0" fontId="9" fillId="3" borderId="13" xfId="36" applyFont="1" applyFill="1" applyBorder="1" applyAlignment="1" applyProtection="1">
      <alignment horizontal="left" vertical="top"/>
      <protection/>
    </xf>
    <xf numFmtId="0" fontId="9" fillId="3" borderId="15" xfId="36" applyFont="1" applyFill="1" applyBorder="1" applyAlignment="1" applyProtection="1">
      <alignment horizontal="left" vertical="top"/>
      <protection/>
    </xf>
    <xf numFmtId="0" fontId="32" fillId="0" borderId="22" xfId="36" applyFont="1" applyFill="1" applyBorder="1" applyAlignment="1" applyProtection="1">
      <alignment horizontal="left" vertical="distributed"/>
      <protection/>
    </xf>
    <xf numFmtId="0" fontId="19" fillId="0" borderId="22" xfId="36" applyFont="1" applyFill="1" applyBorder="1" applyAlignment="1" applyProtection="1">
      <alignment horizontal="left" vertical="distributed"/>
      <protection/>
    </xf>
    <xf numFmtId="0" fontId="10" fillId="0" borderId="13" xfId="36" applyFont="1" applyFill="1" applyBorder="1" applyAlignment="1" applyProtection="1">
      <alignment vertical="distributed"/>
      <protection/>
    </xf>
    <xf numFmtId="0" fontId="0" fillId="0" borderId="15" xfId="0" applyFont="1" applyBorder="1" applyAlignment="1">
      <alignment/>
    </xf>
    <xf numFmtId="0" fontId="19" fillId="0" borderId="13" xfId="36" applyFont="1" applyBorder="1" applyAlignment="1" applyProtection="1">
      <alignment wrapText="1"/>
      <protection/>
    </xf>
    <xf numFmtId="0" fontId="19" fillId="0" borderId="18" xfId="36" applyFont="1" applyBorder="1" applyAlignment="1" applyProtection="1">
      <alignment wrapText="1"/>
      <protection/>
    </xf>
    <xf numFmtId="0" fontId="19" fillId="0" borderId="15" xfId="36" applyFont="1" applyBorder="1" applyAlignment="1" applyProtection="1">
      <alignment wrapText="1"/>
      <protection/>
    </xf>
    <xf numFmtId="0" fontId="19" fillId="0" borderId="0" xfId="36" applyFont="1" applyBorder="1" applyAlignment="1" applyProtection="1">
      <alignment vertical="distributed" wrapText="1"/>
      <protection/>
    </xf>
    <xf numFmtId="0" fontId="19" fillId="0" borderId="24" xfId="36" applyFont="1" applyBorder="1" applyAlignment="1" applyProtection="1">
      <alignment vertical="distributed" wrapText="1"/>
      <protection/>
    </xf>
    <xf numFmtId="0" fontId="19" fillId="0" borderId="13" xfId="36" applyFont="1" applyBorder="1" applyAlignment="1" applyProtection="1">
      <alignment horizontal="left" vertical="top" wrapText="1"/>
      <protection/>
    </xf>
    <xf numFmtId="0" fontId="19" fillId="0" borderId="18" xfId="36" applyFont="1" applyBorder="1" applyAlignment="1" applyProtection="1">
      <alignment horizontal="left" vertical="top" wrapText="1"/>
      <protection/>
    </xf>
    <xf numFmtId="0" fontId="19" fillId="0" borderId="15" xfId="36" applyFont="1" applyBorder="1" applyAlignment="1" applyProtection="1">
      <alignment horizontal="left" vertical="top" wrapText="1"/>
      <protection/>
    </xf>
    <xf numFmtId="0" fontId="7" fillId="0" borderId="0" xfId="0" applyFont="1" applyAlignment="1" applyProtection="1">
      <alignment vertical="top" wrapText="1"/>
      <protection/>
    </xf>
    <xf numFmtId="0" fontId="11" fillId="0" borderId="0" xfId="0" applyFont="1" applyAlignment="1" applyProtection="1">
      <alignment horizontal="center" vertical="top" wrapText="1"/>
      <protection/>
    </xf>
    <xf numFmtId="0" fontId="19" fillId="0" borderId="22" xfId="0" applyFont="1" applyFill="1" applyBorder="1" applyAlignment="1" applyProtection="1">
      <alignment vertical="top" wrapText="1"/>
      <protection/>
    </xf>
    <xf numFmtId="0" fontId="3" fillId="0" borderId="22" xfId="0" applyFont="1" applyBorder="1" applyAlignment="1">
      <alignment vertical="top" wrapText="1"/>
    </xf>
    <xf numFmtId="0" fontId="3" fillId="0" borderId="0" xfId="0" applyFont="1" applyAlignment="1">
      <alignment vertical="top" wrapText="1"/>
    </xf>
    <xf numFmtId="0" fontId="19" fillId="0" borderId="0" xfId="0" applyFont="1" applyFill="1" applyAlignment="1" applyProtection="1">
      <alignment wrapText="1"/>
      <protection/>
    </xf>
  </cellXfs>
  <cellStyles count="34">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010 Nacalculatie 2010" xfId="32"/>
    <cellStyle name="Standaard_010-020 Productieafspraken 2010 voorlopige nacalculatie 2009" xfId="33"/>
    <cellStyle name="Standaard_020 Nacalculatie 2007 in de maak" xfId="34"/>
    <cellStyle name="Standaard_Concept nac 2004 ent II" xfId="35"/>
    <cellStyle name="Standaard_productieafsprakenformulier 2007 categoraal epilepsie radiotherapeutische centra versie 16-1" xfId="36"/>
    <cellStyle name="Tabelstandaard" xfId="37"/>
    <cellStyle name="Tabelstandaard financieel" xfId="38"/>
    <cellStyle name="Tabelstandaard negatief" xfId="39"/>
    <cellStyle name="Tabelstandaard Totaal" xfId="40"/>
    <cellStyle name="Tabelstandaard Totaal Negatief" xfId="41"/>
    <cellStyle name="Table  - Opmaakprofiel6" xfId="42"/>
    <cellStyle name="Title  - Opmaakprofiel1" xfId="43"/>
    <cellStyle name="TotCol - Opmaakprofiel5" xfId="44"/>
    <cellStyle name="TotRow - Opmaakprofiel4" xfId="45"/>
    <cellStyle name="Currency" xfId="46"/>
    <cellStyle name="Currency [0]" xfId="47"/>
  </cellStyles>
  <dxfs count="5">
    <dxf>
      <fill>
        <patternFill>
          <bgColor rgb="FFD7DCEF"/>
        </patternFill>
      </fill>
      <border/>
    </dxf>
    <dxf>
      <font>
        <color auto="1"/>
      </font>
      <fill>
        <patternFill>
          <bgColor rgb="FF99CC00"/>
        </patternFill>
      </fill>
      <border/>
    </dxf>
    <dxf>
      <fill>
        <patternFill>
          <bgColor rgb="FFFFCC00"/>
        </patternFill>
      </fill>
      <border/>
    </dxf>
    <dxf>
      <font>
        <color rgb="FFE2DCD3"/>
      </font>
      <fill>
        <patternFill patternType="solid">
          <bgColor rgb="FFE2DCD3"/>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323850</xdr:colOff>
      <xdr:row>1</xdr:row>
      <xdr:rowOff>0</xdr:rowOff>
    </xdr:from>
    <xdr:to>
      <xdr:col>14</xdr:col>
      <xdr:colOff>485775</xdr:colOff>
      <xdr:row>6</xdr:row>
      <xdr:rowOff>9525</xdr:rowOff>
    </xdr:to>
    <xdr:pic>
      <xdr:nvPicPr>
        <xdr:cNvPr id="1" name="Picture 47"/>
        <xdr:cNvPicPr preferRelativeResize="1">
          <a:picLocks noChangeAspect="1"/>
        </xdr:cNvPicPr>
      </xdr:nvPicPr>
      <xdr:blipFill>
        <a:blip r:embed="rId1"/>
        <a:stretch>
          <a:fillRect/>
        </a:stretch>
      </xdr:blipFill>
      <xdr:spPr>
        <a:xfrm>
          <a:off x="6838950" y="161925"/>
          <a:ext cx="1743075" cy="9525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47625</xdr:rowOff>
    </xdr:from>
    <xdr:to>
      <xdr:col>6</xdr:col>
      <xdr:colOff>542925</xdr:colOff>
      <xdr:row>1</xdr:row>
      <xdr:rowOff>38100</xdr:rowOff>
    </xdr:to>
    <xdr:pic>
      <xdr:nvPicPr>
        <xdr:cNvPr id="1" name="Picture 5"/>
        <xdr:cNvPicPr preferRelativeResize="1">
          <a:picLocks noChangeAspect="1"/>
        </xdr:cNvPicPr>
      </xdr:nvPicPr>
      <xdr:blipFill>
        <a:blip r:embed="rId1"/>
        <a:stretch>
          <a:fillRect/>
        </a:stretch>
      </xdr:blipFill>
      <xdr:spPr>
        <a:xfrm>
          <a:off x="8086725" y="47625"/>
          <a:ext cx="1733550" cy="152400"/>
        </a:xfrm>
        <a:prstGeom prst="rect">
          <a:avLst/>
        </a:prstGeom>
        <a:solidFill>
          <a:srgbClr val="FFFFFF"/>
        </a:solidFill>
        <a:ln w="9525" cmpd="sng">
          <a:noFill/>
        </a:ln>
      </xdr:spPr>
    </xdr:pic>
    <xdr:clientData/>
  </xdr:twoCellAnchor>
  <xdr:twoCellAnchor>
    <xdr:from>
      <xdr:col>4</xdr:col>
      <xdr:colOff>590550</xdr:colOff>
      <xdr:row>52</xdr:row>
      <xdr:rowOff>38100</xdr:rowOff>
    </xdr:from>
    <xdr:to>
      <xdr:col>6</xdr:col>
      <xdr:colOff>542925</xdr:colOff>
      <xdr:row>53</xdr:row>
      <xdr:rowOff>28575</xdr:rowOff>
    </xdr:to>
    <xdr:pic>
      <xdr:nvPicPr>
        <xdr:cNvPr id="2" name="Picture 6"/>
        <xdr:cNvPicPr preferRelativeResize="1">
          <a:picLocks noChangeAspect="1"/>
        </xdr:cNvPicPr>
      </xdr:nvPicPr>
      <xdr:blipFill>
        <a:blip r:embed="rId1"/>
        <a:stretch>
          <a:fillRect/>
        </a:stretch>
      </xdr:blipFill>
      <xdr:spPr>
        <a:xfrm>
          <a:off x="8086725" y="8162925"/>
          <a:ext cx="1733550" cy="1524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5.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Blad2">
    <pageSetUpPr fitToPage="1"/>
  </sheetPr>
  <dimension ref="A1:AG68"/>
  <sheetViews>
    <sheetView showGridLines="0" showZeros="0" showOutlineSymbols="0" zoomScaleSheetLayoutView="100" workbookViewId="0" topLeftCell="A1">
      <selection activeCell="F9" sqref="F9"/>
    </sheetView>
  </sheetViews>
  <sheetFormatPr defaultColWidth="9.140625" defaultRowHeight="12.75"/>
  <cols>
    <col min="1" max="1" width="7.28125" style="1" customWidth="1"/>
    <col min="2" max="2" width="6.140625" style="1" customWidth="1"/>
    <col min="3" max="3" width="8.28125" style="1" customWidth="1"/>
    <col min="4" max="4" width="16.57421875" style="1" customWidth="1"/>
    <col min="5" max="5" width="9.57421875" style="1" bestFit="1" customWidth="1"/>
    <col min="6" max="6" width="7.421875" style="1" customWidth="1"/>
    <col min="7" max="7" width="8.8515625" style="1" customWidth="1"/>
    <col min="8" max="8" width="3.421875" style="1" customWidth="1"/>
    <col min="9" max="9" width="3.7109375" style="1" customWidth="1"/>
    <col min="10" max="10" width="3.140625" style="1" customWidth="1"/>
    <col min="11" max="11" width="13.57421875" style="1" customWidth="1"/>
    <col min="12" max="12" width="9.7109375" style="1" customWidth="1"/>
    <col min="13" max="13" width="6.421875" style="1" customWidth="1"/>
    <col min="14" max="14" width="17.28125" style="1" customWidth="1"/>
    <col min="15" max="15" width="9.140625" style="1" customWidth="1"/>
    <col min="16" max="16" width="5.00390625" style="1" customWidth="1"/>
    <col min="17" max="17" width="9.140625" style="1" customWidth="1"/>
    <col min="18" max="18" width="26.8515625" style="1" customWidth="1"/>
    <col min="19" max="16384" width="9.140625" style="1" customWidth="1"/>
  </cols>
  <sheetData>
    <row r="1" spans="1:19" ht="12.75">
      <c r="A1" s="15"/>
      <c r="B1" s="2"/>
      <c r="C1" s="2"/>
      <c r="D1" s="2"/>
      <c r="E1" s="2"/>
      <c r="F1" s="2"/>
      <c r="G1" s="2"/>
      <c r="H1" s="2"/>
      <c r="I1" s="2"/>
      <c r="J1" s="2"/>
      <c r="K1" s="2"/>
      <c r="O1" s="63"/>
      <c r="P1" s="63"/>
      <c r="Q1" s="63"/>
      <c r="R1" s="63"/>
      <c r="S1" s="63"/>
    </row>
    <row r="2" spans="1:19" s="2" customFormat="1" ht="12.75" customHeight="1">
      <c r="A2" s="34"/>
      <c r="B2" s="34"/>
      <c r="C2" s="34"/>
      <c r="D2" s="34"/>
      <c r="E2" s="34"/>
      <c r="F2" s="34"/>
      <c r="G2" s="7"/>
      <c r="H2" s="7"/>
      <c r="I2" s="7"/>
      <c r="O2" s="52"/>
      <c r="P2" s="52"/>
      <c r="Q2" s="52"/>
      <c r="R2" s="52"/>
      <c r="S2" s="52"/>
    </row>
    <row r="3" spans="1:20" ht="18">
      <c r="A3" s="3" t="s">
        <v>19</v>
      </c>
      <c r="B3" s="3"/>
      <c r="C3" s="3"/>
      <c r="D3" s="3"/>
      <c r="E3" s="3">
        <v>2011</v>
      </c>
      <c r="H3" s="218"/>
      <c r="I3" s="19"/>
      <c r="J3" s="19"/>
      <c r="K3" s="19"/>
      <c r="L3" s="24"/>
      <c r="M3" s="24"/>
      <c r="N3" s="24"/>
      <c r="O3" s="199"/>
      <c r="P3" s="24"/>
      <c r="Q3" s="199"/>
      <c r="R3" s="199"/>
      <c r="S3" s="199"/>
      <c r="T3" s="24"/>
    </row>
    <row r="4" spans="1:23" ht="18">
      <c r="A4" s="404" t="s">
        <v>88</v>
      </c>
      <c r="B4" s="405"/>
      <c r="C4" s="405"/>
      <c r="D4" s="405"/>
      <c r="E4" s="219">
        <f>+E3-1</f>
        <v>2010</v>
      </c>
      <c r="H4" s="220"/>
      <c r="I4" s="19"/>
      <c r="J4" s="19"/>
      <c r="K4" s="19"/>
      <c r="L4" s="24"/>
      <c r="M4" s="24"/>
      <c r="O4" s="199"/>
      <c r="P4" s="199"/>
      <c r="Q4" s="199"/>
      <c r="R4" s="199"/>
      <c r="S4" s="255" t="s">
        <v>159</v>
      </c>
      <c r="T4" s="255" t="s">
        <v>160</v>
      </c>
      <c r="U4" s="255"/>
      <c r="V4" s="255" t="s">
        <v>161</v>
      </c>
      <c r="W4" s="255"/>
    </row>
    <row r="5" spans="1:22" ht="12.75">
      <c r="A5" s="71" t="s">
        <v>17</v>
      </c>
      <c r="B5" s="4"/>
      <c r="C5" s="4"/>
      <c r="D5" s="4"/>
      <c r="E5" s="4"/>
      <c r="F5" s="4"/>
      <c r="G5" s="5"/>
      <c r="H5" s="19"/>
      <c r="I5" s="19"/>
      <c r="J5" s="19"/>
      <c r="K5" s="19"/>
      <c r="L5" s="24"/>
      <c r="M5" s="24"/>
      <c r="N5" s="24"/>
      <c r="O5" s="199"/>
      <c r="P5" s="199"/>
      <c r="Q5" s="199"/>
      <c r="R5" s="199"/>
      <c r="S5" s="255">
        <v>100</v>
      </c>
      <c r="T5" s="256">
        <v>200</v>
      </c>
      <c r="U5" s="255"/>
      <c r="V5" s="257" t="s">
        <v>130</v>
      </c>
    </row>
    <row r="6" spans="8:22" ht="12.75">
      <c r="H6" s="5"/>
      <c r="I6" s="5"/>
      <c r="J6" s="24"/>
      <c r="L6" s="2"/>
      <c r="M6" s="72"/>
      <c r="N6" s="72"/>
      <c r="O6" s="200"/>
      <c r="P6" s="201"/>
      <c r="Q6" s="202"/>
      <c r="R6" s="199"/>
      <c r="S6" s="255">
        <v>100</v>
      </c>
      <c r="T6" s="256">
        <v>300</v>
      </c>
      <c r="U6" s="255"/>
      <c r="V6" s="257" t="s">
        <v>131</v>
      </c>
    </row>
    <row r="7" spans="1:22" ht="12.75">
      <c r="A7" s="4"/>
      <c r="B7" s="4"/>
      <c r="C7" s="4"/>
      <c r="D7" s="4"/>
      <c r="E7" s="4"/>
      <c r="F7" s="4"/>
      <c r="G7" s="5"/>
      <c r="H7" s="5"/>
      <c r="I7" s="5"/>
      <c r="J7" s="24"/>
      <c r="K7" s="73" t="s">
        <v>20</v>
      </c>
      <c r="L7" s="74"/>
      <c r="M7" s="72"/>
      <c r="N7" s="72"/>
      <c r="O7" s="200"/>
      <c r="P7" s="201"/>
      <c r="Q7" s="202"/>
      <c r="R7" s="199"/>
      <c r="S7" s="255">
        <v>100</v>
      </c>
      <c r="T7" s="256">
        <v>400</v>
      </c>
      <c r="U7" s="255"/>
      <c r="V7" s="257" t="s">
        <v>132</v>
      </c>
    </row>
    <row r="8" spans="1:22" ht="15" customHeight="1">
      <c r="A8" s="33" t="s">
        <v>21</v>
      </c>
      <c r="B8" s="33"/>
      <c r="C8" s="33"/>
      <c r="D8" s="33"/>
      <c r="E8" s="75" t="s">
        <v>22</v>
      </c>
      <c r="F8" s="76" t="s">
        <v>23</v>
      </c>
      <c r="G8" s="35"/>
      <c r="H8" s="35"/>
      <c r="I8" s="35"/>
      <c r="J8" s="35"/>
      <c r="K8" s="77" t="s">
        <v>24</v>
      </c>
      <c r="L8" s="401" t="s">
        <v>115</v>
      </c>
      <c r="M8" s="402"/>
      <c r="N8" s="403"/>
      <c r="O8" s="199"/>
      <c r="P8" s="203"/>
      <c r="Q8" s="199"/>
      <c r="R8" s="199"/>
      <c r="S8" s="255">
        <v>100</v>
      </c>
      <c r="T8" s="256">
        <v>500</v>
      </c>
      <c r="U8" s="255"/>
      <c r="V8" s="257" t="s">
        <v>133</v>
      </c>
    </row>
    <row r="9" spans="1:25" ht="12.75" customHeight="1">
      <c r="A9" s="78" t="s">
        <v>25</v>
      </c>
      <c r="B9" s="29"/>
      <c r="C9" s="29"/>
      <c r="D9" s="79"/>
      <c r="E9" s="80">
        <v>100</v>
      </c>
      <c r="F9" s="134"/>
      <c r="G9" s="133"/>
      <c r="H9" s="19"/>
      <c r="I9" s="19"/>
      <c r="J9" s="19"/>
      <c r="K9" s="77" t="s">
        <v>24</v>
      </c>
      <c r="L9" s="401" t="s">
        <v>117</v>
      </c>
      <c r="M9" s="402"/>
      <c r="N9" s="403"/>
      <c r="O9" s="199"/>
      <c r="P9" s="199"/>
      <c r="Q9" s="199"/>
      <c r="R9" s="199"/>
      <c r="S9" s="255">
        <v>100</v>
      </c>
      <c r="T9" s="256">
        <v>603</v>
      </c>
      <c r="U9" s="255"/>
      <c r="V9" s="257" t="s">
        <v>134</v>
      </c>
      <c r="W9" s="24"/>
      <c r="X9" s="24"/>
      <c r="Y9" s="24"/>
    </row>
    <row r="10" spans="1:25" ht="12.75">
      <c r="A10" s="78" t="s">
        <v>71</v>
      </c>
      <c r="B10" s="29"/>
      <c r="C10" s="29"/>
      <c r="D10" s="79"/>
      <c r="E10" s="385"/>
      <c r="F10" s="387"/>
      <c r="G10" s="19"/>
      <c r="H10" s="19"/>
      <c r="I10" s="19"/>
      <c r="J10" s="19"/>
      <c r="K10" s="77" t="s">
        <v>26</v>
      </c>
      <c r="L10" s="382">
        <v>40583</v>
      </c>
      <c r="M10" s="383"/>
      <c r="N10" s="384"/>
      <c r="O10" s="199"/>
      <c r="P10" s="199"/>
      <c r="Q10" s="199"/>
      <c r="R10" s="199"/>
      <c r="S10" s="255">
        <v>100</v>
      </c>
      <c r="T10" s="256">
        <v>800</v>
      </c>
      <c r="U10" s="255"/>
      <c r="V10" s="257" t="s">
        <v>135</v>
      </c>
      <c r="W10" s="24"/>
      <c r="X10" s="24"/>
      <c r="Y10" s="24"/>
    </row>
    <row r="11" spans="1:25" ht="12.75" customHeight="1">
      <c r="A11" s="36" t="s">
        <v>116</v>
      </c>
      <c r="B11" s="81"/>
      <c r="C11" s="81"/>
      <c r="D11" s="82"/>
      <c r="E11" s="37"/>
      <c r="F11" s="16"/>
      <c r="G11" s="19"/>
      <c r="H11" s="19"/>
      <c r="I11" s="19"/>
      <c r="J11" s="19"/>
      <c r="K11" s="77" t="s">
        <v>27</v>
      </c>
      <c r="L11" s="378" t="s">
        <v>238</v>
      </c>
      <c r="M11" s="402"/>
      <c r="N11" s="403"/>
      <c r="O11" s="201"/>
      <c r="P11" s="201"/>
      <c r="Q11" s="201"/>
      <c r="R11" s="201"/>
      <c r="S11" s="255">
        <v>100</v>
      </c>
      <c r="T11" s="256">
        <v>900</v>
      </c>
      <c r="U11" s="255"/>
      <c r="V11" s="257" t="s">
        <v>136</v>
      </c>
      <c r="W11" s="37"/>
      <c r="Y11" s="16"/>
    </row>
    <row r="12" spans="1:25" ht="15">
      <c r="A12" s="38"/>
      <c r="B12" s="38"/>
      <c r="C12" s="2"/>
      <c r="D12" s="2"/>
      <c r="E12" s="2"/>
      <c r="F12" s="2"/>
      <c r="G12" s="2"/>
      <c r="H12" s="2"/>
      <c r="I12" s="2"/>
      <c r="J12" s="2"/>
      <c r="K12" s="2"/>
      <c r="Q12" s="15"/>
      <c r="R12" s="16"/>
      <c r="S12" s="255">
        <v>100</v>
      </c>
      <c r="T12" s="256">
        <v>1000</v>
      </c>
      <c r="U12" s="255"/>
      <c r="V12" s="257" t="s">
        <v>137</v>
      </c>
      <c r="W12" s="254"/>
      <c r="X12" s="254"/>
      <c r="Y12" s="6"/>
    </row>
    <row r="13" spans="1:25" ht="12" customHeight="1">
      <c r="A13" s="9" t="s">
        <v>72</v>
      </c>
      <c r="B13" s="10"/>
      <c r="C13" s="11"/>
      <c r="D13" s="11"/>
      <c r="E13" s="12"/>
      <c r="F13" s="12"/>
      <c r="G13" s="12"/>
      <c r="H13" s="12"/>
      <c r="I13" s="12"/>
      <c r="J13" s="13"/>
      <c r="K13" s="13"/>
      <c r="L13" s="13"/>
      <c r="M13" s="13"/>
      <c r="N13" s="13"/>
      <c r="O13" s="13"/>
      <c r="P13" s="14"/>
      <c r="R13" s="16"/>
      <c r="S13" s="255">
        <v>100</v>
      </c>
      <c r="T13" s="256">
        <v>1200</v>
      </c>
      <c r="U13" s="255"/>
      <c r="V13" s="257" t="s">
        <v>138</v>
      </c>
      <c r="W13" s="72"/>
      <c r="X13" s="72"/>
      <c r="Y13" s="6"/>
    </row>
    <row r="14" spans="1:25" ht="12" customHeight="1">
      <c r="A14" s="83"/>
      <c r="B14" s="15"/>
      <c r="C14" s="7"/>
      <c r="D14" s="7"/>
      <c r="E14" s="15"/>
      <c r="F14" s="15"/>
      <c r="G14" s="15"/>
      <c r="H14" s="15"/>
      <c r="I14" s="15"/>
      <c r="J14" s="16"/>
      <c r="K14" s="16"/>
      <c r="L14" s="16"/>
      <c r="M14" s="16"/>
      <c r="N14" s="16"/>
      <c r="O14" s="16"/>
      <c r="P14" s="17"/>
      <c r="R14" s="37"/>
      <c r="S14" s="255">
        <v>100</v>
      </c>
      <c r="T14" s="256">
        <v>1302</v>
      </c>
      <c r="U14" s="255"/>
      <c r="V14" s="257" t="s">
        <v>139</v>
      </c>
      <c r="W14" s="72"/>
      <c r="X14" s="72"/>
      <c r="Y14" s="6"/>
    </row>
    <row r="15" spans="1:25" ht="24" customHeight="1">
      <c r="A15" s="18"/>
      <c r="B15" s="15"/>
      <c r="C15" s="388" t="s">
        <v>73</v>
      </c>
      <c r="D15" s="388"/>
      <c r="E15" s="388"/>
      <c r="F15" s="388"/>
      <c r="G15" s="388"/>
      <c r="H15" s="388"/>
      <c r="I15" s="388"/>
      <c r="J15" s="388"/>
      <c r="K15" s="388"/>
      <c r="L15" s="388"/>
      <c r="M15" s="388"/>
      <c r="N15" s="388"/>
      <c r="O15" s="16"/>
      <c r="P15" s="17"/>
      <c r="Q15" s="16"/>
      <c r="R15" s="85"/>
      <c r="S15" s="257">
        <v>100</v>
      </c>
      <c r="T15" s="256">
        <v>1303</v>
      </c>
      <c r="U15" s="257"/>
      <c r="V15" s="257" t="s">
        <v>156</v>
      </c>
      <c r="W15" s="179"/>
      <c r="X15" s="179"/>
      <c r="Y15" s="6"/>
    </row>
    <row r="16" spans="1:25" ht="7.5" customHeight="1">
      <c r="A16" s="131" t="b">
        <v>1</v>
      </c>
      <c r="B16" s="15"/>
      <c r="C16" s="84"/>
      <c r="D16" s="84"/>
      <c r="E16" s="84"/>
      <c r="F16" s="84"/>
      <c r="G16" s="84"/>
      <c r="H16" s="84"/>
      <c r="I16" s="84"/>
      <c r="J16" s="84"/>
      <c r="K16" s="84"/>
      <c r="L16" s="84"/>
      <c r="M16" s="16"/>
      <c r="N16" s="16"/>
      <c r="O16" s="16"/>
      <c r="P16" s="17"/>
      <c r="Q16" s="2"/>
      <c r="R16" s="2"/>
      <c r="S16" s="255">
        <v>100</v>
      </c>
      <c r="T16" s="256">
        <v>1305</v>
      </c>
      <c r="U16" s="255"/>
      <c r="V16" s="257" t="s">
        <v>140</v>
      </c>
      <c r="W16" s="2"/>
      <c r="X16" s="2"/>
      <c r="Y16" s="2"/>
    </row>
    <row r="17" spans="1:25" ht="12" customHeight="1">
      <c r="A17" s="18"/>
      <c r="B17" s="127"/>
      <c r="C17" s="389" t="s">
        <v>52</v>
      </c>
      <c r="D17" s="389"/>
      <c r="E17" s="389"/>
      <c r="F17" s="389"/>
      <c r="G17" s="389"/>
      <c r="H17" s="389"/>
      <c r="I17" s="389"/>
      <c r="J17" s="389"/>
      <c r="K17" s="389"/>
      <c r="L17" s="389"/>
      <c r="M17" s="389"/>
      <c r="N17" s="389"/>
      <c r="O17" s="16"/>
      <c r="P17" s="17"/>
      <c r="Q17" s="88"/>
      <c r="R17" s="88"/>
      <c r="S17" s="255">
        <v>100</v>
      </c>
      <c r="T17" s="256">
        <v>1405</v>
      </c>
      <c r="U17" s="255"/>
      <c r="V17" s="257" t="s">
        <v>141</v>
      </c>
      <c r="W17" s="88"/>
      <c r="X17" s="88"/>
      <c r="Y17" s="15"/>
    </row>
    <row r="18" spans="1:25" ht="7.5" customHeight="1">
      <c r="A18" s="18"/>
      <c r="B18" s="127"/>
      <c r="C18" s="389"/>
      <c r="D18" s="389"/>
      <c r="E18" s="389"/>
      <c r="F18" s="389"/>
      <c r="G18" s="389"/>
      <c r="H18" s="389"/>
      <c r="I18" s="389"/>
      <c r="J18" s="389"/>
      <c r="K18" s="389"/>
      <c r="L18" s="389"/>
      <c r="M18" s="389"/>
      <c r="N18" s="389"/>
      <c r="O18" s="16"/>
      <c r="P18" s="17"/>
      <c r="Q18" s="86"/>
      <c r="R18" s="86"/>
      <c r="S18" s="255">
        <v>100</v>
      </c>
      <c r="T18" s="256">
        <v>1500</v>
      </c>
      <c r="U18" s="255"/>
      <c r="V18" s="257" t="s">
        <v>142</v>
      </c>
      <c r="W18" s="87"/>
      <c r="X18" s="87"/>
      <c r="Y18" s="15"/>
    </row>
    <row r="19" spans="1:25" ht="12.75">
      <c r="A19" s="18"/>
      <c r="B19" s="127"/>
      <c r="C19" s="389"/>
      <c r="D19" s="389"/>
      <c r="E19" s="389"/>
      <c r="F19" s="389"/>
      <c r="G19" s="389"/>
      <c r="H19" s="389"/>
      <c r="I19" s="389"/>
      <c r="J19" s="389"/>
      <c r="K19" s="389"/>
      <c r="L19" s="389"/>
      <c r="M19" s="389"/>
      <c r="N19" s="389"/>
      <c r="O19" s="16"/>
      <c r="P19" s="17"/>
      <c r="Q19" s="86"/>
      <c r="R19" s="86"/>
      <c r="S19" s="255">
        <v>100</v>
      </c>
      <c r="T19" s="256">
        <v>1501</v>
      </c>
      <c r="U19" s="255"/>
      <c r="V19" s="257" t="s">
        <v>143</v>
      </c>
      <c r="W19" s="87"/>
      <c r="X19" s="87"/>
      <c r="Y19" s="15"/>
    </row>
    <row r="20" spans="1:25" ht="12" customHeight="1">
      <c r="A20" s="18"/>
      <c r="B20" s="128"/>
      <c r="C20" s="406" t="str">
        <f>IF($A$16=TRUE,"      Invulvelden gearceerd","      Invulvelden niet gearceerd")</f>
        <v>      Invulvelden gearceerd</v>
      </c>
      <c r="D20" s="376"/>
      <c r="E20" s="376"/>
      <c r="F20" s="377"/>
      <c r="G20" s="129"/>
      <c r="H20" s="129"/>
      <c r="I20" s="129"/>
      <c r="J20" s="129"/>
      <c r="K20" s="129"/>
      <c r="L20" s="19"/>
      <c r="M20" s="16"/>
      <c r="N20" s="16"/>
      <c r="O20" s="16"/>
      <c r="P20" s="17"/>
      <c r="Q20" s="86"/>
      <c r="R20" s="86"/>
      <c r="S20" s="255">
        <v>100</v>
      </c>
      <c r="T20" s="256">
        <v>1702</v>
      </c>
      <c r="U20" s="255"/>
      <c r="V20" s="257" t="s">
        <v>144</v>
      </c>
      <c r="W20" s="87"/>
      <c r="X20" s="87"/>
      <c r="Y20" s="15"/>
    </row>
    <row r="21" spans="1:33" ht="12" customHeight="1">
      <c r="A21" s="20"/>
      <c r="B21" s="126"/>
      <c r="C21" s="126"/>
      <c r="D21" s="126"/>
      <c r="E21" s="130"/>
      <c r="F21" s="126"/>
      <c r="G21" s="126"/>
      <c r="H21" s="126"/>
      <c r="I21" s="126"/>
      <c r="J21" s="126"/>
      <c r="K21" s="126"/>
      <c r="L21" s="21"/>
      <c r="M21" s="182"/>
      <c r="N21" s="182"/>
      <c r="O21" s="182"/>
      <c r="P21" s="183"/>
      <c r="Q21" s="86"/>
      <c r="R21" s="86"/>
      <c r="S21" s="255">
        <v>100</v>
      </c>
      <c r="T21" s="256">
        <v>1705</v>
      </c>
      <c r="U21" s="255"/>
      <c r="V21" s="257" t="s">
        <v>145</v>
      </c>
      <c r="W21" s="19"/>
      <c r="X21" s="19"/>
      <c r="Y21" s="19"/>
      <c r="Z21" s="24"/>
      <c r="AA21" s="19"/>
      <c r="AB21" s="19"/>
      <c r="AC21" s="19"/>
      <c r="AD21" s="19"/>
      <c r="AE21" s="19"/>
      <c r="AF21" s="2"/>
      <c r="AG21" s="2"/>
    </row>
    <row r="22" spans="1:33" ht="12.75">
      <c r="A22" s="2"/>
      <c r="B22" s="2"/>
      <c r="C22" s="2"/>
      <c r="D22" s="2"/>
      <c r="E22" s="2"/>
      <c r="F22" s="2"/>
      <c r="G22" s="2"/>
      <c r="H22" s="2"/>
      <c r="I22" s="2"/>
      <c r="J22" s="22"/>
      <c r="K22" s="38"/>
      <c r="L22" s="15"/>
      <c r="M22" s="15"/>
      <c r="N22" s="86"/>
      <c r="O22" s="86"/>
      <c r="P22" s="86"/>
      <c r="Q22" s="86"/>
      <c r="R22" s="86"/>
      <c r="S22" s="255">
        <v>100</v>
      </c>
      <c r="T22" s="256">
        <v>1706</v>
      </c>
      <c r="U22" s="255"/>
      <c r="V22" s="257" t="s">
        <v>146</v>
      </c>
      <c r="W22" s="19"/>
      <c r="X22" s="19"/>
      <c r="Y22" s="19"/>
      <c r="Z22" s="24"/>
      <c r="AA22" s="19"/>
      <c r="AB22" s="19"/>
      <c r="AC22" s="19"/>
      <c r="AD22" s="19"/>
      <c r="AE22" s="19"/>
      <c r="AF22" s="2"/>
      <c r="AG22" s="2"/>
    </row>
    <row r="23" spans="1:33" ht="19.5" customHeight="1">
      <c r="A23" s="89" t="s">
        <v>28</v>
      </c>
      <c r="B23" s="90"/>
      <c r="C23" s="90"/>
      <c r="D23" s="379" t="e">
        <f>VLOOKUP(F9,T5:V34,3,FALSE)</f>
        <v>#N/A</v>
      </c>
      <c r="E23" s="380"/>
      <c r="F23" s="380"/>
      <c r="G23" s="381"/>
      <c r="H23" s="181"/>
      <c r="I23" s="181"/>
      <c r="J23" s="22"/>
      <c r="K23" s="92" t="s">
        <v>29</v>
      </c>
      <c r="L23" s="96"/>
      <c r="M23" s="96"/>
      <c r="N23" s="385"/>
      <c r="O23" s="386"/>
      <c r="P23" s="387"/>
      <c r="Q23" s="86"/>
      <c r="R23" s="86"/>
      <c r="S23" s="257">
        <v>100</v>
      </c>
      <c r="T23" s="256">
        <v>1703</v>
      </c>
      <c r="U23" s="257"/>
      <c r="V23" s="257" t="s">
        <v>157</v>
      </c>
      <c r="W23" s="86"/>
      <c r="X23" s="86"/>
      <c r="Y23" s="19"/>
      <c r="Z23" s="19"/>
      <c r="AA23" s="19"/>
      <c r="AB23" s="19"/>
      <c r="AC23" s="19"/>
      <c r="AD23" s="19"/>
      <c r="AE23" s="19"/>
      <c r="AF23" s="19"/>
      <c r="AG23" s="19"/>
    </row>
    <row r="24" spans="1:33" ht="19.5" customHeight="1">
      <c r="A24" s="93" t="s">
        <v>30</v>
      </c>
      <c r="B24" s="94"/>
      <c r="C24" s="95"/>
      <c r="D24" s="385"/>
      <c r="E24" s="390"/>
      <c r="F24" s="390"/>
      <c r="G24" s="391"/>
      <c r="H24" s="181"/>
      <c r="I24" s="181"/>
      <c r="J24" s="22"/>
      <c r="K24" s="28" t="s">
        <v>31</v>
      </c>
      <c r="L24" s="96"/>
      <c r="M24" s="96"/>
      <c r="N24" s="385"/>
      <c r="O24" s="386"/>
      <c r="P24" s="387"/>
      <c r="Q24" s="27"/>
      <c r="R24" s="27"/>
      <c r="S24" s="257">
        <v>100</v>
      </c>
      <c r="T24" s="256">
        <v>1707</v>
      </c>
      <c r="U24" s="257"/>
      <c r="V24" s="257" t="s">
        <v>147</v>
      </c>
      <c r="W24" s="19"/>
      <c r="X24" s="19"/>
      <c r="Y24" s="19"/>
      <c r="Z24" s="19"/>
      <c r="AA24" s="19"/>
      <c r="AB24" s="19"/>
      <c r="AC24" s="19"/>
      <c r="AD24" s="19"/>
      <c r="AE24" s="19"/>
      <c r="AF24" s="19"/>
      <c r="AG24" s="19"/>
    </row>
    <row r="25" spans="1:33" ht="19.5" customHeight="1">
      <c r="A25" s="97" t="s">
        <v>31</v>
      </c>
      <c r="B25" s="98"/>
      <c r="C25" s="23"/>
      <c r="D25" s="385"/>
      <c r="E25" s="390"/>
      <c r="F25" s="390"/>
      <c r="G25" s="391"/>
      <c r="H25" s="181"/>
      <c r="I25" s="181"/>
      <c r="J25" s="22"/>
      <c r="K25" s="28" t="s">
        <v>225</v>
      </c>
      <c r="L25" s="96"/>
      <c r="M25" s="96"/>
      <c r="N25" s="385"/>
      <c r="O25" s="386"/>
      <c r="P25" s="387"/>
      <c r="Q25" s="19"/>
      <c r="R25" s="8"/>
      <c r="S25" s="257">
        <v>100</v>
      </c>
      <c r="T25" s="256">
        <v>1708</v>
      </c>
      <c r="U25" s="257"/>
      <c r="V25" s="257" t="s">
        <v>148</v>
      </c>
      <c r="W25" s="19"/>
      <c r="X25" s="19"/>
      <c r="Y25" s="19"/>
      <c r="Z25" s="19"/>
      <c r="AA25" s="19"/>
      <c r="AB25" s="19"/>
      <c r="AC25" s="19"/>
      <c r="AD25" s="19"/>
      <c r="AE25" s="19"/>
      <c r="AF25" s="19"/>
      <c r="AG25" s="19"/>
    </row>
    <row r="26" spans="1:33" ht="19.5" customHeight="1">
      <c r="A26" s="99" t="s">
        <v>32</v>
      </c>
      <c r="B26" s="95"/>
      <c r="C26" s="95"/>
      <c r="D26" s="385"/>
      <c r="E26" s="390"/>
      <c r="F26" s="390"/>
      <c r="G26" s="391"/>
      <c r="H26" s="181"/>
      <c r="I26" s="181"/>
      <c r="J26" s="22"/>
      <c r="K26" s="28" t="s">
        <v>26</v>
      </c>
      <c r="L26" s="96"/>
      <c r="M26" s="32"/>
      <c r="N26" s="385"/>
      <c r="O26" s="386"/>
      <c r="P26" s="387"/>
      <c r="Q26" s="24"/>
      <c r="R26" s="24"/>
      <c r="S26" s="255">
        <v>100</v>
      </c>
      <c r="T26" s="256">
        <v>1800</v>
      </c>
      <c r="U26" s="255"/>
      <c r="V26" s="257" t="s">
        <v>149</v>
      </c>
      <c r="W26" s="8"/>
      <c r="X26" s="8"/>
      <c r="Y26" s="19"/>
      <c r="Z26" s="19"/>
      <c r="AA26" s="19"/>
      <c r="AB26" s="19"/>
      <c r="AC26" s="19"/>
      <c r="AD26" s="19"/>
      <c r="AE26" s="19"/>
      <c r="AF26" s="19"/>
      <c r="AG26" s="19"/>
    </row>
    <row r="27" spans="1:33" ht="19.5" customHeight="1">
      <c r="A27" s="93" t="s">
        <v>225</v>
      </c>
      <c r="B27" s="94"/>
      <c r="C27" s="94"/>
      <c r="D27" s="385"/>
      <c r="E27" s="390"/>
      <c r="F27" s="390"/>
      <c r="G27" s="391"/>
      <c r="H27" s="181"/>
      <c r="I27" s="181"/>
      <c r="J27" s="22"/>
      <c r="K27" s="28" t="s">
        <v>33</v>
      </c>
      <c r="L27" s="96"/>
      <c r="M27" s="32"/>
      <c r="N27" s="385"/>
      <c r="O27" s="386"/>
      <c r="P27" s="387"/>
      <c r="Q27" s="24"/>
      <c r="R27" s="24"/>
      <c r="S27" s="255">
        <v>100</v>
      </c>
      <c r="T27" s="256">
        <v>1900</v>
      </c>
      <c r="U27" s="255"/>
      <c r="V27" s="257" t="s">
        <v>150</v>
      </c>
      <c r="W27" s="102"/>
      <c r="X27" s="102"/>
      <c r="Y27" s="102"/>
      <c r="Z27" s="102"/>
      <c r="AA27" s="23"/>
      <c r="AB27" s="103"/>
      <c r="AC27" s="103"/>
      <c r="AD27" s="103"/>
      <c r="AE27" s="102"/>
      <c r="AF27" s="102"/>
      <c r="AG27" s="102"/>
    </row>
    <row r="28" spans="1:33" ht="19.5" customHeight="1">
      <c r="A28" s="104" t="s">
        <v>35</v>
      </c>
      <c r="B28" s="98"/>
      <c r="C28" s="95"/>
      <c r="D28" s="95"/>
      <c r="E28" s="95"/>
      <c r="F28" s="95"/>
      <c r="G28" s="105"/>
      <c r="H28" s="181"/>
      <c r="I28" s="181"/>
      <c r="J28" s="22"/>
      <c r="K28" s="100" t="s">
        <v>34</v>
      </c>
      <c r="L28" s="101"/>
      <c r="M28" s="101"/>
      <c r="N28" s="385"/>
      <c r="O28" s="386"/>
      <c r="P28" s="387"/>
      <c r="Q28" s="24"/>
      <c r="R28" s="24"/>
      <c r="S28" s="257">
        <v>100</v>
      </c>
      <c r="T28" s="256">
        <v>1950</v>
      </c>
      <c r="U28" s="257"/>
      <c r="V28" s="257" t="s">
        <v>158</v>
      </c>
      <c r="W28" s="102"/>
      <c r="X28" s="102"/>
      <c r="Y28" s="102"/>
      <c r="Z28" s="102"/>
      <c r="AA28" s="23"/>
      <c r="AB28" s="31"/>
      <c r="AC28" s="31"/>
      <c r="AD28" s="31"/>
      <c r="AE28" s="102"/>
      <c r="AF28" s="102"/>
      <c r="AG28" s="102"/>
    </row>
    <row r="29" spans="1:33" ht="19.5" customHeight="1">
      <c r="A29" s="135"/>
      <c r="B29" s="136"/>
      <c r="C29" s="136"/>
      <c r="D29" s="136"/>
      <c r="E29" s="136"/>
      <c r="F29" s="136"/>
      <c r="G29" s="137"/>
      <c r="H29" s="23"/>
      <c r="I29" s="23"/>
      <c r="J29" s="22"/>
      <c r="K29" s="28" t="s">
        <v>31</v>
      </c>
      <c r="L29" s="96"/>
      <c r="M29" s="96"/>
      <c r="N29" s="385"/>
      <c r="O29" s="386"/>
      <c r="P29" s="387"/>
      <c r="Q29" s="24"/>
      <c r="R29" s="24"/>
      <c r="S29" s="255">
        <v>100</v>
      </c>
      <c r="T29" s="256">
        <v>2000</v>
      </c>
      <c r="U29" s="255"/>
      <c r="V29" s="257" t="s">
        <v>151</v>
      </c>
      <c r="W29" s="102"/>
      <c r="X29" s="102"/>
      <c r="Y29" s="102"/>
      <c r="Z29" s="102"/>
      <c r="AA29" s="23"/>
      <c r="AB29" s="31"/>
      <c r="AC29" s="31"/>
      <c r="AD29" s="31"/>
      <c r="AE29" s="102"/>
      <c r="AF29" s="102"/>
      <c r="AG29" s="102"/>
    </row>
    <row r="30" spans="1:33" ht="19.5" customHeight="1">
      <c r="A30" s="138"/>
      <c r="B30" s="139"/>
      <c r="C30" s="139"/>
      <c r="D30" s="139"/>
      <c r="E30" s="139"/>
      <c r="F30" s="139"/>
      <c r="G30" s="140"/>
      <c r="H30" s="23"/>
      <c r="I30" s="23"/>
      <c r="J30" s="22"/>
      <c r="K30" s="28" t="s">
        <v>225</v>
      </c>
      <c r="L30" s="96"/>
      <c r="M30" s="96"/>
      <c r="N30" s="385"/>
      <c r="O30" s="386"/>
      <c r="P30" s="387"/>
      <c r="Q30" s="24"/>
      <c r="R30" s="24"/>
      <c r="S30" s="255">
        <v>100</v>
      </c>
      <c r="T30" s="256">
        <v>2100</v>
      </c>
      <c r="U30" s="255"/>
      <c r="V30" s="257" t="s">
        <v>152</v>
      </c>
      <c r="W30" s="102"/>
      <c r="X30" s="102"/>
      <c r="Y30" s="102"/>
      <c r="Z30" s="102"/>
      <c r="AA30" s="23"/>
      <c r="AB30" s="31"/>
      <c r="AC30" s="31"/>
      <c r="AD30" s="31"/>
      <c r="AE30" s="102"/>
      <c r="AF30" s="102"/>
      <c r="AG30" s="102"/>
    </row>
    <row r="31" spans="1:33" ht="19.5" customHeight="1">
      <c r="A31" s="106" t="s">
        <v>36</v>
      </c>
      <c r="B31" s="107"/>
      <c r="C31" s="253"/>
      <c r="D31" s="253"/>
      <c r="E31" s="253"/>
      <c r="F31" s="108" t="s">
        <v>37</v>
      </c>
      <c r="G31" s="109"/>
      <c r="H31" s="23"/>
      <c r="I31" s="23"/>
      <c r="J31" s="22"/>
      <c r="K31" s="28" t="s">
        <v>26</v>
      </c>
      <c r="L31" s="96"/>
      <c r="M31" s="96"/>
      <c r="N31" s="385"/>
      <c r="O31" s="386"/>
      <c r="P31" s="387"/>
      <c r="Q31" s="102"/>
      <c r="R31" s="102"/>
      <c r="S31" s="255">
        <v>100</v>
      </c>
      <c r="T31" s="256">
        <v>2200</v>
      </c>
      <c r="U31" s="255"/>
      <c r="V31" s="257" t="s">
        <v>153</v>
      </c>
      <c r="W31" s="103"/>
      <c r="X31" s="103"/>
      <c r="Y31" s="102"/>
      <c r="Z31" s="102"/>
      <c r="AA31" s="102"/>
      <c r="AB31" s="2"/>
      <c r="AC31" s="2"/>
      <c r="AD31" s="2"/>
      <c r="AE31" s="2"/>
      <c r="AF31" s="2"/>
      <c r="AG31" s="2"/>
    </row>
    <row r="32" spans="1:33" ht="19.5" customHeight="1">
      <c r="A32" s="395"/>
      <c r="B32" s="396"/>
      <c r="C32" s="144" t="s">
        <v>38</v>
      </c>
      <c r="D32" s="393"/>
      <c r="E32" s="390"/>
      <c r="F32" s="390"/>
      <c r="G32" s="91" t="s">
        <v>39</v>
      </c>
      <c r="H32" s="23"/>
      <c r="I32" s="23"/>
      <c r="J32" s="22"/>
      <c r="K32" s="28" t="s">
        <v>33</v>
      </c>
      <c r="L32" s="96"/>
      <c r="M32" s="96"/>
      <c r="N32" s="385"/>
      <c r="O32" s="386"/>
      <c r="P32" s="387"/>
      <c r="Q32" s="102"/>
      <c r="R32" s="102"/>
      <c r="S32" s="255">
        <v>100</v>
      </c>
      <c r="T32" s="256">
        <v>2300</v>
      </c>
      <c r="U32" s="255"/>
      <c r="V32" s="257" t="s">
        <v>154</v>
      </c>
      <c r="W32" s="31"/>
      <c r="X32" s="31"/>
      <c r="Y32" s="102"/>
      <c r="Z32" s="102"/>
      <c r="AA32" s="102"/>
      <c r="AB32" s="2"/>
      <c r="AC32" s="2"/>
      <c r="AD32" s="2"/>
      <c r="AE32" s="2"/>
      <c r="AF32" s="2"/>
      <c r="AG32" s="2"/>
    </row>
    <row r="33" spans="8:33" ht="19.5" customHeight="1">
      <c r="H33" s="23"/>
      <c r="I33" s="23"/>
      <c r="J33" s="22"/>
      <c r="K33" s="24"/>
      <c r="L33" s="24"/>
      <c r="M33" s="24"/>
      <c r="N33" s="71"/>
      <c r="O33" s="71"/>
      <c r="P33" s="23"/>
      <c r="Q33" s="23"/>
      <c r="R33" s="23"/>
      <c r="S33" s="255">
        <v>100</v>
      </c>
      <c r="T33" s="256">
        <v>2502</v>
      </c>
      <c r="U33" s="255"/>
      <c r="V33" s="257" t="s">
        <v>155</v>
      </c>
      <c r="W33" s="31"/>
      <c r="X33" s="31"/>
      <c r="Y33" s="102"/>
      <c r="Z33" s="102"/>
      <c r="AA33" s="102"/>
      <c r="AB33" s="2"/>
      <c r="AC33" s="2"/>
      <c r="AD33" s="2"/>
      <c r="AE33" s="2"/>
      <c r="AF33" s="2"/>
      <c r="AG33" s="2"/>
    </row>
    <row r="34" spans="1:33" ht="19.5" customHeight="1">
      <c r="A34" s="24"/>
      <c r="B34" s="24"/>
      <c r="C34" s="24"/>
      <c r="D34" s="24"/>
      <c r="E34" s="24"/>
      <c r="F34" s="24"/>
      <c r="G34" s="24"/>
      <c r="H34" s="23"/>
      <c r="I34" s="23"/>
      <c r="J34" s="22"/>
      <c r="K34" s="24"/>
      <c r="L34" s="24"/>
      <c r="M34" s="24"/>
      <c r="N34" s="71"/>
      <c r="O34" s="71"/>
      <c r="P34" s="23"/>
      <c r="Q34" s="23"/>
      <c r="R34" s="23"/>
      <c r="S34" s="23"/>
      <c r="T34" s="23" t="s">
        <v>236</v>
      </c>
      <c r="U34" s="23"/>
      <c r="V34" s="31"/>
      <c r="W34" s="31"/>
      <c r="X34" s="31"/>
      <c r="Y34" s="102"/>
      <c r="Z34" s="102"/>
      <c r="AA34" s="102"/>
      <c r="AB34" s="2"/>
      <c r="AC34" s="2"/>
      <c r="AD34" s="2"/>
      <c r="AE34" s="2"/>
      <c r="AF34" s="2"/>
      <c r="AG34" s="2"/>
    </row>
    <row r="35" spans="1:33" ht="12.75">
      <c r="A35" s="251" t="s">
        <v>230</v>
      </c>
      <c r="B35" s="24"/>
      <c r="C35" s="24"/>
      <c r="D35" s="24"/>
      <c r="E35" s="24"/>
      <c r="F35" s="24"/>
      <c r="G35" s="24"/>
      <c r="H35" s="24"/>
      <c r="I35" s="24"/>
      <c r="J35" s="24"/>
      <c r="K35" s="24"/>
      <c r="L35" s="400">
        <f>'voorlopige nacalculatie'!C12</f>
        <v>0</v>
      </c>
      <c r="M35" s="400"/>
      <c r="N35" s="400"/>
      <c r="O35" s="71"/>
      <c r="P35" s="23"/>
      <c r="Q35" s="23"/>
      <c r="R35" s="23"/>
      <c r="S35" s="23"/>
      <c r="T35" s="23"/>
      <c r="U35" s="23"/>
      <c r="V35" s="31"/>
      <c r="W35" s="31"/>
      <c r="X35" s="31"/>
      <c r="Y35" s="102"/>
      <c r="Z35" s="102"/>
      <c r="AA35" s="102"/>
      <c r="AB35" s="2"/>
      <c r="AC35" s="2"/>
      <c r="AD35" s="2"/>
      <c r="AE35" s="2"/>
      <c r="AF35" s="2"/>
      <c r="AG35" s="2"/>
    </row>
    <row r="36" spans="14:33" ht="12.75">
      <c r="N36" s="24"/>
      <c r="O36" s="24"/>
      <c r="P36" s="24"/>
      <c r="Q36" s="24"/>
      <c r="R36" s="102"/>
      <c r="S36" s="102"/>
      <c r="T36" s="102"/>
      <c r="U36" s="102"/>
      <c r="V36" s="102"/>
      <c r="W36" s="102"/>
      <c r="X36" s="102"/>
      <c r="Y36" s="23"/>
      <c r="Z36" s="31"/>
      <c r="AA36" s="31"/>
      <c r="AB36" s="31"/>
      <c r="AC36" s="102"/>
      <c r="AD36" s="102"/>
      <c r="AE36" s="102"/>
      <c r="AF36" s="2"/>
      <c r="AG36" s="2"/>
    </row>
    <row r="37" spans="1:31" ht="12.75" customHeight="1">
      <c r="A37" s="394" t="s">
        <v>41</v>
      </c>
      <c r="B37" s="394"/>
      <c r="C37" s="394"/>
      <c r="D37" s="394"/>
      <c r="E37" s="394"/>
      <c r="F37" s="394"/>
      <c r="G37" s="394"/>
      <c r="H37" s="394"/>
      <c r="I37" s="394"/>
      <c r="J37" s="394"/>
      <c r="K37" s="394"/>
      <c r="L37" s="394"/>
      <c r="M37" s="394"/>
      <c r="N37" s="394"/>
      <c r="O37" s="394"/>
      <c r="P37" s="394"/>
      <c r="Q37" s="209"/>
      <c r="R37" s="209"/>
      <c r="S37" s="209"/>
      <c r="T37" s="102"/>
      <c r="U37" s="102"/>
      <c r="V37" s="102"/>
      <c r="W37" s="102"/>
      <c r="X37" s="102"/>
      <c r="Y37" s="23"/>
      <c r="Z37" s="31"/>
      <c r="AA37" s="31"/>
      <c r="AB37" s="31"/>
      <c r="AC37" s="102"/>
      <c r="AD37" s="102"/>
      <c r="AE37" s="102"/>
    </row>
    <row r="38" spans="1:31" ht="12.75">
      <c r="A38" s="394"/>
      <c r="B38" s="394"/>
      <c r="C38" s="394"/>
      <c r="D38" s="394"/>
      <c r="E38" s="394"/>
      <c r="F38" s="394"/>
      <c r="G38" s="394"/>
      <c r="H38" s="394"/>
      <c r="I38" s="394"/>
      <c r="J38" s="394"/>
      <c r="K38" s="394"/>
      <c r="L38" s="394"/>
      <c r="M38" s="394"/>
      <c r="N38" s="394"/>
      <c r="O38" s="394"/>
      <c r="P38" s="394"/>
      <c r="Q38" s="209"/>
      <c r="R38" s="209"/>
      <c r="S38" s="209"/>
      <c r="T38" s="110"/>
      <c r="U38" s="110"/>
      <c r="V38" s="110"/>
      <c r="W38" s="110"/>
      <c r="X38" s="110"/>
      <c r="Y38" s="110"/>
      <c r="Z38" s="110"/>
      <c r="AA38" s="110"/>
      <c r="AB38" s="110"/>
      <c r="AC38" s="110"/>
      <c r="AD38" s="110"/>
      <c r="AE38" s="111"/>
    </row>
    <row r="39" spans="1:31" ht="12.75">
      <c r="A39" s="394"/>
      <c r="B39" s="394"/>
      <c r="C39" s="394"/>
      <c r="D39" s="394"/>
      <c r="E39" s="394"/>
      <c r="F39" s="394"/>
      <c r="G39" s="394"/>
      <c r="H39" s="394"/>
      <c r="I39" s="394"/>
      <c r="J39" s="394"/>
      <c r="K39" s="394"/>
      <c r="L39" s="394"/>
      <c r="M39" s="394"/>
      <c r="N39" s="394"/>
      <c r="O39" s="394"/>
      <c r="P39" s="394"/>
      <c r="Q39" s="209"/>
      <c r="R39" s="209"/>
      <c r="S39" s="209"/>
      <c r="T39" s="110"/>
      <c r="U39" s="110"/>
      <c r="V39" s="110"/>
      <c r="W39" s="110"/>
      <c r="X39" s="110"/>
      <c r="Y39" s="110"/>
      <c r="Z39" s="110"/>
      <c r="AA39" s="110"/>
      <c r="AB39" s="110"/>
      <c r="AC39" s="110"/>
      <c r="AD39" s="110"/>
      <c r="AE39" s="111"/>
    </row>
    <row r="40" spans="1:31" ht="3.75" customHeight="1">
      <c r="A40" s="394"/>
      <c r="B40" s="394"/>
      <c r="C40" s="394"/>
      <c r="D40" s="394"/>
      <c r="E40" s="394"/>
      <c r="F40" s="394"/>
      <c r="G40" s="394"/>
      <c r="H40" s="394"/>
      <c r="I40" s="394"/>
      <c r="J40" s="394"/>
      <c r="K40" s="394"/>
      <c r="L40" s="394"/>
      <c r="M40" s="394"/>
      <c r="N40" s="394"/>
      <c r="O40" s="394"/>
      <c r="P40" s="394"/>
      <c r="Q40" s="209"/>
      <c r="R40" s="209"/>
      <c r="S40" s="209"/>
      <c r="T40" s="110"/>
      <c r="U40" s="110"/>
      <c r="V40" s="110"/>
      <c r="W40" s="110"/>
      <c r="X40" s="110"/>
      <c r="Y40" s="110"/>
      <c r="Z40" s="110"/>
      <c r="AA40" s="110"/>
      <c r="AB40" s="110"/>
      <c r="AC40" s="110"/>
      <c r="AD40" s="110"/>
      <c r="AE40" s="111"/>
    </row>
    <row r="41" spans="1:31" ht="12.75">
      <c r="A41" s="394"/>
      <c r="B41" s="394"/>
      <c r="C41" s="394"/>
      <c r="D41" s="394"/>
      <c r="E41" s="394"/>
      <c r="F41" s="394"/>
      <c r="G41" s="394"/>
      <c r="H41" s="394"/>
      <c r="I41" s="394"/>
      <c r="J41" s="394"/>
      <c r="K41" s="394"/>
      <c r="L41" s="394"/>
      <c r="M41" s="394"/>
      <c r="N41" s="394"/>
      <c r="O41" s="394"/>
      <c r="P41" s="394"/>
      <c r="Q41" s="209"/>
      <c r="R41" s="209"/>
      <c r="S41" s="209"/>
      <c r="T41" s="110"/>
      <c r="U41" s="110"/>
      <c r="V41" s="110"/>
      <c r="W41" s="110"/>
      <c r="X41" s="110"/>
      <c r="Y41" s="110"/>
      <c r="Z41" s="110"/>
      <c r="AA41" s="110"/>
      <c r="AB41" s="110"/>
      <c r="AC41" s="110"/>
      <c r="AD41" s="110"/>
      <c r="AE41" s="111"/>
    </row>
    <row r="42" spans="1:31" ht="5.25" customHeight="1">
      <c r="A42" s="394"/>
      <c r="B42" s="394"/>
      <c r="C42" s="394"/>
      <c r="D42" s="394"/>
      <c r="E42" s="394"/>
      <c r="F42" s="394"/>
      <c r="G42" s="394"/>
      <c r="H42" s="394"/>
      <c r="I42" s="394"/>
      <c r="J42" s="394"/>
      <c r="K42" s="394"/>
      <c r="L42" s="394"/>
      <c r="M42" s="394"/>
      <c r="N42" s="394"/>
      <c r="O42" s="394"/>
      <c r="P42" s="394"/>
      <c r="Q42" s="209"/>
      <c r="R42" s="209"/>
      <c r="S42" s="209"/>
      <c r="T42" s="112"/>
      <c r="U42" s="112"/>
      <c r="V42" s="112"/>
      <c r="W42" s="112"/>
      <c r="X42" s="112"/>
      <c r="Y42" s="112"/>
      <c r="Z42" s="112"/>
      <c r="AA42" s="112"/>
      <c r="AB42" s="112"/>
      <c r="AC42" s="112"/>
      <c r="AD42" s="112"/>
      <c r="AE42" s="113"/>
    </row>
    <row r="43" spans="1:31" ht="12.75">
      <c r="A43" s="394"/>
      <c r="B43" s="394"/>
      <c r="C43" s="394"/>
      <c r="D43" s="394"/>
      <c r="E43" s="394"/>
      <c r="F43" s="394"/>
      <c r="G43" s="394"/>
      <c r="H43" s="394"/>
      <c r="I43" s="394"/>
      <c r="J43" s="394"/>
      <c r="K43" s="394"/>
      <c r="L43" s="394"/>
      <c r="M43" s="394"/>
      <c r="N43" s="394"/>
      <c r="O43" s="394"/>
      <c r="P43" s="394"/>
      <c r="Q43" s="24"/>
      <c r="R43" s="112"/>
      <c r="S43" s="112"/>
      <c r="T43" s="112"/>
      <c r="U43" s="112"/>
      <c r="V43" s="112"/>
      <c r="W43" s="112"/>
      <c r="X43" s="112"/>
      <c r="Y43" s="112"/>
      <c r="Z43" s="112"/>
      <c r="AA43" s="112"/>
      <c r="AB43" s="112"/>
      <c r="AC43" s="112"/>
      <c r="AD43" s="112"/>
      <c r="AE43" s="113"/>
    </row>
    <row r="44" spans="1:31" ht="12.75">
      <c r="A44" s="15" t="s">
        <v>40</v>
      </c>
      <c r="B44" s="15"/>
      <c r="C44" s="15"/>
      <c r="D44" s="15"/>
      <c r="E44" s="15"/>
      <c r="F44" s="15"/>
      <c r="G44" s="15"/>
      <c r="H44" s="15"/>
      <c r="I44" s="15"/>
      <c r="J44" s="15"/>
      <c r="K44" s="65"/>
      <c r="M44" s="26"/>
      <c r="N44" s="37"/>
      <c r="O44" s="24"/>
      <c r="P44" s="24"/>
      <c r="Q44" s="24"/>
      <c r="R44" s="4"/>
      <c r="S44" s="25"/>
      <c r="T44" s="4"/>
      <c r="U44" s="16"/>
      <c r="V44" s="16"/>
      <c r="W44" s="16"/>
      <c r="X44" s="16"/>
      <c r="Y44" s="16"/>
      <c r="Z44" s="16"/>
      <c r="AA44" s="4"/>
      <c r="AB44" s="19"/>
      <c r="AC44" s="19"/>
      <c r="AD44" s="30"/>
      <c r="AE44" s="24"/>
    </row>
    <row r="45" spans="1:30" ht="12.75">
      <c r="A45" s="392" t="s">
        <v>87</v>
      </c>
      <c r="B45" s="392"/>
      <c r="C45" s="392"/>
      <c r="D45" s="392"/>
      <c r="E45" s="392"/>
      <c r="F45" s="392"/>
      <c r="G45" s="392"/>
      <c r="H45" s="392"/>
      <c r="I45" s="392"/>
      <c r="J45" s="392"/>
      <c r="K45" s="392"/>
      <c r="L45" s="392"/>
      <c r="M45" s="392"/>
      <c r="N45" s="392"/>
      <c r="O45" s="24"/>
      <c r="P45" s="24"/>
      <c r="Q45" s="4"/>
      <c r="R45" s="25"/>
      <c r="S45" s="4"/>
      <c r="T45" s="16"/>
      <c r="U45" s="16"/>
      <c r="V45" s="16"/>
      <c r="W45" s="16"/>
      <c r="X45" s="16"/>
      <c r="Y45" s="16"/>
      <c r="Z45" s="4"/>
      <c r="AA45" s="19"/>
      <c r="AB45" s="19"/>
      <c r="AC45" s="30"/>
      <c r="AD45" s="24"/>
    </row>
    <row r="46" spans="1:30" ht="12.75">
      <c r="A46" s="392"/>
      <c r="B46" s="392"/>
      <c r="C46" s="392"/>
      <c r="D46" s="392"/>
      <c r="E46" s="392"/>
      <c r="F46" s="392"/>
      <c r="G46" s="392"/>
      <c r="H46" s="392"/>
      <c r="I46" s="392"/>
      <c r="J46" s="392"/>
      <c r="K46" s="392"/>
      <c r="L46" s="392"/>
      <c r="M46" s="392"/>
      <c r="N46" s="392"/>
      <c r="O46" s="24"/>
      <c r="P46" s="24"/>
      <c r="Q46" s="4"/>
      <c r="R46" s="25"/>
      <c r="S46" s="4"/>
      <c r="T46" s="16"/>
      <c r="U46" s="16"/>
      <c r="V46" s="16"/>
      <c r="W46" s="16"/>
      <c r="X46" s="16"/>
      <c r="Y46" s="16"/>
      <c r="Z46" s="4"/>
      <c r="AA46" s="19"/>
      <c r="AB46" s="19"/>
      <c r="AC46" s="30"/>
      <c r="AD46" s="24"/>
    </row>
    <row r="47" spans="1:30" ht="12.75">
      <c r="A47" s="252"/>
      <c r="B47" s="252"/>
      <c r="C47" s="252"/>
      <c r="D47" s="252"/>
      <c r="E47" s="252"/>
      <c r="F47" s="252"/>
      <c r="G47" s="252"/>
      <c r="H47" s="252"/>
      <c r="I47" s="252"/>
      <c r="J47" s="252"/>
      <c r="K47" s="252"/>
      <c r="L47" s="252"/>
      <c r="M47" s="252"/>
      <c r="N47" s="252"/>
      <c r="O47" s="24"/>
      <c r="P47" s="24"/>
      <c r="Q47" s="4"/>
      <c r="R47" s="25"/>
      <c r="S47" s="4"/>
      <c r="T47" s="16"/>
      <c r="U47" s="16"/>
      <c r="V47" s="16"/>
      <c r="W47" s="16"/>
      <c r="X47" s="16"/>
      <c r="Y47" s="16"/>
      <c r="Z47" s="4"/>
      <c r="AA47" s="19"/>
      <c r="AB47" s="19"/>
      <c r="AC47" s="30"/>
      <c r="AD47" s="24"/>
    </row>
    <row r="48" spans="1:33" ht="12.75">
      <c r="A48" s="258" t="s">
        <v>162</v>
      </c>
      <c r="B48" s="24"/>
      <c r="C48" s="24"/>
      <c r="D48" s="24"/>
      <c r="H48" s="24"/>
      <c r="I48" s="24"/>
      <c r="J48" s="24"/>
      <c r="K48" s="24"/>
      <c r="L48" s="397">
        <f>productie!G20+'overige kosten'!C10+'overige kosten'!C21+'dure geneesmiddelen'!G74</f>
        <v>0</v>
      </c>
      <c r="M48" s="398"/>
      <c r="N48" s="399"/>
      <c r="O48" s="71"/>
      <c r="P48" s="23"/>
      <c r="Q48" s="23"/>
      <c r="R48" s="23"/>
      <c r="S48" s="23"/>
      <c r="T48" s="23"/>
      <c r="U48" s="23"/>
      <c r="V48" s="31"/>
      <c r="W48" s="31"/>
      <c r="X48" s="31"/>
      <c r="Y48" s="102"/>
      <c r="Z48" s="102"/>
      <c r="AA48" s="102"/>
      <c r="AB48" s="2"/>
      <c r="AC48" s="2"/>
      <c r="AD48" s="2"/>
      <c r="AE48" s="2"/>
      <c r="AF48" s="2"/>
      <c r="AG48" s="2"/>
    </row>
    <row r="50" ht="36.75" customHeight="1"/>
    <row r="68" spans="1:13" ht="12.75">
      <c r="A68" s="65"/>
      <c r="B68" s="65"/>
      <c r="C68" s="15"/>
      <c r="D68" s="15"/>
      <c r="E68" s="114"/>
      <c r="F68" s="114"/>
      <c r="G68" s="114"/>
      <c r="H68" s="114"/>
      <c r="I68" s="114"/>
      <c r="J68" s="65"/>
      <c r="K68" s="65"/>
      <c r="L68" s="65"/>
      <c r="M68" s="65"/>
    </row>
  </sheetData>
  <sheetProtection password="CDFF" sheet="1" formatCells="0" formatColumns="0" formatRows="0" insertColumns="0" insertRows="0" insertHyperlinks="0" deleteColumns="0" deleteRows="0" sort="0" autoFilter="0" pivotTables="0"/>
  <mergeCells count="30">
    <mergeCell ref="L48:N48"/>
    <mergeCell ref="L35:N35"/>
    <mergeCell ref="L8:N8"/>
    <mergeCell ref="A4:D4"/>
    <mergeCell ref="C20:F20"/>
    <mergeCell ref="E10:F10"/>
    <mergeCell ref="L11:N11"/>
    <mergeCell ref="L9:N9"/>
    <mergeCell ref="D23:G23"/>
    <mergeCell ref="D24:G24"/>
    <mergeCell ref="A45:N46"/>
    <mergeCell ref="D32:F32"/>
    <mergeCell ref="N23:P23"/>
    <mergeCell ref="N30:P30"/>
    <mergeCell ref="D26:G26"/>
    <mergeCell ref="A37:P43"/>
    <mergeCell ref="D27:G27"/>
    <mergeCell ref="N31:P31"/>
    <mergeCell ref="A32:B32"/>
    <mergeCell ref="N26:P26"/>
    <mergeCell ref="L10:N10"/>
    <mergeCell ref="N32:P32"/>
    <mergeCell ref="C15:N15"/>
    <mergeCell ref="C17:N19"/>
    <mergeCell ref="N25:P25"/>
    <mergeCell ref="N24:P24"/>
    <mergeCell ref="D25:G25"/>
    <mergeCell ref="N27:P27"/>
    <mergeCell ref="N29:P29"/>
    <mergeCell ref="N28:P28"/>
  </mergeCells>
  <conditionalFormatting sqref="C29:C32 G29:G32 B29:B31 A29:A32 D32 C20 D29:F31 F9 E10:F10 M44 D24:D27 N23:N32">
    <cfRule type="expression" priority="1" dxfId="0" stopIfTrue="1">
      <formula>$A$16=TRUE</formula>
    </cfRule>
  </conditionalFormatting>
  <conditionalFormatting sqref="Y48:AA48 AC36:AE36 R36:X36 AE27:AG30 Y31:AA35 W27:Z30 Q31:R32">
    <cfRule type="expression" priority="2" dxfId="0" stopIfTrue="1">
      <formula>#REF!=TRUE</formula>
    </cfRule>
  </conditionalFormatting>
  <conditionalFormatting sqref="E9">
    <cfRule type="expression" priority="3" dxfId="0" stopIfTrue="1">
      <formula>$N$27=TRUE</formula>
    </cfRule>
  </conditionalFormatting>
  <conditionalFormatting sqref="T5:T33 V5:V33">
    <cfRule type="expression" priority="4" dxfId="1" stopIfTrue="1">
      <formula>#REF!="ja"</formula>
    </cfRule>
    <cfRule type="expression" priority="5" dxfId="2" stopIfTrue="1">
      <formula>#REF!="gesprek"</formula>
    </cfRule>
  </conditionalFormatting>
  <conditionalFormatting sqref="A8:D8">
    <cfRule type="expression" priority="6" dxfId="3" stopIfTrue="1">
      <formula>$F$9&gt;0</formula>
    </cfRule>
    <cfRule type="expression" priority="7" dxfId="4" stopIfTrue="1">
      <formula>$F$9=$G$6</formula>
    </cfRule>
  </conditionalFormatting>
  <dataValidations count="2">
    <dataValidation type="list" allowBlank="1" showInputMessage="1" showErrorMessage="1" prompt="U kunt hier 'ja' selecteren indien u geen toestemming wenst te verlenen." errorTitle="Fout!" error="U moet hier een ja of nee opgeven" sqref="M44">
      <formula1>"ja, "</formula1>
    </dataValidation>
    <dataValidation errorStyle="information" type="list" allowBlank="1" showInputMessage="1" showErrorMessage="1" errorTitle="Onjuiste invoer" error="Het door u ingevulde nummer is onjuist. Vul hier uw instellingsnummer in zoals weergegeven op uw rekenstaat." sqref="F9">
      <formula1>$T$5:$T$33</formula1>
    </dataValidation>
  </dataValidations>
  <printOptions/>
  <pageMargins left="0.61" right="0.56" top="0.5905511811023623" bottom="0.5905511811023623" header="0.5118110236220472" footer="0.5118110236220472"/>
  <pageSetup fitToHeight="1" fitToWidth="1" horizontalDpi="600" verticalDpi="600" orientation="landscape" scale="94" r:id="rId3"/>
  <ignoredErrors>
    <ignoredError sqref="C20"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Blad5"/>
  <dimension ref="A2:N43"/>
  <sheetViews>
    <sheetView showGridLines="0" showZeros="0" showOutlineSymbols="0" zoomScaleSheetLayoutView="100" workbookViewId="0" topLeftCell="A1">
      <selection activeCell="B18" sqref="B18"/>
    </sheetView>
  </sheetViews>
  <sheetFormatPr defaultColWidth="9.140625" defaultRowHeight="12.75"/>
  <cols>
    <col min="1" max="1" width="2.8515625" style="1" customWidth="1"/>
    <col min="2" max="2" width="74.00390625" style="1" customWidth="1"/>
    <col min="3" max="3" width="9.140625" style="1" customWidth="1"/>
    <col min="4" max="4" width="16.57421875" style="1" customWidth="1"/>
    <col min="5" max="16384" width="9.140625" style="1" customWidth="1"/>
  </cols>
  <sheetData>
    <row r="2" ht="12.75">
      <c r="A2" s="40" t="s">
        <v>8</v>
      </c>
    </row>
    <row r="3" ht="12.75">
      <c r="A3" s="40"/>
    </row>
    <row r="4" ht="12.75">
      <c r="A4" s="40"/>
    </row>
    <row r="5" spans="1:4" ht="12.75">
      <c r="A5" s="40"/>
      <c r="B5" s="1" t="s">
        <v>11</v>
      </c>
      <c r="D5" s="124" t="s">
        <v>13</v>
      </c>
    </row>
    <row r="7" spans="1:4" ht="12.75">
      <c r="A7" s="124" t="s">
        <v>9</v>
      </c>
      <c r="B7" s="1" t="str">
        <f>CONCATENATE("Productieafspraken ",voorblad!E3," en voorlopige nacalculatie productie ",voorblad!E3-1)</f>
        <v>Productieafspraken 2011 en voorlopige nacalculatie productie 2010</v>
      </c>
      <c r="D7" s="125">
        <v>3</v>
      </c>
    </row>
    <row r="8" ht="12.75">
      <c r="D8" s="124"/>
    </row>
    <row r="9" spans="1:4" ht="12.75">
      <c r="A9" s="125" t="s">
        <v>9</v>
      </c>
      <c r="B9" s="1" t="s">
        <v>12</v>
      </c>
      <c r="D9" s="124">
        <v>4</v>
      </c>
    </row>
    <row r="10" spans="1:4" ht="12.75">
      <c r="A10" s="125"/>
      <c r="D10" s="124"/>
    </row>
    <row r="11" spans="1:4" ht="12.75">
      <c r="A11" s="124" t="s">
        <v>9</v>
      </c>
      <c r="B11" s="1" t="s">
        <v>14</v>
      </c>
      <c r="D11" s="180" t="s">
        <v>82</v>
      </c>
    </row>
    <row r="12" ht="12.75">
      <c r="D12" s="124"/>
    </row>
    <row r="13" spans="1:4" ht="12.75">
      <c r="A13" s="125" t="s">
        <v>9</v>
      </c>
      <c r="B13" s="1" t="s">
        <v>10</v>
      </c>
      <c r="D13" s="124">
        <v>7</v>
      </c>
    </row>
    <row r="14" ht="12.75">
      <c r="A14" s="124"/>
    </row>
    <row r="15" spans="1:4" ht="12.75">
      <c r="A15" s="125"/>
      <c r="D15" s="124"/>
    </row>
    <row r="36" spans="1:14" ht="12.75">
      <c r="A36" s="65"/>
      <c r="B36" s="65"/>
      <c r="C36" s="65"/>
      <c r="D36" s="65"/>
      <c r="E36" s="65"/>
      <c r="F36" s="65"/>
      <c r="G36" s="65"/>
      <c r="H36" s="65"/>
      <c r="I36" s="65"/>
      <c r="J36" s="65"/>
      <c r="K36" s="65"/>
      <c r="L36" s="65"/>
      <c r="M36" s="65"/>
      <c r="N36" s="65"/>
    </row>
    <row r="37" spans="1:14" ht="12.75">
      <c r="A37" s="65"/>
      <c r="B37" s="65"/>
      <c r="C37" s="65"/>
      <c r="D37" s="65"/>
      <c r="E37" s="65"/>
      <c r="F37" s="65"/>
      <c r="G37" s="65"/>
      <c r="H37" s="65"/>
      <c r="I37" s="65"/>
      <c r="J37" s="65"/>
      <c r="K37" s="65"/>
      <c r="L37" s="65"/>
      <c r="M37" s="65"/>
      <c r="N37" s="65"/>
    </row>
    <row r="38" spans="1:14" ht="12.75">
      <c r="A38" s="65"/>
      <c r="B38" s="65"/>
      <c r="C38" s="65"/>
      <c r="D38" s="65"/>
      <c r="E38" s="65"/>
      <c r="F38" s="65"/>
      <c r="G38" s="65"/>
      <c r="H38" s="65"/>
      <c r="I38" s="65"/>
      <c r="J38" s="65"/>
      <c r="K38" s="65"/>
      <c r="L38" s="65"/>
      <c r="M38" s="65"/>
      <c r="N38" s="65"/>
    </row>
    <row r="39" spans="1:14" ht="12.75">
      <c r="A39" s="65"/>
      <c r="B39" s="65"/>
      <c r="C39" s="65"/>
      <c r="D39" s="65"/>
      <c r="E39" s="65"/>
      <c r="F39" s="65"/>
      <c r="G39" s="65"/>
      <c r="H39" s="65"/>
      <c r="I39" s="65"/>
      <c r="J39" s="65"/>
      <c r="K39" s="65"/>
      <c r="L39" s="65"/>
      <c r="M39" s="65"/>
      <c r="N39" s="65"/>
    </row>
    <row r="40" spans="1:14" ht="12.75">
      <c r="A40" s="65"/>
      <c r="B40" s="65"/>
      <c r="C40" s="65"/>
      <c r="D40" s="65"/>
      <c r="E40" s="65"/>
      <c r="F40" s="65"/>
      <c r="G40" s="65"/>
      <c r="H40" s="65"/>
      <c r="I40" s="65"/>
      <c r="J40" s="65"/>
      <c r="K40" s="65"/>
      <c r="L40" s="65"/>
      <c r="M40" s="65"/>
      <c r="N40" s="65"/>
    </row>
    <row r="41" spans="1:14" ht="12.75">
      <c r="A41" s="65"/>
      <c r="B41" s="65"/>
      <c r="C41" s="65"/>
      <c r="D41" s="65"/>
      <c r="E41" s="65"/>
      <c r="F41" s="65"/>
      <c r="G41" s="65"/>
      <c r="H41" s="65"/>
      <c r="I41" s="65"/>
      <c r="J41" s="65"/>
      <c r="K41" s="65"/>
      <c r="L41" s="65"/>
      <c r="M41" s="65"/>
      <c r="N41" s="65"/>
    </row>
    <row r="42" spans="1:14" ht="12.75">
      <c r="A42" s="65"/>
      <c r="B42" s="65"/>
      <c r="C42" s="65"/>
      <c r="D42" s="65"/>
      <c r="E42" s="65"/>
      <c r="F42" s="65"/>
      <c r="G42" s="65"/>
      <c r="H42" s="65"/>
      <c r="I42" s="65"/>
      <c r="J42" s="65"/>
      <c r="K42" s="65"/>
      <c r="L42" s="65"/>
      <c r="M42" s="65"/>
      <c r="N42" s="65"/>
    </row>
    <row r="43" spans="1:14" ht="12.75">
      <c r="A43" s="65"/>
      <c r="B43" s="65"/>
      <c r="C43" s="65"/>
      <c r="D43" s="65"/>
      <c r="E43" s="65"/>
      <c r="F43" s="65"/>
      <c r="G43" s="65"/>
      <c r="H43" s="65"/>
      <c r="I43" s="65"/>
      <c r="J43" s="65"/>
      <c r="K43" s="65"/>
      <c r="L43" s="65"/>
      <c r="M43" s="65"/>
      <c r="N43" s="65"/>
    </row>
  </sheetData>
  <sheetProtection password="CDFF" sheet="1" formatCells="0" formatColumns="0" formatRows="0" insertColumns="0" insertRows="0" insertHyperlinks="0" deleteColumns="0" deleteRows="0" sort="0" autoFilter="0" pivotTables="0"/>
  <printOptions/>
  <pageMargins left="0.61" right="0.56" top="0.5905511811023623" bottom="0.5905511811023623" header="0.5118110236220472" footer="0.5118110236220472"/>
  <pageSetup horizontalDpi="600" verticalDpi="600" orientation="landscape" scale="85" r:id="rId3"/>
  <legacyDrawing r:id="rId2"/>
  <oleObjects>
    <oleObject progId="MSPhotoEd.3" shapeId="1631011" r:id="rId1"/>
  </oleObjects>
</worksheet>
</file>

<file path=xl/worksheets/sheet3.xml><?xml version="1.0" encoding="utf-8"?>
<worksheet xmlns="http://schemas.openxmlformats.org/spreadsheetml/2006/main" xmlns:r="http://schemas.openxmlformats.org/officeDocument/2006/relationships">
  <sheetPr codeName="Blad4"/>
  <dimension ref="A1:U55"/>
  <sheetViews>
    <sheetView showGridLines="0" showZeros="0" tabSelected="1" showOutlineSymbols="0" zoomScaleSheetLayoutView="100" workbookViewId="0" topLeftCell="A1">
      <selection activeCell="B32" sqref="B32"/>
    </sheetView>
  </sheetViews>
  <sheetFormatPr defaultColWidth="9.140625" defaultRowHeight="15" customHeight="1"/>
  <cols>
    <col min="1" max="1" width="5.00390625" style="63" customWidth="1"/>
    <col min="2" max="2" width="39.140625" style="63" customWidth="1"/>
    <col min="3" max="4" width="16.8515625" style="55" bestFit="1" customWidth="1"/>
    <col min="5" max="5" width="16.140625" style="63" bestFit="1" customWidth="1"/>
    <col min="6" max="6" width="13.421875" style="63" customWidth="1"/>
    <col min="7" max="7" width="20.140625" style="63" customWidth="1"/>
    <col min="8" max="8" width="9.140625" style="63" customWidth="1"/>
    <col min="9" max="9" width="9.00390625" style="63" customWidth="1"/>
    <col min="10" max="10" width="12.00390625" style="63" bestFit="1" customWidth="1"/>
    <col min="11" max="11" width="11.57421875" style="63" bestFit="1" customWidth="1"/>
    <col min="12" max="12" width="11.28125" style="63" bestFit="1" customWidth="1"/>
    <col min="13" max="13" width="12.00390625" style="63" bestFit="1" customWidth="1"/>
    <col min="14" max="14" width="11.28125" style="63" bestFit="1" customWidth="1"/>
    <col min="15" max="21" width="16.140625" style="63" customWidth="1"/>
    <col min="22" max="16384" width="9.140625" style="63" customWidth="1"/>
  </cols>
  <sheetData>
    <row r="1" spans="1:16" ht="15" customHeight="1">
      <c r="A1" s="115" t="str">
        <f>"Productieaantallen "&amp;voorblad!E3-1&amp;" / "&amp;voorblad!E3</f>
        <v>Productieaantallen 2010 / 2011</v>
      </c>
      <c r="G1" s="63">
        <v>3</v>
      </c>
      <c r="J1" s="186"/>
      <c r="K1" s="186"/>
      <c r="L1" s="186"/>
      <c r="M1" s="186"/>
      <c r="N1" s="186"/>
      <c r="O1" s="186"/>
      <c r="P1" s="186"/>
    </row>
    <row r="2" spans="10:16" ht="15" customHeight="1">
      <c r="J2" s="195" t="s">
        <v>90</v>
      </c>
      <c r="K2" s="195" t="s">
        <v>119</v>
      </c>
      <c r="L2" s="195" t="s">
        <v>118</v>
      </c>
      <c r="M2" s="195" t="s">
        <v>119</v>
      </c>
      <c r="N2" s="186"/>
      <c r="O2" s="186"/>
      <c r="P2" s="186"/>
    </row>
    <row r="3" spans="3:16" ht="12.75" customHeight="1">
      <c r="C3" s="117" t="s">
        <v>15</v>
      </c>
      <c r="D3" s="117" t="s">
        <v>114</v>
      </c>
      <c r="E3" s="412" t="s">
        <v>51</v>
      </c>
      <c r="F3" s="413"/>
      <c r="G3" s="50" t="s">
        <v>51</v>
      </c>
      <c r="I3" s="174"/>
      <c r="J3" s="221" t="s">
        <v>2</v>
      </c>
      <c r="K3" s="221" t="s">
        <v>6</v>
      </c>
      <c r="L3" s="195" t="s">
        <v>2</v>
      </c>
      <c r="M3" s="195" t="s">
        <v>6</v>
      </c>
      <c r="N3" s="186"/>
      <c r="O3" s="186"/>
      <c r="P3" s="186"/>
    </row>
    <row r="4" spans="3:16" ht="12.75" customHeight="1">
      <c r="C4" s="118"/>
      <c r="D4" s="118" t="s">
        <v>16</v>
      </c>
      <c r="E4" s="414" t="str">
        <f>CONCATENATE(voorblad!E3-1,)</f>
        <v>2010</v>
      </c>
      <c r="F4" s="415"/>
      <c r="G4" s="119">
        <f>D5</f>
        <v>2011</v>
      </c>
      <c r="I4" s="174"/>
      <c r="J4" s="196">
        <v>1.0175</v>
      </c>
      <c r="K4" s="197">
        <v>0.9969</v>
      </c>
      <c r="L4" s="197">
        <v>1.0125</v>
      </c>
      <c r="M4" s="197">
        <v>1.01</v>
      </c>
      <c r="N4" s="186"/>
      <c r="O4" s="186"/>
      <c r="P4" s="186"/>
    </row>
    <row r="5" spans="1:16" ht="12.75" customHeight="1">
      <c r="A5" s="185" t="b">
        <f>voorblad!A16</f>
        <v>1</v>
      </c>
      <c r="C5" s="120">
        <f>voorblad!E3-1</f>
        <v>2010</v>
      </c>
      <c r="D5" s="119">
        <f>voorblad!E3</f>
        <v>2011</v>
      </c>
      <c r="E5" s="121" t="s">
        <v>2</v>
      </c>
      <c r="F5" s="116" t="s">
        <v>6</v>
      </c>
      <c r="G5" s="122"/>
      <c r="I5" s="174"/>
      <c r="J5" s="186"/>
      <c r="K5" s="186"/>
      <c r="L5" s="186"/>
      <c r="M5" s="186"/>
      <c r="N5" s="186"/>
      <c r="O5" s="186"/>
      <c r="P5" s="186"/>
    </row>
    <row r="6" spans="3:16" ht="12.75" customHeight="1">
      <c r="C6" s="123"/>
      <c r="D6" s="60"/>
      <c r="I6" s="174"/>
      <c r="L6" s="186"/>
      <c r="M6" s="186"/>
      <c r="N6" s="186"/>
      <c r="O6" s="186"/>
      <c r="P6" s="186"/>
    </row>
    <row r="7" spans="1:16" ht="12.75" customHeight="1">
      <c r="A7" s="43">
        <v>301</v>
      </c>
      <c r="B7" s="51" t="s">
        <v>66</v>
      </c>
      <c r="C7" s="39"/>
      <c r="D7" s="39"/>
      <c r="E7" s="273">
        <f aca="true" t="shared" si="0" ref="E7:E12">ROUND((C7)*ROUND(J19*$J$4,2),0)</f>
        <v>0</v>
      </c>
      <c r="F7" s="58">
        <f aca="true" t="shared" si="1" ref="F7:F12">ROUND((C7)*ROUND(K19*$K$4,2),0)</f>
        <v>0</v>
      </c>
      <c r="G7" s="274">
        <f aca="true" t="shared" si="2" ref="G7:G12">ROUND(D7*(ROUND(M19*$L$4,2)+ROUND(N19*$M$4,2)),0)</f>
        <v>0</v>
      </c>
      <c r="I7" s="174"/>
      <c r="L7" s="186"/>
      <c r="M7" s="186"/>
      <c r="N7" s="186"/>
      <c r="O7" s="186"/>
      <c r="P7" s="186"/>
    </row>
    <row r="8" spans="1:16" ht="12.75" customHeight="1">
      <c r="A8" s="43">
        <f aca="true" t="shared" si="3" ref="A8:A13">A7+1</f>
        <v>302</v>
      </c>
      <c r="B8" s="51" t="s">
        <v>239</v>
      </c>
      <c r="C8" s="39"/>
      <c r="D8" s="39"/>
      <c r="E8" s="273">
        <f t="shared" si="0"/>
        <v>0</v>
      </c>
      <c r="F8" s="58">
        <f t="shared" si="1"/>
        <v>0</v>
      </c>
      <c r="G8" s="274">
        <f>ROUND(D8*(ROUND(M20*$L$4,2)+ROUND(N20*$M$4,2)),0)</f>
        <v>0</v>
      </c>
      <c r="I8" s="174"/>
      <c r="L8" s="186"/>
      <c r="M8" s="186"/>
      <c r="N8" s="186"/>
      <c r="O8" s="186"/>
      <c r="P8" s="186"/>
    </row>
    <row r="9" spans="1:16" ht="12.75" customHeight="1">
      <c r="A9" s="43">
        <f t="shared" si="3"/>
        <v>303</v>
      </c>
      <c r="B9" s="51" t="s">
        <v>240</v>
      </c>
      <c r="C9" s="39"/>
      <c r="D9" s="39"/>
      <c r="E9" s="273">
        <f t="shared" si="0"/>
        <v>0</v>
      </c>
      <c r="F9" s="58">
        <f t="shared" si="1"/>
        <v>0</v>
      </c>
      <c r="G9" s="274">
        <f t="shared" si="2"/>
        <v>0</v>
      </c>
      <c r="I9" s="174"/>
      <c r="J9" s="204"/>
      <c r="K9" s="204"/>
      <c r="L9" s="186"/>
      <c r="M9" s="186"/>
      <c r="N9" s="186"/>
      <c r="O9" s="186"/>
      <c r="P9" s="186"/>
    </row>
    <row r="10" spans="1:16" ht="12.75" customHeight="1">
      <c r="A10" s="43">
        <f t="shared" si="3"/>
        <v>304</v>
      </c>
      <c r="B10" s="51" t="s">
        <v>42</v>
      </c>
      <c r="C10" s="39"/>
      <c r="D10" s="39"/>
      <c r="E10" s="273">
        <f t="shared" si="0"/>
        <v>0</v>
      </c>
      <c r="F10" s="58">
        <f t="shared" si="1"/>
        <v>0</v>
      </c>
      <c r="G10" s="274">
        <f t="shared" si="2"/>
        <v>0</v>
      </c>
      <c r="I10" s="174"/>
      <c r="J10" s="204"/>
      <c r="K10" s="204"/>
      <c r="L10" s="186"/>
      <c r="M10" s="186"/>
      <c r="N10" s="186"/>
      <c r="O10" s="186"/>
      <c r="P10" s="186"/>
    </row>
    <row r="11" spans="1:16" ht="12.75" customHeight="1">
      <c r="A11" s="43">
        <f t="shared" si="3"/>
        <v>305</v>
      </c>
      <c r="B11" s="51" t="s">
        <v>43</v>
      </c>
      <c r="C11" s="39"/>
      <c r="D11" s="39"/>
      <c r="E11" s="273">
        <f t="shared" si="0"/>
        <v>0</v>
      </c>
      <c r="F11" s="58">
        <f t="shared" si="1"/>
        <v>0</v>
      </c>
      <c r="G11" s="274">
        <f t="shared" si="2"/>
        <v>0</v>
      </c>
      <c r="I11" s="174"/>
      <c r="J11" s="205"/>
      <c r="K11" s="206"/>
      <c r="L11" s="186"/>
      <c r="M11" s="186"/>
      <c r="N11" s="186"/>
      <c r="O11" s="186"/>
      <c r="P11" s="186"/>
    </row>
    <row r="12" spans="1:16" ht="12.75" customHeight="1">
      <c r="A12" s="43">
        <f t="shared" si="3"/>
        <v>306</v>
      </c>
      <c r="B12" s="51" t="s">
        <v>241</v>
      </c>
      <c r="C12" s="39"/>
      <c r="D12" s="39"/>
      <c r="E12" s="273">
        <f t="shared" si="0"/>
        <v>0</v>
      </c>
      <c r="F12" s="58">
        <f t="shared" si="1"/>
        <v>0</v>
      </c>
      <c r="G12" s="274">
        <f t="shared" si="2"/>
        <v>0</v>
      </c>
      <c r="I12" s="174"/>
      <c r="J12" s="204"/>
      <c r="K12" s="204"/>
      <c r="L12" s="186"/>
      <c r="M12" s="186"/>
      <c r="N12" s="186"/>
      <c r="O12" s="186"/>
      <c r="P12" s="186"/>
    </row>
    <row r="13" spans="1:16" ht="12.75" customHeight="1">
      <c r="A13" s="43">
        <f t="shared" si="3"/>
        <v>307</v>
      </c>
      <c r="B13" s="51" t="s">
        <v>121</v>
      </c>
      <c r="C13" s="39"/>
      <c r="D13" s="39"/>
      <c r="E13" s="273">
        <f>ROUND((C13)*ROUND(J26*$J$4,2),0)</f>
        <v>0</v>
      </c>
      <c r="F13" s="58">
        <f>ROUND((C13)*ROUND(K26*$K$4,2),0)</f>
        <v>0</v>
      </c>
      <c r="G13" s="274">
        <f>ROUND(D13*(ROUND(M26*$L$4,2)+ROUND(N26*$M$4,2)),0)</f>
        <v>0</v>
      </c>
      <c r="I13" s="174"/>
      <c r="J13" s="186"/>
      <c r="K13" s="186"/>
      <c r="L13" s="186"/>
      <c r="M13" s="186"/>
      <c r="N13" s="186"/>
      <c r="O13" s="186"/>
      <c r="P13" s="186"/>
    </row>
    <row r="14" spans="1:16" ht="12.75" customHeight="1">
      <c r="A14" s="43">
        <f aca="true" t="shared" si="4" ref="A14:A20">A13+1</f>
        <v>308</v>
      </c>
      <c r="B14" s="51" t="s">
        <v>122</v>
      </c>
      <c r="C14" s="39"/>
      <c r="D14" s="39"/>
      <c r="E14" s="273">
        <f>ROUND((C14)*ROUND(J27*$J$4,2),0)</f>
        <v>0</v>
      </c>
      <c r="F14" s="58">
        <f>ROUND((C14)*ROUND(K27*$K$4,2),0)</f>
        <v>0</v>
      </c>
      <c r="G14" s="274">
        <f>ROUND(D14*(ROUND(M27*$L$4,2)+ROUND(N27*$M$4,2)),0)</f>
        <v>0</v>
      </c>
      <c r="I14" s="174"/>
      <c r="J14" s="186" t="s">
        <v>89</v>
      </c>
      <c r="K14" s="186"/>
      <c r="L14" s="186"/>
      <c r="M14" s="186" t="s">
        <v>120</v>
      </c>
      <c r="N14" s="186"/>
      <c r="O14" s="186"/>
      <c r="P14" s="186"/>
    </row>
    <row r="15" spans="1:16" ht="12.75" customHeight="1">
      <c r="A15" s="43">
        <f t="shared" si="4"/>
        <v>309</v>
      </c>
      <c r="B15" s="51" t="s">
        <v>126</v>
      </c>
      <c r="C15" s="39"/>
      <c r="D15" s="39"/>
      <c r="E15" s="273">
        <f>ROUND((C15)*ROUND(J28*$J$4,2),0)</f>
        <v>0</v>
      </c>
      <c r="F15" s="58">
        <f>ROUND((C15)*ROUND(K28*$K$4,2),0)</f>
        <v>0</v>
      </c>
      <c r="G15" s="274">
        <f>ROUND(D15*(ROUND(M28*$L$4,2)+ROUND(N28*$M$4,2)),0)</f>
        <v>0</v>
      </c>
      <c r="I15" s="174"/>
      <c r="J15" s="411" t="s">
        <v>5</v>
      </c>
      <c r="K15" s="411"/>
      <c r="L15" s="186"/>
      <c r="M15" s="407" t="s">
        <v>5</v>
      </c>
      <c r="N15" s="408"/>
      <c r="O15" s="186"/>
      <c r="P15" s="186"/>
    </row>
    <row r="16" spans="1:16" ht="12.75" customHeight="1">
      <c r="A16" s="43">
        <f t="shared" si="4"/>
        <v>310</v>
      </c>
      <c r="B16" s="51" t="s">
        <v>127</v>
      </c>
      <c r="C16" s="39"/>
      <c r="D16" s="39"/>
      <c r="E16" s="273">
        <f>ROUND((C16)*ROUND(J29*$J$4,2),0)</f>
        <v>0</v>
      </c>
      <c r="F16" s="58">
        <f>ROUND((C16)*ROUND(K29*$K$4,2),0)</f>
        <v>0</v>
      </c>
      <c r="G16" s="274">
        <f>ROUND(D16*(ROUND(M29*$L$4,2)+ROUND(N29*$M$4,2)),0)</f>
        <v>0</v>
      </c>
      <c r="I16" s="174"/>
      <c r="J16" s="409">
        <v>2010</v>
      </c>
      <c r="K16" s="409"/>
      <c r="L16" s="186"/>
      <c r="M16" s="409">
        <v>2011</v>
      </c>
      <c r="N16" s="410"/>
      <c r="O16" s="186"/>
      <c r="P16" s="186"/>
    </row>
    <row r="17" spans="1:16" ht="12.75" customHeight="1">
      <c r="A17" s="43">
        <f t="shared" si="4"/>
        <v>311</v>
      </c>
      <c r="B17" s="51" t="s">
        <v>123</v>
      </c>
      <c r="C17" s="39"/>
      <c r="D17" s="39"/>
      <c r="E17" s="273">
        <f>ROUND((C17)*ROUND(J30*$J$4,2),0)</f>
        <v>0</v>
      </c>
      <c r="F17" s="58">
        <f>ROUND((C17)*ROUND(K30*$K$4,2),0)</f>
        <v>0</v>
      </c>
      <c r="G17" s="274">
        <f>ROUND(D17*(ROUND(M30*$L$4,2)+ROUND(N30*$M$4,2)),0)</f>
        <v>0</v>
      </c>
      <c r="I17" s="174"/>
      <c r="J17" s="184" t="s">
        <v>2</v>
      </c>
      <c r="K17" s="198" t="s">
        <v>6</v>
      </c>
      <c r="L17" s="186"/>
      <c r="M17" s="198" t="s">
        <v>2</v>
      </c>
      <c r="N17" s="198" t="s">
        <v>6</v>
      </c>
      <c r="O17" s="186"/>
      <c r="P17" s="186"/>
    </row>
    <row r="18" spans="1:16" ht="12.75" customHeight="1">
      <c r="A18" s="43">
        <f t="shared" si="4"/>
        <v>312</v>
      </c>
      <c r="B18" s="51" t="s">
        <v>124</v>
      </c>
      <c r="C18" s="39"/>
      <c r="D18" s="39"/>
      <c r="E18" s="273">
        <f>($C18)*J32</f>
        <v>0</v>
      </c>
      <c r="F18" s="58">
        <f>($C18)*K32</f>
        <v>0</v>
      </c>
      <c r="G18" s="274">
        <f>D18*J32+D18*K32</f>
        <v>0</v>
      </c>
      <c r="I18" s="175"/>
      <c r="J18" s="186"/>
      <c r="K18" s="186"/>
      <c r="L18" s="187"/>
      <c r="M18" s="186"/>
      <c r="N18" s="186"/>
      <c r="O18" s="187"/>
      <c r="P18" s="187"/>
    </row>
    <row r="19" spans="1:16" ht="12.75" customHeight="1">
      <c r="A19" s="43">
        <f t="shared" si="4"/>
        <v>313</v>
      </c>
      <c r="B19" s="51" t="s">
        <v>125</v>
      </c>
      <c r="C19" s="39"/>
      <c r="D19" s="39"/>
      <c r="E19" s="273">
        <f>($C19)*J33</f>
        <v>0</v>
      </c>
      <c r="F19" s="58">
        <f>($C19)*K33</f>
        <v>0</v>
      </c>
      <c r="G19" s="274">
        <f>D19*J33+D19*K33</f>
        <v>0</v>
      </c>
      <c r="I19" s="175"/>
      <c r="J19" s="188">
        <v>39.206522</v>
      </c>
      <c r="K19" s="188">
        <v>5.890808</v>
      </c>
      <c r="L19" s="187"/>
      <c r="M19" s="189">
        <f>J19*$J$4</f>
        <v>39.892636135000004</v>
      </c>
      <c r="N19" s="189">
        <f>K19*$K$4</f>
        <v>5.8725464952</v>
      </c>
      <c r="O19" s="187"/>
      <c r="P19" s="187"/>
    </row>
    <row r="20" spans="1:16" ht="12.75" customHeight="1">
      <c r="A20" s="43">
        <f t="shared" si="4"/>
        <v>314</v>
      </c>
      <c r="B20" s="142" t="s">
        <v>44</v>
      </c>
      <c r="C20" s="143"/>
      <c r="D20" s="143"/>
      <c r="E20" s="275">
        <f>SUM(E7:E12)+SUM(E13:E17)+SUM(E18:E19)</f>
        <v>0</v>
      </c>
      <c r="F20" s="275">
        <f>SUM(F7:F9)+SUM(F13:F17)+SUM(F18:F19)</f>
        <v>0</v>
      </c>
      <c r="G20" s="275">
        <f>SUM(G7:G9)+SUM(G13:G17)+SUM(G18:G19)</f>
        <v>0</v>
      </c>
      <c r="I20" s="174"/>
      <c r="J20" s="188">
        <v>70.37</v>
      </c>
      <c r="K20" s="188">
        <v>10.18</v>
      </c>
      <c r="L20" s="186"/>
      <c r="M20" s="189">
        <f aca="true" t="shared" si="5" ref="M20:M30">J20*$J$4</f>
        <v>71.60147500000001</v>
      </c>
      <c r="N20" s="189">
        <f aca="true" t="shared" si="6" ref="N20:N30">K20*$K$4</f>
        <v>10.148442</v>
      </c>
      <c r="O20" s="186"/>
      <c r="P20" s="186"/>
    </row>
    <row r="21" spans="1:16" ht="12.75" customHeight="1">
      <c r="A21" s="435" t="s">
        <v>243</v>
      </c>
      <c r="B21" s="436"/>
      <c r="C21" s="436"/>
      <c r="D21" s="436"/>
      <c r="E21" s="436"/>
      <c r="F21" s="436"/>
      <c r="G21" s="436"/>
      <c r="I21" s="174"/>
      <c r="J21" s="188">
        <v>70.37</v>
      </c>
      <c r="K21" s="188">
        <v>10.18</v>
      </c>
      <c r="L21" s="186"/>
      <c r="M21" s="189">
        <f t="shared" si="5"/>
        <v>71.60147500000001</v>
      </c>
      <c r="N21" s="189">
        <f t="shared" si="6"/>
        <v>10.148442</v>
      </c>
      <c r="O21" s="186"/>
      <c r="P21" s="186"/>
    </row>
    <row r="22" spans="1:16" ht="10.5" customHeight="1">
      <c r="A22" s="437"/>
      <c r="B22" s="437"/>
      <c r="C22" s="437"/>
      <c r="D22" s="437"/>
      <c r="E22" s="437"/>
      <c r="F22" s="437"/>
      <c r="G22" s="437"/>
      <c r="I22" s="174"/>
      <c r="J22" s="188">
        <v>60.552409999999995</v>
      </c>
      <c r="K22" s="188">
        <v>0</v>
      </c>
      <c r="L22" s="186"/>
      <c r="M22" s="189">
        <f t="shared" si="5"/>
        <v>61.612077174999996</v>
      </c>
      <c r="N22" s="189">
        <f t="shared" si="6"/>
        <v>0</v>
      </c>
      <c r="O22" s="186"/>
      <c r="P22" s="186"/>
    </row>
    <row r="23" spans="1:16" ht="12" customHeight="1">
      <c r="A23" s="438" t="s">
        <v>242</v>
      </c>
      <c r="B23" s="438"/>
      <c r="C23" s="438"/>
      <c r="D23" s="438"/>
      <c r="E23" s="438"/>
      <c r="F23" s="438"/>
      <c r="G23" s="438"/>
      <c r="I23" s="174"/>
      <c r="J23" s="188">
        <v>6886.355146</v>
      </c>
      <c r="K23" s="188">
        <v>0</v>
      </c>
      <c r="L23" s="186"/>
      <c r="M23" s="189">
        <f t="shared" si="5"/>
        <v>7006.866361055</v>
      </c>
      <c r="N23" s="189">
        <f t="shared" si="6"/>
        <v>0</v>
      </c>
      <c r="O23" s="186"/>
      <c r="P23" s="186"/>
    </row>
    <row r="24" spans="1:16" ht="12.75" customHeight="1">
      <c r="A24" s="438"/>
      <c r="B24" s="438"/>
      <c r="C24" s="438"/>
      <c r="D24" s="438"/>
      <c r="E24" s="438"/>
      <c r="F24" s="438"/>
      <c r="G24" s="438"/>
      <c r="I24" s="174"/>
      <c r="J24" s="188">
        <v>57.24442298294964</v>
      </c>
      <c r="K24" s="188">
        <v>0</v>
      </c>
      <c r="L24" s="186"/>
      <c r="M24" s="189">
        <f t="shared" si="5"/>
        <v>58.24620038515126</v>
      </c>
      <c r="N24" s="189">
        <f t="shared" si="6"/>
        <v>0</v>
      </c>
      <c r="O24" s="186"/>
      <c r="P24" s="186"/>
    </row>
    <row r="25" spans="1:16" ht="12.75" customHeight="1">
      <c r="A25"/>
      <c r="B25"/>
      <c r="C25"/>
      <c r="D25"/>
      <c r="E25"/>
      <c r="F25"/>
      <c r="G25"/>
      <c r="I25" s="174"/>
      <c r="J25" s="190">
        <v>0</v>
      </c>
      <c r="K25" s="191">
        <v>0</v>
      </c>
      <c r="L25" s="186"/>
      <c r="M25" s="189">
        <f t="shared" si="5"/>
        <v>0</v>
      </c>
      <c r="N25" s="189">
        <f t="shared" si="6"/>
        <v>0</v>
      </c>
      <c r="O25" s="186"/>
      <c r="P25" s="186"/>
    </row>
    <row r="26" spans="9:21" ht="12.75" customHeight="1">
      <c r="I26" s="174"/>
      <c r="J26" s="188">
        <v>197.78</v>
      </c>
      <c r="K26" s="188">
        <v>45.53</v>
      </c>
      <c r="L26" s="186"/>
      <c r="M26" s="189">
        <f t="shared" si="5"/>
        <v>201.24115</v>
      </c>
      <c r="N26" s="189">
        <f t="shared" si="6"/>
        <v>45.388857</v>
      </c>
      <c r="O26" s="186"/>
      <c r="P26" s="186"/>
      <c r="S26" s="207"/>
      <c r="T26" s="207"/>
      <c r="U26" s="208"/>
    </row>
    <row r="27" spans="3:21" ht="12.75">
      <c r="C27" s="63"/>
      <c r="D27" s="63"/>
      <c r="I27" s="174"/>
      <c r="J27" s="188">
        <v>107.48</v>
      </c>
      <c r="K27" s="188">
        <v>24.74</v>
      </c>
      <c r="L27" s="186"/>
      <c r="M27" s="189">
        <f t="shared" si="5"/>
        <v>109.36090000000002</v>
      </c>
      <c r="N27" s="189">
        <f t="shared" si="6"/>
        <v>24.663306</v>
      </c>
      <c r="O27" s="186"/>
      <c r="P27" s="186"/>
      <c r="S27" s="207"/>
      <c r="T27" s="207"/>
      <c r="U27" s="208"/>
    </row>
    <row r="28" spans="3:21" ht="26.25" customHeight="1">
      <c r="C28" s="63"/>
      <c r="D28" s="63"/>
      <c r="I28" s="174"/>
      <c r="J28" s="188">
        <v>247.94</v>
      </c>
      <c r="K28" s="188">
        <v>57.09</v>
      </c>
      <c r="L28" s="186"/>
      <c r="M28" s="189">
        <f t="shared" si="5"/>
        <v>252.27895</v>
      </c>
      <c r="N28" s="189">
        <f t="shared" si="6"/>
        <v>56.913021</v>
      </c>
      <c r="O28" s="186"/>
      <c r="P28" s="186"/>
      <c r="S28" s="207"/>
      <c r="T28" s="207"/>
      <c r="U28" s="208"/>
    </row>
    <row r="29" spans="3:21" ht="12.75" customHeight="1">
      <c r="C29" s="63"/>
      <c r="D29" s="63"/>
      <c r="I29" s="174"/>
      <c r="J29" s="188">
        <v>494.16</v>
      </c>
      <c r="K29" s="188">
        <v>113.78</v>
      </c>
      <c r="L29" s="186"/>
      <c r="M29" s="189">
        <f t="shared" si="5"/>
        <v>502.80780000000004</v>
      </c>
      <c r="N29" s="189">
        <f t="shared" si="6"/>
        <v>113.427282</v>
      </c>
      <c r="O29" s="186"/>
      <c r="P29" s="186"/>
      <c r="S29" s="207"/>
      <c r="T29" s="207"/>
      <c r="U29" s="208"/>
    </row>
    <row r="30" spans="1:21" s="52" customFormat="1" ht="12.75" customHeight="1">
      <c r="A30" s="63"/>
      <c r="B30" s="63"/>
      <c r="C30" s="63"/>
      <c r="D30" s="63"/>
      <c r="E30" s="63"/>
      <c r="F30" s="63"/>
      <c r="G30" s="63"/>
      <c r="I30" s="176"/>
      <c r="J30" s="188">
        <v>894.91</v>
      </c>
      <c r="K30" s="188">
        <v>206.04</v>
      </c>
      <c r="L30" s="193"/>
      <c r="M30" s="189">
        <f t="shared" si="5"/>
        <v>910.570925</v>
      </c>
      <c r="N30" s="189">
        <f t="shared" si="6"/>
        <v>205.401276</v>
      </c>
      <c r="O30" s="193"/>
      <c r="P30" s="186"/>
      <c r="Q30" s="63"/>
      <c r="R30" s="63"/>
      <c r="S30" s="207"/>
      <c r="T30" s="207"/>
      <c r="U30" s="208"/>
    </row>
    <row r="31" spans="3:16" ht="12.75" customHeight="1">
      <c r="C31" s="63"/>
      <c r="D31" s="63"/>
      <c r="I31" s="174"/>
      <c r="J31" s="186"/>
      <c r="K31" s="186"/>
      <c r="L31" s="186"/>
      <c r="M31" s="192"/>
      <c r="N31" s="192"/>
      <c r="O31" s="186"/>
      <c r="P31" s="186"/>
    </row>
    <row r="32" spans="3:16" ht="12.75" customHeight="1">
      <c r="C32" s="63"/>
      <c r="D32" s="63"/>
      <c r="I32" s="174"/>
      <c r="J32" s="194">
        <v>0.849</v>
      </c>
      <c r="K32" s="194">
        <v>0.17</v>
      </c>
      <c r="L32" s="186"/>
      <c r="M32" s="194">
        <v>0.849</v>
      </c>
      <c r="N32" s="194">
        <v>0.17</v>
      </c>
      <c r="O32" s="186"/>
      <c r="P32" s="186"/>
    </row>
    <row r="33" spans="3:16" ht="12.75" customHeight="1">
      <c r="C33" s="63"/>
      <c r="D33" s="63"/>
      <c r="H33" s="70"/>
      <c r="I33" s="177"/>
      <c r="J33" s="194">
        <v>0.849</v>
      </c>
      <c r="K33" s="194">
        <v>0.17</v>
      </c>
      <c r="L33" s="186"/>
      <c r="M33" s="194">
        <v>0.849</v>
      </c>
      <c r="N33" s="194">
        <v>0.17</v>
      </c>
      <c r="O33" s="186"/>
      <c r="P33" s="186"/>
    </row>
    <row r="34" spans="1:16" s="52" customFormat="1" ht="12.75" customHeight="1">
      <c r="A34" s="63"/>
      <c r="B34" s="63"/>
      <c r="C34" s="63"/>
      <c r="D34" s="63"/>
      <c r="E34" s="63"/>
      <c r="F34" s="63"/>
      <c r="G34" s="63"/>
      <c r="H34" s="114"/>
      <c r="I34" s="178"/>
      <c r="J34" s="186"/>
      <c r="K34" s="186"/>
      <c r="L34" s="186"/>
      <c r="M34" s="186"/>
      <c r="N34" s="186"/>
      <c r="O34" s="193"/>
      <c r="P34" s="193"/>
    </row>
    <row r="35" spans="3:16" ht="12.75" customHeight="1">
      <c r="C35" s="63"/>
      <c r="D35" s="63"/>
      <c r="H35" s="70"/>
      <c r="I35" s="177"/>
      <c r="J35" s="193"/>
      <c r="K35" s="193"/>
      <c r="L35" s="186"/>
      <c r="M35" s="186"/>
      <c r="N35" s="186"/>
      <c r="O35" s="186"/>
      <c r="P35" s="186"/>
    </row>
    <row r="36" spans="3:16" ht="12.75">
      <c r="C36" s="63"/>
      <c r="D36" s="63"/>
      <c r="H36" s="70"/>
      <c r="I36" s="70"/>
      <c r="J36" s="186"/>
      <c r="K36" s="186"/>
      <c r="L36" s="186"/>
      <c r="M36" s="186"/>
      <c r="N36" s="186"/>
      <c r="O36" s="186"/>
      <c r="P36" s="186"/>
    </row>
    <row r="37" spans="1:16" ht="12.75">
      <c r="A37" s="70"/>
      <c r="B37" s="70"/>
      <c r="E37" s="70"/>
      <c r="F37" s="70"/>
      <c r="G37" s="70"/>
      <c r="H37" s="70"/>
      <c r="I37" s="70"/>
      <c r="J37" s="174"/>
      <c r="K37" s="174"/>
      <c r="L37" s="174"/>
      <c r="M37" s="175"/>
      <c r="N37" s="175"/>
      <c r="O37" s="174"/>
      <c r="P37" s="174"/>
    </row>
    <row r="38" spans="8:14" ht="12.75">
      <c r="H38" s="70"/>
      <c r="I38" s="70"/>
      <c r="M38" s="132"/>
      <c r="N38" s="132"/>
    </row>
    <row r="39" spans="8:14" ht="12.75">
      <c r="H39" s="70"/>
      <c r="I39" s="70"/>
      <c r="J39" s="52"/>
      <c r="K39" s="52"/>
      <c r="M39" s="132"/>
      <c r="N39" s="132"/>
    </row>
    <row r="40" spans="8:9" ht="12.75">
      <c r="H40" s="70"/>
      <c r="I40" s="70"/>
    </row>
    <row r="41" ht="12.75"/>
    <row r="51" spans="13:14" ht="15" customHeight="1">
      <c r="M51" s="52"/>
      <c r="N51" s="52"/>
    </row>
    <row r="55" spans="13:14" ht="15" customHeight="1">
      <c r="M55" s="52"/>
      <c r="N55" s="52"/>
    </row>
  </sheetData>
  <sheetProtection password="CDFF" sheet="1" formatCells="0" formatColumns="0" formatRows="0" insertColumns="0" insertRows="0" insertHyperlinks="0" deleteColumns="0" deleteRows="0" sort="0" autoFilter="0" pivotTables="0"/>
  <mergeCells count="8">
    <mergeCell ref="E3:F3"/>
    <mergeCell ref="E4:F4"/>
    <mergeCell ref="A21:G22"/>
    <mergeCell ref="A23:G24"/>
    <mergeCell ref="M15:N15"/>
    <mergeCell ref="M16:N16"/>
    <mergeCell ref="J15:K15"/>
    <mergeCell ref="J16:K16"/>
  </mergeCells>
  <conditionalFormatting sqref="C7:D19">
    <cfRule type="expression" priority="1" dxfId="0" stopIfTrue="1">
      <formula>$A$5=TRUE</formula>
    </cfRule>
  </conditionalFormatting>
  <printOptions/>
  <pageMargins left="0.61" right="0.56" top="0.5905511811023623" bottom="0.5905511811023623" header="0.5118110236220472" footer="0.5118110236220472"/>
  <pageSetup horizontalDpi="600" verticalDpi="600" orientation="landscape" scale="85" r:id="rId3"/>
  <legacyDrawing r:id="rId2"/>
  <oleObjects>
    <oleObject progId="MSPhotoEd.3" shapeId="1631712" r:id="rId1"/>
  </oleObjects>
</worksheet>
</file>

<file path=xl/worksheets/sheet4.xml><?xml version="1.0" encoding="utf-8"?>
<worksheet xmlns="http://schemas.openxmlformats.org/spreadsheetml/2006/main" xmlns:r="http://schemas.openxmlformats.org/officeDocument/2006/relationships">
  <sheetPr codeName="Blad3">
    <pageSetUpPr fitToPage="1"/>
  </sheetPr>
  <dimension ref="A1:N61"/>
  <sheetViews>
    <sheetView showGridLines="0" showZeros="0" showOutlineSymbols="0" zoomScaleSheetLayoutView="100" workbookViewId="0" topLeftCell="A1">
      <selection activeCell="B36" sqref="B36"/>
    </sheetView>
  </sheetViews>
  <sheetFormatPr defaultColWidth="9.140625" defaultRowHeight="15" customHeight="1"/>
  <cols>
    <col min="1" max="1" width="9.140625" style="59" customWidth="1"/>
    <col min="2" max="2" width="69.7109375" style="54" customWidth="1"/>
    <col min="3" max="3" width="25.140625" style="55" customWidth="1"/>
    <col min="4" max="4" width="16.57421875" style="54" customWidth="1"/>
    <col min="5" max="16384" width="9.140625" style="54" customWidth="1"/>
  </cols>
  <sheetData>
    <row r="1" spans="1:3" ht="15" customHeight="1">
      <c r="A1" s="53" t="s">
        <v>1</v>
      </c>
      <c r="C1" s="54">
        <v>4</v>
      </c>
    </row>
    <row r="2" ht="15" customHeight="1">
      <c r="B2" s="185" t="b">
        <f>voorblad!A16</f>
        <v>1</v>
      </c>
    </row>
    <row r="3" spans="1:4" ht="15" customHeight="1">
      <c r="A3" s="43">
        <v>401</v>
      </c>
      <c r="B3" s="56" t="str">
        <f>CONCATENATE("Overeengekomen afschrijving dubieuze debiteuren ",voorblad!E3,":")</f>
        <v>Overeengekomen afschrijving dubieuze debiteuren 2011:</v>
      </c>
      <c r="C3" s="39"/>
      <c r="D3" s="57"/>
    </row>
    <row r="4" spans="2:4" ht="15" customHeight="1">
      <c r="B4" s="57"/>
      <c r="C4" s="60"/>
      <c r="D4" s="57"/>
    </row>
    <row r="5" spans="2:4" ht="15" customHeight="1">
      <c r="B5" s="57"/>
      <c r="C5" s="60"/>
      <c r="D5" s="57"/>
    </row>
    <row r="6" spans="1:6" ht="15" customHeight="1">
      <c r="A6" s="53" t="s">
        <v>0</v>
      </c>
      <c r="F6" s="61"/>
    </row>
    <row r="7" ht="15" customHeight="1">
      <c r="A7" s="69" t="str">
        <f>CONCATENATE("Voor de bepaling van de in het budget ",voorblad!E3," op te nemen scholingsmiddelen is het aantal leerlingen")</f>
        <v>Voor de bepaling van de in het budget 2011 op te nemen scholingsmiddelen is het aantal leerlingen</v>
      </c>
    </row>
    <row r="8" ht="15" customHeight="1">
      <c r="A8" s="69" t="str">
        <f>CONCATENATE("per 1 oktober ",voorblad!E3-1," maatgevend. Zie onze circulaire MR/kh/I/99/22c d.d. 27 mei 1999. ")</f>
        <v>per 1 oktober 2010 maatgevend. Zie onze circulaire MR/kh/I/99/22c d.d. 27 mei 1999. </v>
      </c>
    </row>
    <row r="10" spans="1:3" ht="15" customHeight="1">
      <c r="A10" s="43">
        <f>A3+1</f>
        <v>402</v>
      </c>
      <c r="B10" s="56" t="str">
        <f>CONCATENATE("Aantal leerlingen per 1 oktober ",voorblad!E3-1,":")</f>
        <v>Aantal leerlingen per 1 oktober 2010:</v>
      </c>
      <c r="C10" s="39"/>
    </row>
    <row r="11" spans="2:3" ht="15" customHeight="1">
      <c r="B11" s="57"/>
      <c r="C11" s="60"/>
    </row>
    <row r="12" ht="15" customHeight="1">
      <c r="A12" s="53" t="s">
        <v>3</v>
      </c>
    </row>
    <row r="13" spans="1:2" ht="15" customHeight="1">
      <c r="A13" s="69" t="str">
        <f>CONCATENATE("Hiervoor kon in ",voorblad!E3-1," maximaal 5% van het productiegebonden budget ",voorblad!E3-1," additioneel in het")</f>
        <v>Hiervoor kon in 2010 maximaal 5% van het productiegebonden budget 2010 additioneel in het</v>
      </c>
      <c r="B13" s="141"/>
    </row>
    <row r="14" ht="15" customHeight="1">
      <c r="A14" s="69" t="s">
        <v>4</v>
      </c>
    </row>
    <row r="15" ht="15" customHeight="1">
      <c r="A15" s="69" t="str">
        <f>CONCATENATE("voorlopig overeengekomen bedrag voor ",voorblad!E3-1," opgeven.")</f>
        <v>voorlopig overeengekomen bedrag voor 2010 opgeven.</v>
      </c>
    </row>
    <row r="17" spans="1:3" ht="15" customHeight="1">
      <c r="A17" s="43">
        <f>A10+1</f>
        <v>403</v>
      </c>
      <c r="B17" s="56" t="s">
        <v>224</v>
      </c>
      <c r="C17" s="39"/>
    </row>
    <row r="18" spans="3:9" ht="15" customHeight="1">
      <c r="C18" s="60"/>
      <c r="D18" s="52"/>
      <c r="E18" s="52"/>
      <c r="F18" s="52"/>
      <c r="G18" s="52"/>
      <c r="H18" s="52"/>
      <c r="I18" s="57"/>
    </row>
    <row r="19" spans="1:9" ht="15" customHeight="1">
      <c r="A19" s="114" t="str">
        <f>CONCATENATE("In ",voorblad!E3," kan maximaal 5% van het productiegebonden budget ",voorblad!E3," additioneel in het budget")</f>
        <v>In 2011 kan maximaal 5% van het productiegebonden budget 2011 additioneel in het budget</v>
      </c>
      <c r="C19" s="60"/>
      <c r="D19" s="52"/>
      <c r="E19" s="52"/>
      <c r="F19" s="52"/>
      <c r="G19" s="52"/>
      <c r="H19" s="52"/>
      <c r="I19" s="57"/>
    </row>
    <row r="20" spans="1:9" ht="15" customHeight="1">
      <c r="A20" s="114" t="s">
        <v>70</v>
      </c>
      <c r="B20" s="141"/>
      <c r="C20" s="60"/>
      <c r="D20" s="52"/>
      <c r="E20" s="52"/>
      <c r="F20" s="52"/>
      <c r="G20" s="52"/>
      <c r="H20" s="52"/>
      <c r="I20" s="57"/>
    </row>
    <row r="21" spans="1:9" ht="15" customHeight="1">
      <c r="A21" s="43">
        <f>A17+1</f>
        <v>404</v>
      </c>
      <c r="B21" s="51" t="str">
        <f>CONCATENATE("Voorlopig overeengekomen bedrag voor ",voorblad!E3," :")</f>
        <v>Voorlopig overeengekomen bedrag voor 2011 :</v>
      </c>
      <c r="C21" s="39"/>
      <c r="D21" s="52"/>
      <c r="E21" s="52"/>
      <c r="F21" s="52"/>
      <c r="G21" s="52"/>
      <c r="H21" s="52"/>
      <c r="I21" s="57"/>
    </row>
    <row r="22" spans="2:9" ht="15" customHeight="1">
      <c r="B22" s="52"/>
      <c r="C22" s="62"/>
      <c r="D22" s="52"/>
      <c r="E22" s="52"/>
      <c r="F22" s="52"/>
      <c r="G22" s="52"/>
      <c r="H22" s="52"/>
      <c r="I22" s="57"/>
    </row>
    <row r="23" spans="2:9" ht="15" customHeight="1">
      <c r="B23" s="57"/>
      <c r="C23" s="60"/>
      <c r="D23" s="52"/>
      <c r="E23" s="52"/>
      <c r="F23" s="52"/>
      <c r="G23" s="52"/>
      <c r="H23" s="52"/>
      <c r="I23" s="57"/>
    </row>
    <row r="24" spans="2:4" ht="15" customHeight="1">
      <c r="B24" s="57"/>
      <c r="C24" s="60"/>
      <c r="D24" s="57"/>
    </row>
    <row r="25" spans="2:4" ht="15" customHeight="1">
      <c r="B25" s="57"/>
      <c r="C25" s="60"/>
      <c r="D25" s="57"/>
    </row>
    <row r="26" spans="2:4" ht="15" customHeight="1">
      <c r="B26" s="57"/>
      <c r="C26" s="60"/>
      <c r="D26" s="57"/>
    </row>
    <row r="27" spans="2:4" ht="15" customHeight="1">
      <c r="B27" s="57"/>
      <c r="C27" s="60"/>
      <c r="D27" s="57"/>
    </row>
    <row r="28" spans="2:4" ht="15" customHeight="1">
      <c r="B28" s="57"/>
      <c r="C28" s="60"/>
      <c r="D28" s="57"/>
    </row>
    <row r="29" spans="2:4" ht="15" customHeight="1">
      <c r="B29" s="57"/>
      <c r="C29" s="60"/>
      <c r="D29" s="57"/>
    </row>
    <row r="30" spans="2:4" ht="15" customHeight="1">
      <c r="B30" s="57"/>
      <c r="C30" s="60"/>
      <c r="D30" s="57"/>
    </row>
    <row r="31" spans="1:4" ht="15" customHeight="1">
      <c r="A31" s="66"/>
      <c r="B31" s="67"/>
      <c r="C31" s="68"/>
      <c r="D31" s="57"/>
    </row>
    <row r="32" spans="1:14" ht="15" customHeight="1">
      <c r="A32" s="66"/>
      <c r="B32" s="67"/>
      <c r="C32" s="68"/>
      <c r="D32" s="67"/>
      <c r="E32" s="69"/>
      <c r="F32" s="69"/>
      <c r="G32" s="69"/>
      <c r="H32" s="69"/>
      <c r="I32" s="69"/>
      <c r="J32" s="69"/>
      <c r="K32" s="69"/>
      <c r="L32" s="69"/>
      <c r="M32" s="69"/>
      <c r="N32" s="69"/>
    </row>
    <row r="33" spans="1:14" ht="15" customHeight="1">
      <c r="A33" s="66"/>
      <c r="B33" s="67"/>
      <c r="C33" s="68"/>
      <c r="D33" s="67"/>
      <c r="E33" s="69"/>
      <c r="F33" s="69"/>
      <c r="G33" s="69"/>
      <c r="H33" s="69"/>
      <c r="I33" s="69"/>
      <c r="J33" s="69"/>
      <c r="K33" s="69"/>
      <c r="L33" s="69"/>
      <c r="M33" s="69"/>
      <c r="N33" s="69"/>
    </row>
    <row r="34" spans="1:14" ht="15" customHeight="1">
      <c r="A34" s="66"/>
      <c r="B34" s="67"/>
      <c r="C34" s="68"/>
      <c r="D34" s="67"/>
      <c r="E34" s="69"/>
      <c r="F34" s="69"/>
      <c r="G34" s="69"/>
      <c r="H34" s="69"/>
      <c r="I34" s="69"/>
      <c r="J34" s="69"/>
      <c r="K34" s="69"/>
      <c r="L34" s="69"/>
      <c r="M34" s="69"/>
      <c r="N34" s="69"/>
    </row>
    <row r="35" spans="1:14" ht="15" customHeight="1">
      <c r="A35" s="66"/>
      <c r="B35" s="67"/>
      <c r="C35" s="68"/>
      <c r="D35" s="67"/>
      <c r="E35" s="69"/>
      <c r="F35" s="69"/>
      <c r="G35" s="69"/>
      <c r="H35" s="69"/>
      <c r="I35" s="69"/>
      <c r="J35" s="69"/>
      <c r="K35" s="69"/>
      <c r="L35" s="69"/>
      <c r="M35" s="69"/>
      <c r="N35" s="69"/>
    </row>
    <row r="36" spans="1:14" ht="15" customHeight="1">
      <c r="A36" s="66"/>
      <c r="B36" s="67"/>
      <c r="C36" s="68"/>
      <c r="D36" s="67"/>
      <c r="E36" s="69"/>
      <c r="F36" s="69"/>
      <c r="G36" s="69"/>
      <c r="H36" s="69"/>
      <c r="I36" s="69"/>
      <c r="J36" s="69"/>
      <c r="K36" s="69"/>
      <c r="L36" s="69"/>
      <c r="M36" s="69"/>
      <c r="N36" s="69"/>
    </row>
    <row r="37" spans="1:14" ht="15" customHeight="1">
      <c r="A37" s="66"/>
      <c r="B37" s="67"/>
      <c r="C37" s="68"/>
      <c r="D37" s="67"/>
      <c r="E37" s="69"/>
      <c r="F37" s="69"/>
      <c r="G37" s="69"/>
      <c r="H37" s="69"/>
      <c r="I37" s="69"/>
      <c r="J37" s="69"/>
      <c r="K37" s="69"/>
      <c r="L37" s="69"/>
      <c r="M37" s="69"/>
      <c r="N37" s="69"/>
    </row>
    <row r="38" spans="1:14" ht="15" customHeight="1">
      <c r="A38" s="66"/>
      <c r="B38" s="67"/>
      <c r="C38" s="68"/>
      <c r="D38" s="67"/>
      <c r="E38" s="69"/>
      <c r="F38" s="69"/>
      <c r="G38" s="69"/>
      <c r="H38" s="69"/>
      <c r="I38" s="69"/>
      <c r="J38" s="69"/>
      <c r="K38" s="69"/>
      <c r="L38" s="69"/>
      <c r="M38" s="69"/>
      <c r="N38" s="69"/>
    </row>
    <row r="39" spans="2:14" ht="15" customHeight="1">
      <c r="B39" s="57"/>
      <c r="C39" s="60"/>
      <c r="D39" s="67"/>
      <c r="E39" s="69"/>
      <c r="F39" s="69"/>
      <c r="G39" s="69"/>
      <c r="H39" s="69"/>
      <c r="I39" s="69"/>
      <c r="J39" s="69"/>
      <c r="K39" s="69"/>
      <c r="L39" s="69"/>
      <c r="M39" s="69"/>
      <c r="N39" s="69"/>
    </row>
    <row r="40" spans="2:4" ht="15" customHeight="1">
      <c r="B40" s="57"/>
      <c r="C40" s="60"/>
      <c r="D40" s="57"/>
    </row>
    <row r="41" spans="2:4" ht="15" customHeight="1">
      <c r="B41" s="57"/>
      <c r="C41" s="60"/>
      <c r="D41" s="57"/>
    </row>
    <row r="42" spans="2:4" ht="15" customHeight="1">
      <c r="B42" s="57"/>
      <c r="C42" s="60"/>
      <c r="D42" s="57"/>
    </row>
    <row r="43" spans="2:4" ht="15" customHeight="1">
      <c r="B43" s="57"/>
      <c r="C43" s="60"/>
      <c r="D43" s="57"/>
    </row>
    <row r="44" spans="2:4" ht="15" customHeight="1">
      <c r="B44" s="57"/>
      <c r="C44" s="60"/>
      <c r="D44" s="57"/>
    </row>
    <row r="45" spans="2:4" ht="15" customHeight="1">
      <c r="B45" s="57"/>
      <c r="C45" s="60"/>
      <c r="D45" s="57"/>
    </row>
    <row r="46" spans="2:4" ht="15" customHeight="1">
      <c r="B46" s="57"/>
      <c r="C46" s="60"/>
      <c r="D46" s="57"/>
    </row>
    <row r="47" spans="2:4" ht="15" customHeight="1">
      <c r="B47" s="57"/>
      <c r="C47" s="60"/>
      <c r="D47" s="57"/>
    </row>
    <row r="48" spans="2:4" ht="15" customHeight="1">
      <c r="B48" s="57"/>
      <c r="C48" s="60"/>
      <c r="D48" s="57"/>
    </row>
    <row r="49" spans="2:4" ht="15" customHeight="1">
      <c r="B49" s="57"/>
      <c r="C49" s="60"/>
      <c r="D49" s="57"/>
    </row>
    <row r="50" spans="2:4" ht="15" customHeight="1">
      <c r="B50" s="57"/>
      <c r="C50" s="60"/>
      <c r="D50" s="57"/>
    </row>
    <row r="51" spans="2:4" ht="15" customHeight="1">
      <c r="B51" s="57"/>
      <c r="C51" s="60"/>
      <c r="D51" s="57"/>
    </row>
    <row r="52" spans="2:4" ht="15" customHeight="1">
      <c r="B52" s="57"/>
      <c r="C52" s="60"/>
      <c r="D52" s="57"/>
    </row>
    <row r="53" spans="2:4" ht="15" customHeight="1">
      <c r="B53" s="57"/>
      <c r="C53" s="60"/>
      <c r="D53" s="57"/>
    </row>
    <row r="54" spans="2:4" ht="15" customHeight="1">
      <c r="B54" s="57"/>
      <c r="C54" s="60"/>
      <c r="D54" s="57"/>
    </row>
    <row r="55" spans="2:4" ht="15" customHeight="1">
      <c r="B55" s="57"/>
      <c r="C55" s="60"/>
      <c r="D55" s="57"/>
    </row>
    <row r="56" spans="2:4" ht="15" customHeight="1">
      <c r="B56" s="57"/>
      <c r="C56" s="60"/>
      <c r="D56" s="57"/>
    </row>
    <row r="57" spans="2:4" ht="15" customHeight="1">
      <c r="B57" s="57"/>
      <c r="C57" s="60"/>
      <c r="D57" s="57"/>
    </row>
    <row r="58" spans="2:4" ht="15" customHeight="1">
      <c r="B58" s="57"/>
      <c r="C58" s="60"/>
      <c r="D58" s="57"/>
    </row>
    <row r="59" spans="2:4" ht="15" customHeight="1">
      <c r="B59" s="57"/>
      <c r="C59" s="60"/>
      <c r="D59" s="57"/>
    </row>
    <row r="60" spans="2:4" ht="15" customHeight="1">
      <c r="B60" s="57"/>
      <c r="C60" s="60"/>
      <c r="D60" s="57"/>
    </row>
    <row r="61" ht="15" customHeight="1">
      <c r="D61" s="57"/>
    </row>
  </sheetData>
  <sheetProtection password="CDFF" sheet="1" formatCells="0" formatColumns="0" formatRows="0" insertColumns="0" insertRows="0" insertHyperlinks="0" deleteColumns="0" deleteRows="0" sort="0" autoFilter="0" pivotTables="0"/>
  <conditionalFormatting sqref="C21 C17 C10 C3">
    <cfRule type="expression" priority="1" dxfId="0" stopIfTrue="1">
      <formula>$B$2=TRUE</formula>
    </cfRule>
  </conditionalFormatting>
  <printOptions/>
  <pageMargins left="0.61" right="0.56" top="0.5905511811023623" bottom="0.5905511811023623" header="0.5118110236220472" footer="0.5118110236220472"/>
  <pageSetup fitToHeight="1" fitToWidth="1" horizontalDpi="600" verticalDpi="600" orientation="landscape" r:id="rId3"/>
  <legacyDrawing r:id="rId2"/>
  <oleObjects>
    <oleObject progId="MSPhotoEd.3" shapeId="282872" r:id="rId1"/>
  </oleObjects>
</worksheet>
</file>

<file path=xl/worksheets/sheet5.xml><?xml version="1.0" encoding="utf-8"?>
<worksheet xmlns="http://schemas.openxmlformats.org/spreadsheetml/2006/main" xmlns:r="http://schemas.openxmlformats.org/officeDocument/2006/relationships">
  <sheetPr codeName="Blad6"/>
  <dimension ref="A1:J77"/>
  <sheetViews>
    <sheetView showGridLines="0" showZeros="0" showOutlineSymbols="0" zoomScaleSheetLayoutView="100" workbookViewId="0" topLeftCell="A1">
      <selection activeCell="C52" sqref="C52"/>
    </sheetView>
  </sheetViews>
  <sheetFormatPr defaultColWidth="9.140625" defaultRowHeight="12.75"/>
  <cols>
    <col min="1" max="1" width="5.140625" style="145" customWidth="1"/>
    <col min="2" max="2" width="7.8515625" style="146" customWidth="1"/>
    <col min="3" max="3" width="84.7109375" style="145" customWidth="1"/>
    <col min="4" max="4" width="14.7109375" style="145" customWidth="1"/>
    <col min="5" max="5" width="13.28125" style="145" customWidth="1"/>
    <col min="6" max="6" width="13.421875" style="145" customWidth="1"/>
    <col min="7" max="7" width="12.421875" style="145" customWidth="1"/>
    <col min="8" max="8" width="11.7109375" style="145" customWidth="1"/>
    <col min="9" max="10" width="13.7109375" style="145" customWidth="1"/>
    <col min="11" max="11" width="6.7109375" style="145" customWidth="1"/>
    <col min="12" max="16384" width="9.140625" style="145" customWidth="1"/>
  </cols>
  <sheetData>
    <row r="1" spans="1:7" s="148" customFormat="1" ht="12.75" customHeight="1">
      <c r="A1" s="211" t="s">
        <v>223</v>
      </c>
      <c r="B1" s="147"/>
      <c r="F1" s="173"/>
      <c r="G1" s="148">
        <v>5</v>
      </c>
    </row>
    <row r="2" ht="12.75" customHeight="1">
      <c r="B2" s="149" t="b">
        <f>voorblad!A16</f>
        <v>1</v>
      </c>
    </row>
    <row r="3" spans="1:7" ht="12.75">
      <c r="A3" s="150" t="s">
        <v>83</v>
      </c>
      <c r="B3" s="150" t="s">
        <v>109</v>
      </c>
      <c r="D3" s="151" t="s">
        <v>221</v>
      </c>
      <c r="E3" s="152" t="s">
        <v>51</v>
      </c>
      <c r="F3" s="151" t="s">
        <v>50</v>
      </c>
      <c r="G3" s="152" t="s">
        <v>51</v>
      </c>
    </row>
    <row r="4" spans="2:7" ht="11.25">
      <c r="B4" s="153"/>
      <c r="D4" s="154" t="s">
        <v>222</v>
      </c>
      <c r="E4" s="246">
        <v>0.8</v>
      </c>
      <c r="F4" s="154" t="s">
        <v>16</v>
      </c>
      <c r="G4" s="246">
        <v>0.8</v>
      </c>
    </row>
    <row r="5" spans="1:7" ht="11.25">
      <c r="A5" s="155" t="s">
        <v>74</v>
      </c>
      <c r="B5" s="153"/>
      <c r="C5" s="156"/>
      <c r="D5" s="157">
        <v>2010</v>
      </c>
      <c r="E5" s="157">
        <v>2010</v>
      </c>
      <c r="F5" s="157">
        <v>2011</v>
      </c>
      <c r="G5" s="157">
        <v>2011</v>
      </c>
    </row>
    <row r="6" spans="2:7" ht="12.75" customHeight="1">
      <c r="B6" s="153"/>
      <c r="C6" s="148"/>
      <c r="D6" s="148"/>
      <c r="E6" s="148"/>
      <c r="F6" s="158"/>
      <c r="G6" s="158"/>
    </row>
    <row r="7" spans="1:7" ht="12.75" customHeight="1">
      <c r="A7" s="210">
        <f>G1*100+1</f>
        <v>501</v>
      </c>
      <c r="B7" s="212">
        <v>190501</v>
      </c>
      <c r="C7" s="213" t="s">
        <v>53</v>
      </c>
      <c r="D7" s="223"/>
      <c r="E7" s="162">
        <f>ROUND(D7*80%,0)</f>
        <v>0</v>
      </c>
      <c r="F7" s="224"/>
      <c r="G7" s="162">
        <f>ROUND(F7*80%,0)</f>
        <v>0</v>
      </c>
    </row>
    <row r="8" spans="1:7" ht="12.75" customHeight="1">
      <c r="A8" s="210">
        <f aca="true" t="shared" si="0" ref="A8:A37">A7+1</f>
        <v>502</v>
      </c>
      <c r="B8" s="212">
        <v>190502</v>
      </c>
      <c r="C8" s="213" t="s">
        <v>54</v>
      </c>
      <c r="D8" s="223"/>
      <c r="E8" s="162">
        <f>ROUND(D8*80%,0)</f>
        <v>0</v>
      </c>
      <c r="F8" s="224"/>
      <c r="G8" s="162">
        <f aca="true" t="shared" si="1" ref="G8:G37">ROUND(F8*80%,0)</f>
        <v>0</v>
      </c>
    </row>
    <row r="9" spans="1:7" ht="12.75" customHeight="1">
      <c r="A9" s="210">
        <f t="shared" si="0"/>
        <v>503</v>
      </c>
      <c r="B9" s="212">
        <v>190503</v>
      </c>
      <c r="C9" s="213" t="s">
        <v>55</v>
      </c>
      <c r="D9" s="223"/>
      <c r="E9" s="162">
        <f aca="true" t="shared" si="2" ref="E9:E37">ROUND(D9*80%,0)</f>
        <v>0</v>
      </c>
      <c r="F9" s="224"/>
      <c r="G9" s="162">
        <f t="shared" si="1"/>
        <v>0</v>
      </c>
    </row>
    <row r="10" spans="1:7" ht="12.75" customHeight="1">
      <c r="A10" s="210">
        <f t="shared" si="0"/>
        <v>504</v>
      </c>
      <c r="B10" s="212">
        <v>190504</v>
      </c>
      <c r="C10" s="213" t="s">
        <v>56</v>
      </c>
      <c r="D10" s="223"/>
      <c r="E10" s="162">
        <f t="shared" si="2"/>
        <v>0</v>
      </c>
      <c r="F10" s="224"/>
      <c r="G10" s="162">
        <f t="shared" si="1"/>
        <v>0</v>
      </c>
    </row>
    <row r="11" spans="1:7" ht="12.75" customHeight="1">
      <c r="A11" s="210">
        <f t="shared" si="0"/>
        <v>505</v>
      </c>
      <c r="B11" s="212">
        <v>190505</v>
      </c>
      <c r="C11" s="213" t="s">
        <v>57</v>
      </c>
      <c r="D11" s="223"/>
      <c r="E11" s="162">
        <f t="shared" si="2"/>
        <v>0</v>
      </c>
      <c r="F11" s="224"/>
      <c r="G11" s="162">
        <f t="shared" si="1"/>
        <v>0</v>
      </c>
    </row>
    <row r="12" spans="1:7" ht="11.25" customHeight="1">
      <c r="A12" s="210">
        <f t="shared" si="0"/>
        <v>506</v>
      </c>
      <c r="B12" s="222" t="s">
        <v>75</v>
      </c>
      <c r="C12" s="222" t="s">
        <v>91</v>
      </c>
      <c r="D12" s="223"/>
      <c r="E12" s="162">
        <f t="shared" si="2"/>
        <v>0</v>
      </c>
      <c r="F12" s="224"/>
      <c r="G12" s="162">
        <f t="shared" si="1"/>
        <v>0</v>
      </c>
    </row>
    <row r="13" spans="1:7" ht="12.75" customHeight="1">
      <c r="A13" s="210">
        <f t="shared" si="0"/>
        <v>507</v>
      </c>
      <c r="B13" s="212">
        <v>190508</v>
      </c>
      <c r="C13" s="213" t="s">
        <v>58</v>
      </c>
      <c r="D13" s="223"/>
      <c r="E13" s="162">
        <f t="shared" si="2"/>
        <v>0</v>
      </c>
      <c r="F13" s="224"/>
      <c r="G13" s="162">
        <f t="shared" si="1"/>
        <v>0</v>
      </c>
    </row>
    <row r="14" spans="1:7" ht="12.75">
      <c r="A14" s="210">
        <f t="shared" si="0"/>
        <v>508</v>
      </c>
      <c r="B14" s="423" t="s">
        <v>92</v>
      </c>
      <c r="C14" s="424"/>
      <c r="D14" s="223"/>
      <c r="E14" s="162">
        <f t="shared" si="2"/>
        <v>0</v>
      </c>
      <c r="F14" s="224"/>
      <c r="G14" s="162">
        <f t="shared" si="1"/>
        <v>0</v>
      </c>
    </row>
    <row r="15" spans="1:7" ht="12.75" customHeight="1">
      <c r="A15" s="210">
        <f t="shared" si="0"/>
        <v>509</v>
      </c>
      <c r="B15" s="212">
        <v>190510</v>
      </c>
      <c r="C15" s="213" t="s">
        <v>59</v>
      </c>
      <c r="D15" s="223"/>
      <c r="E15" s="162">
        <f t="shared" si="2"/>
        <v>0</v>
      </c>
      <c r="F15" s="224"/>
      <c r="G15" s="162">
        <f t="shared" si="1"/>
        <v>0</v>
      </c>
    </row>
    <row r="16" spans="1:7" ht="12.75" customHeight="1">
      <c r="A16" s="210">
        <f t="shared" si="0"/>
        <v>510</v>
      </c>
      <c r="B16" s="212">
        <v>190511</v>
      </c>
      <c r="C16" s="213" t="s">
        <v>60</v>
      </c>
      <c r="D16" s="223"/>
      <c r="E16" s="162">
        <f t="shared" si="2"/>
        <v>0</v>
      </c>
      <c r="F16" s="224"/>
      <c r="G16" s="162">
        <f t="shared" si="1"/>
        <v>0</v>
      </c>
    </row>
    <row r="17" spans="1:7" ht="12.75" customHeight="1">
      <c r="A17" s="210">
        <f t="shared" si="0"/>
        <v>511</v>
      </c>
      <c r="B17" s="212">
        <v>190512</v>
      </c>
      <c r="C17" s="213" t="s">
        <v>61</v>
      </c>
      <c r="D17" s="223"/>
      <c r="E17" s="162">
        <f t="shared" si="2"/>
        <v>0</v>
      </c>
      <c r="F17" s="224"/>
      <c r="G17" s="162">
        <f t="shared" si="1"/>
        <v>0</v>
      </c>
    </row>
    <row r="18" spans="1:7" ht="12.75" customHeight="1">
      <c r="A18" s="210">
        <f t="shared" si="0"/>
        <v>512</v>
      </c>
      <c r="B18" s="214" t="s">
        <v>93</v>
      </c>
      <c r="C18" s="213" t="s">
        <v>76</v>
      </c>
      <c r="D18" s="223"/>
      <c r="E18" s="162">
        <f t="shared" si="2"/>
        <v>0</v>
      </c>
      <c r="F18" s="224"/>
      <c r="G18" s="162">
        <f t="shared" si="1"/>
        <v>0</v>
      </c>
    </row>
    <row r="19" spans="1:7" ht="11.25">
      <c r="A19" s="210">
        <f t="shared" si="0"/>
        <v>513</v>
      </c>
      <c r="B19" s="212">
        <v>190517</v>
      </c>
      <c r="C19" s="226" t="s">
        <v>62</v>
      </c>
      <c r="D19" s="223"/>
      <c r="E19" s="162">
        <f t="shared" si="2"/>
        <v>0</v>
      </c>
      <c r="F19" s="224"/>
      <c r="G19" s="162">
        <f t="shared" si="1"/>
        <v>0</v>
      </c>
    </row>
    <row r="20" spans="1:7" ht="12.75" customHeight="1">
      <c r="A20" s="210">
        <f t="shared" si="0"/>
        <v>514</v>
      </c>
      <c r="B20" s="212">
        <v>190518</v>
      </c>
      <c r="C20" s="213" t="s">
        <v>94</v>
      </c>
      <c r="D20" s="223"/>
      <c r="E20" s="162">
        <f t="shared" si="2"/>
        <v>0</v>
      </c>
      <c r="F20" s="224"/>
      <c r="G20" s="162">
        <f t="shared" si="1"/>
        <v>0</v>
      </c>
    </row>
    <row r="21" spans="1:7" ht="12.75" customHeight="1">
      <c r="A21" s="210">
        <f t="shared" si="0"/>
        <v>515</v>
      </c>
      <c r="B21" s="212">
        <v>190519</v>
      </c>
      <c r="C21" s="213" t="s">
        <v>84</v>
      </c>
      <c r="D21" s="223"/>
      <c r="E21" s="162">
        <f t="shared" si="2"/>
        <v>0</v>
      </c>
      <c r="F21" s="224"/>
      <c r="G21" s="162">
        <f t="shared" si="1"/>
        <v>0</v>
      </c>
    </row>
    <row r="22" spans="1:7" ht="12.75" customHeight="1">
      <c r="A22" s="210">
        <f t="shared" si="0"/>
        <v>516</v>
      </c>
      <c r="B22" s="212">
        <v>190520</v>
      </c>
      <c r="C22" s="213" t="s">
        <v>45</v>
      </c>
      <c r="D22" s="223"/>
      <c r="E22" s="162">
        <f t="shared" si="2"/>
        <v>0</v>
      </c>
      <c r="F22" s="224"/>
      <c r="G22" s="162">
        <f t="shared" si="1"/>
        <v>0</v>
      </c>
    </row>
    <row r="23" spans="1:7" ht="12.75" customHeight="1">
      <c r="A23" s="210">
        <f t="shared" si="0"/>
        <v>517</v>
      </c>
      <c r="B23" s="212">
        <v>190521</v>
      </c>
      <c r="C23" s="213" t="s">
        <v>46</v>
      </c>
      <c r="D23" s="223"/>
      <c r="E23" s="162">
        <f t="shared" si="2"/>
        <v>0</v>
      </c>
      <c r="F23" s="224"/>
      <c r="G23" s="162">
        <f t="shared" si="1"/>
        <v>0</v>
      </c>
    </row>
    <row r="24" spans="1:7" ht="12.75" customHeight="1">
      <c r="A24" s="210">
        <f t="shared" si="0"/>
        <v>518</v>
      </c>
      <c r="B24" s="212">
        <v>190523</v>
      </c>
      <c r="C24" s="227" t="s">
        <v>95</v>
      </c>
      <c r="D24" s="223"/>
      <c r="E24" s="162">
        <f t="shared" si="2"/>
        <v>0</v>
      </c>
      <c r="F24" s="224"/>
      <c r="G24" s="162">
        <f t="shared" si="1"/>
        <v>0</v>
      </c>
    </row>
    <row r="25" spans="1:7" ht="12.75" customHeight="1">
      <c r="A25" s="210">
        <f t="shared" si="0"/>
        <v>519</v>
      </c>
      <c r="B25" s="212">
        <v>190525</v>
      </c>
      <c r="C25" s="213" t="s">
        <v>47</v>
      </c>
      <c r="D25" s="223"/>
      <c r="E25" s="162">
        <f t="shared" si="2"/>
        <v>0</v>
      </c>
      <c r="F25" s="224"/>
      <c r="G25" s="162">
        <f t="shared" si="1"/>
        <v>0</v>
      </c>
    </row>
    <row r="26" spans="1:7" ht="12.75" customHeight="1">
      <c r="A26" s="210">
        <f t="shared" si="0"/>
        <v>520</v>
      </c>
      <c r="B26" s="212">
        <v>190526</v>
      </c>
      <c r="C26" s="213" t="s">
        <v>48</v>
      </c>
      <c r="D26" s="223"/>
      <c r="E26" s="162">
        <f t="shared" si="2"/>
        <v>0</v>
      </c>
      <c r="F26" s="224"/>
      <c r="G26" s="162">
        <f t="shared" si="1"/>
        <v>0</v>
      </c>
    </row>
    <row r="27" spans="1:10" ht="12.75" customHeight="1">
      <c r="A27" s="210">
        <f t="shared" si="0"/>
        <v>521</v>
      </c>
      <c r="B27" s="212">
        <v>190527</v>
      </c>
      <c r="C27" s="213" t="s">
        <v>49</v>
      </c>
      <c r="D27" s="223"/>
      <c r="E27" s="162">
        <f t="shared" si="2"/>
        <v>0</v>
      </c>
      <c r="F27" s="224"/>
      <c r="G27" s="162">
        <f t="shared" si="1"/>
        <v>0</v>
      </c>
      <c r="J27" s="164"/>
    </row>
    <row r="28" spans="1:10" ht="12.75" customHeight="1">
      <c r="A28" s="210">
        <f t="shared" si="0"/>
        <v>522</v>
      </c>
      <c r="B28" s="212">
        <v>190530</v>
      </c>
      <c r="C28" s="213" t="s">
        <v>63</v>
      </c>
      <c r="D28" s="223"/>
      <c r="E28" s="162">
        <f t="shared" si="2"/>
        <v>0</v>
      </c>
      <c r="F28" s="224"/>
      <c r="G28" s="162">
        <f t="shared" si="1"/>
        <v>0</v>
      </c>
      <c r="J28" s="164"/>
    </row>
    <row r="29" spans="1:7" ht="12.75" customHeight="1">
      <c r="A29" s="210">
        <f t="shared" si="0"/>
        <v>523</v>
      </c>
      <c r="B29" s="212">
        <v>190532</v>
      </c>
      <c r="C29" s="213" t="s">
        <v>64</v>
      </c>
      <c r="D29" s="223"/>
      <c r="E29" s="162">
        <f t="shared" si="2"/>
        <v>0</v>
      </c>
      <c r="F29" s="224"/>
      <c r="G29" s="162">
        <f t="shared" si="1"/>
        <v>0</v>
      </c>
    </row>
    <row r="30" spans="1:10" ht="12.75" customHeight="1">
      <c r="A30" s="210">
        <f t="shared" si="0"/>
        <v>524</v>
      </c>
      <c r="B30" s="146" t="s">
        <v>96</v>
      </c>
      <c r="C30" s="228" t="s">
        <v>97</v>
      </c>
      <c r="D30" s="223"/>
      <c r="E30" s="162">
        <f t="shared" si="2"/>
        <v>0</v>
      </c>
      <c r="F30" s="224"/>
      <c r="G30" s="162">
        <f t="shared" si="1"/>
        <v>0</v>
      </c>
      <c r="J30" s="164"/>
    </row>
    <row r="31" spans="1:10" ht="12.75" customHeight="1">
      <c r="A31" s="210">
        <f t="shared" si="0"/>
        <v>525</v>
      </c>
      <c r="B31" s="212">
        <v>190534</v>
      </c>
      <c r="C31" s="213" t="s">
        <v>65</v>
      </c>
      <c r="D31" s="223"/>
      <c r="E31" s="162">
        <f t="shared" si="2"/>
        <v>0</v>
      </c>
      <c r="F31" s="224"/>
      <c r="G31" s="162">
        <f t="shared" si="1"/>
        <v>0</v>
      </c>
      <c r="J31" s="164"/>
    </row>
    <row r="32" spans="1:10" ht="12.75" customHeight="1">
      <c r="A32" s="210">
        <f t="shared" si="0"/>
        <v>526</v>
      </c>
      <c r="B32" s="212">
        <v>190535</v>
      </c>
      <c r="C32" s="213" t="s">
        <v>81</v>
      </c>
      <c r="D32" s="223"/>
      <c r="E32" s="162">
        <f t="shared" si="2"/>
        <v>0</v>
      </c>
      <c r="F32" s="224"/>
      <c r="G32" s="162">
        <f t="shared" si="1"/>
        <v>0</v>
      </c>
      <c r="J32" s="164"/>
    </row>
    <row r="33" spans="1:10" ht="12.75" customHeight="1">
      <c r="A33" s="210">
        <f t="shared" si="0"/>
        <v>527</v>
      </c>
      <c r="B33" s="215">
        <v>190538</v>
      </c>
      <c r="C33" s="216" t="s">
        <v>85</v>
      </c>
      <c r="D33" s="223"/>
      <c r="E33" s="162">
        <f t="shared" si="2"/>
        <v>0</v>
      </c>
      <c r="F33" s="224"/>
      <c r="G33" s="162">
        <f t="shared" si="1"/>
        <v>0</v>
      </c>
      <c r="J33" s="164"/>
    </row>
    <row r="34" spans="1:10" ht="12.75" customHeight="1">
      <c r="A34" s="210">
        <f t="shared" si="0"/>
        <v>528</v>
      </c>
      <c r="B34" s="215">
        <v>190540</v>
      </c>
      <c r="C34" s="216" t="s">
        <v>86</v>
      </c>
      <c r="D34" s="223"/>
      <c r="E34" s="162">
        <f t="shared" si="2"/>
        <v>0</v>
      </c>
      <c r="F34" s="224"/>
      <c r="G34" s="162">
        <f t="shared" si="1"/>
        <v>0</v>
      </c>
      <c r="J34" s="164"/>
    </row>
    <row r="35" spans="1:10" ht="12.75" customHeight="1">
      <c r="A35" s="210">
        <f t="shared" si="0"/>
        <v>529</v>
      </c>
      <c r="B35" s="215">
        <v>190541</v>
      </c>
      <c r="C35" s="216" t="s">
        <v>98</v>
      </c>
      <c r="D35" s="223"/>
      <c r="E35" s="162">
        <f t="shared" si="2"/>
        <v>0</v>
      </c>
      <c r="F35" s="224"/>
      <c r="G35" s="162">
        <f t="shared" si="1"/>
        <v>0</v>
      </c>
      <c r="J35" s="164"/>
    </row>
    <row r="36" spans="1:10" ht="12.75" customHeight="1">
      <c r="A36" s="210">
        <f t="shared" si="0"/>
        <v>530</v>
      </c>
      <c r="B36" s="215">
        <v>190542</v>
      </c>
      <c r="C36" s="216" t="s">
        <v>99</v>
      </c>
      <c r="D36" s="223"/>
      <c r="E36" s="162">
        <f t="shared" si="2"/>
        <v>0</v>
      </c>
      <c r="F36" s="224"/>
      <c r="G36" s="162">
        <f t="shared" si="1"/>
        <v>0</v>
      </c>
      <c r="J36" s="164"/>
    </row>
    <row r="37" spans="1:10" ht="12.75" customHeight="1">
      <c r="A37" s="210">
        <f t="shared" si="0"/>
        <v>531</v>
      </c>
      <c r="B37" s="215">
        <v>190545</v>
      </c>
      <c r="C37" s="229" t="s">
        <v>100</v>
      </c>
      <c r="D37" s="223"/>
      <c r="E37" s="162">
        <f t="shared" si="2"/>
        <v>0</v>
      </c>
      <c r="F37" s="224"/>
      <c r="G37" s="162">
        <f t="shared" si="1"/>
        <v>0</v>
      </c>
      <c r="J37" s="164"/>
    </row>
    <row r="38" spans="1:10" ht="12.75" customHeight="1">
      <c r="A38" s="210">
        <f>A37+1</f>
        <v>532</v>
      </c>
      <c r="B38" s="215">
        <v>190544</v>
      </c>
      <c r="C38" s="217" t="s">
        <v>101</v>
      </c>
      <c r="D38" s="223"/>
      <c r="E38" s="162">
        <f>ROUND(D38*80%,0)</f>
        <v>0</v>
      </c>
      <c r="F38" s="224"/>
      <c r="G38" s="162">
        <f>ROUND(F38*80%,0)</f>
        <v>0</v>
      </c>
      <c r="J38" s="164"/>
    </row>
    <row r="39" spans="1:10" ht="12.75" customHeight="1">
      <c r="A39" s="210">
        <f>A38+1</f>
        <v>533</v>
      </c>
      <c r="B39" s="215">
        <v>190543</v>
      </c>
      <c r="C39" s="217" t="s">
        <v>102</v>
      </c>
      <c r="D39" s="223"/>
      <c r="E39" s="162">
        <f>ROUND(D39*80%,0)</f>
        <v>0</v>
      </c>
      <c r="F39" s="224"/>
      <c r="G39" s="162">
        <f>ROUND(F39*80%,0)</f>
        <v>0</v>
      </c>
      <c r="J39" s="164"/>
    </row>
    <row r="40" spans="1:7" ht="12.75" customHeight="1">
      <c r="A40" s="210">
        <f>A39+1</f>
        <v>534</v>
      </c>
      <c r="B40" s="215">
        <v>190548</v>
      </c>
      <c r="C40" s="230" t="s">
        <v>128</v>
      </c>
      <c r="D40" s="223"/>
      <c r="E40" s="162">
        <f>ROUND(D40*80%,0)</f>
        <v>0</v>
      </c>
      <c r="F40" s="224"/>
      <c r="G40" s="162">
        <f>ROUND(F40*80%,0)</f>
        <v>0</v>
      </c>
    </row>
    <row r="41" spans="1:7" ht="12.75" customHeight="1" hidden="1">
      <c r="A41" s="210"/>
      <c r="B41" s="215"/>
      <c r="C41" s="217"/>
      <c r="D41" s="223"/>
      <c r="E41" s="276"/>
      <c r="F41" s="223"/>
      <c r="G41" s="162"/>
    </row>
    <row r="42" spans="1:7" ht="12.75" customHeight="1" hidden="1">
      <c r="A42" s="210"/>
      <c r="B42" s="215"/>
      <c r="C42" s="217"/>
      <c r="D42" s="223"/>
      <c r="E42" s="276"/>
      <c r="F42" s="223"/>
      <c r="G42" s="162"/>
    </row>
    <row r="43" spans="1:7" ht="12.75" customHeight="1" hidden="1">
      <c r="A43" s="210"/>
      <c r="B43" s="215"/>
      <c r="C43" s="217"/>
      <c r="D43" s="223"/>
      <c r="E43" s="276"/>
      <c r="F43" s="223"/>
      <c r="G43" s="162"/>
    </row>
    <row r="44" spans="1:7" ht="12.75" customHeight="1" hidden="1">
      <c r="A44" s="210"/>
      <c r="B44" s="215"/>
      <c r="C44" s="217"/>
      <c r="D44" s="223"/>
      <c r="E44" s="276"/>
      <c r="F44" s="223"/>
      <c r="G44" s="162"/>
    </row>
    <row r="45" spans="1:8" s="148" customFormat="1" ht="11.25">
      <c r="A45" s="210">
        <f>A40+1</f>
        <v>535</v>
      </c>
      <c r="B45" s="165" t="s">
        <v>77</v>
      </c>
      <c r="C45" s="166"/>
      <c r="D45" s="231">
        <f>SUM(D7:D44)</f>
        <v>0</v>
      </c>
      <c r="E45" s="231">
        <f>SUM(E7:E44)</f>
        <v>0</v>
      </c>
      <c r="F45" s="231">
        <f>SUM(F7:F44)</f>
        <v>0</v>
      </c>
      <c r="G45" s="231">
        <f>SUM(G7:G44)</f>
        <v>0</v>
      </c>
      <c r="H45" s="145"/>
    </row>
    <row r="46" spans="1:7" s="148" customFormat="1" ht="11.25">
      <c r="A46" s="232" t="s">
        <v>75</v>
      </c>
      <c r="B46" s="425" t="s">
        <v>103</v>
      </c>
      <c r="C46" s="426"/>
      <c r="D46" s="426"/>
      <c r="E46" s="426"/>
      <c r="F46" s="426"/>
      <c r="G46" s="427"/>
    </row>
    <row r="47" spans="1:7" s="148" customFormat="1" ht="21.75" customHeight="1">
      <c r="A47" s="233" t="s">
        <v>93</v>
      </c>
      <c r="B47" s="428" t="s">
        <v>104</v>
      </c>
      <c r="C47" s="428"/>
      <c r="D47" s="428"/>
      <c r="E47" s="428"/>
      <c r="F47" s="428"/>
      <c r="G47" s="429"/>
    </row>
    <row r="48" spans="1:7" s="148" customFormat="1" ht="23.25" customHeight="1">
      <c r="A48" s="232" t="s">
        <v>96</v>
      </c>
      <c r="B48" s="430" t="s">
        <v>110</v>
      </c>
      <c r="C48" s="431"/>
      <c r="D48" s="431"/>
      <c r="E48" s="431"/>
      <c r="F48" s="431"/>
      <c r="G48" s="432"/>
    </row>
    <row r="49" spans="1:7" s="148" customFormat="1" ht="33" customHeight="1">
      <c r="A49" s="418" t="s">
        <v>129</v>
      </c>
      <c r="B49" s="418"/>
      <c r="C49" s="418"/>
      <c r="D49" s="418"/>
      <c r="E49" s="418"/>
      <c r="F49" s="418"/>
      <c r="G49" s="418"/>
    </row>
    <row r="50" spans="1:7" ht="11.25" customHeight="1">
      <c r="A50" s="418"/>
      <c r="B50" s="418"/>
      <c r="C50" s="418"/>
      <c r="D50" s="418"/>
      <c r="E50" s="418"/>
      <c r="F50" s="418"/>
      <c r="G50" s="418"/>
    </row>
    <row r="51" ht="11.25" customHeight="1"/>
    <row r="52" spans="1:8" ht="12.75" customHeight="1">
      <c r="A52" s="234"/>
      <c r="B52" s="234"/>
      <c r="C52" s="234"/>
      <c r="D52" s="234"/>
      <c r="E52" s="234"/>
      <c r="F52" s="234"/>
      <c r="G52" s="234"/>
      <c r="H52" s="148"/>
    </row>
    <row r="53" spans="1:7" ht="12.75" customHeight="1">
      <c r="A53" s="145" t="str">
        <f>A1</f>
        <v>Productieafsprakenformulier 2011</v>
      </c>
      <c r="B53" s="149"/>
      <c r="G53" s="148">
        <f>G1+1</f>
        <v>6</v>
      </c>
    </row>
    <row r="54" spans="1:7" ht="13.5" customHeight="1">
      <c r="A54" s="169"/>
      <c r="B54" s="170"/>
      <c r="C54" s="171"/>
      <c r="D54" s="171"/>
      <c r="E54" s="171"/>
      <c r="F54" s="172"/>
      <c r="G54" s="172"/>
    </row>
    <row r="55" spans="1:7" ht="12" customHeight="1">
      <c r="A55" s="235" t="s">
        <v>111</v>
      </c>
      <c r="B55" s="150"/>
      <c r="D55" s="151" t="s">
        <v>221</v>
      </c>
      <c r="E55" s="152" t="s">
        <v>51</v>
      </c>
      <c r="F55" s="151" t="s">
        <v>50</v>
      </c>
      <c r="G55" s="152" t="s">
        <v>51</v>
      </c>
    </row>
    <row r="56" spans="2:7" ht="11.25">
      <c r="B56" s="153"/>
      <c r="D56" s="154" t="s">
        <v>222</v>
      </c>
      <c r="E56" s="246">
        <v>1</v>
      </c>
      <c r="F56" s="154" t="s">
        <v>16</v>
      </c>
      <c r="G56" s="246">
        <v>1</v>
      </c>
    </row>
    <row r="57" spans="2:7" ht="11.25">
      <c r="B57" s="153"/>
      <c r="C57" s="148"/>
      <c r="D57" s="157">
        <f>D5</f>
        <v>2010</v>
      </c>
      <c r="E57" s="157">
        <f>D57</f>
        <v>2010</v>
      </c>
      <c r="F57" s="157">
        <f>F5</f>
        <v>2011</v>
      </c>
      <c r="G57" s="157">
        <f>F57</f>
        <v>2011</v>
      </c>
    </row>
    <row r="58" spans="2:7" ht="12.75" customHeight="1">
      <c r="B58" s="153"/>
      <c r="C58" s="148"/>
      <c r="D58" s="148"/>
      <c r="E58" s="148"/>
      <c r="F58" s="158"/>
      <c r="G58" s="158"/>
    </row>
    <row r="59" spans="1:7" ht="12.75" customHeight="1">
      <c r="A59" s="159">
        <f>G53*100+1</f>
        <v>601</v>
      </c>
      <c r="B59" s="160">
        <v>192501</v>
      </c>
      <c r="C59" s="225" t="s">
        <v>18</v>
      </c>
      <c r="D59" s="161"/>
      <c r="E59" s="162">
        <f>ROUND(D59*100%,0)</f>
        <v>0</v>
      </c>
      <c r="F59" s="161"/>
      <c r="G59" s="162">
        <f>ROUND(F59*100%,0)</f>
        <v>0</v>
      </c>
    </row>
    <row r="60" spans="1:7" ht="12.75" customHeight="1">
      <c r="A60" s="159">
        <f>A59+1</f>
        <v>602</v>
      </c>
      <c r="B60" s="160">
        <v>190513</v>
      </c>
      <c r="C60" s="225" t="s">
        <v>105</v>
      </c>
      <c r="D60" s="161"/>
      <c r="E60" s="162">
        <f>ROUND(D60*100%,0)</f>
        <v>0</v>
      </c>
      <c r="F60" s="161"/>
      <c r="G60" s="162">
        <f>ROUND(F60*100%,0)</f>
        <v>0</v>
      </c>
    </row>
    <row r="61" spans="1:7" ht="12.75" customHeight="1">
      <c r="A61" s="159">
        <f>A60+1</f>
        <v>603</v>
      </c>
      <c r="B61" s="419" t="s">
        <v>78</v>
      </c>
      <c r="C61" s="420"/>
      <c r="D61" s="231">
        <f>SUM(D59:D60)</f>
        <v>0</v>
      </c>
      <c r="E61" s="231">
        <f>SUM(E59:E60)</f>
        <v>0</v>
      </c>
      <c r="F61" s="231">
        <f>SUM(F59:F60)</f>
        <v>0</v>
      </c>
      <c r="G61" s="231">
        <f>SUM(G59:G60)</f>
        <v>0</v>
      </c>
    </row>
    <row r="62" spans="1:7" s="247" customFormat="1" ht="10.5">
      <c r="A62" s="247" t="s">
        <v>79</v>
      </c>
      <c r="B62" s="248"/>
      <c r="C62" s="249"/>
      <c r="D62" s="249"/>
      <c r="E62" s="249"/>
      <c r="F62" s="249"/>
      <c r="G62" s="249"/>
    </row>
    <row r="63" spans="1:7" s="247" customFormat="1" ht="13.5" customHeight="1">
      <c r="A63" s="247" t="s">
        <v>80</v>
      </c>
      <c r="B63" s="248"/>
      <c r="F63" s="250"/>
      <c r="G63" s="250"/>
    </row>
    <row r="64" spans="2:7" ht="11.25">
      <c r="B64" s="153"/>
      <c r="F64" s="168"/>
      <c r="G64" s="168"/>
    </row>
    <row r="65" spans="2:7" ht="11.25">
      <c r="B65" s="153"/>
      <c r="F65" s="168"/>
      <c r="G65" s="168"/>
    </row>
    <row r="66" spans="1:7" ht="12.75">
      <c r="A66" s="235" t="s">
        <v>112</v>
      </c>
      <c r="B66" s="153"/>
      <c r="D66" s="151" t="s">
        <v>221</v>
      </c>
      <c r="E66" s="152" t="s">
        <v>51</v>
      </c>
      <c r="F66" s="151" t="s">
        <v>50</v>
      </c>
      <c r="G66" s="152" t="s">
        <v>51</v>
      </c>
    </row>
    <row r="67" spans="2:7" ht="11.25">
      <c r="B67" s="153"/>
      <c r="D67" s="154" t="s">
        <v>222</v>
      </c>
      <c r="E67" s="236" t="s">
        <v>106</v>
      </c>
      <c r="F67" s="237" t="s">
        <v>16</v>
      </c>
      <c r="G67" s="236" t="s">
        <v>106</v>
      </c>
    </row>
    <row r="68" spans="2:7" ht="11.25">
      <c r="B68" s="153"/>
      <c r="D68" s="238">
        <v>2010</v>
      </c>
      <c r="E68" s="238">
        <v>2010</v>
      </c>
      <c r="F68" s="238">
        <v>2011</v>
      </c>
      <c r="G68" s="238">
        <v>2011</v>
      </c>
    </row>
    <row r="69" spans="2:7" ht="11.25">
      <c r="B69" s="153"/>
      <c r="G69" s="148"/>
    </row>
    <row r="70" spans="1:7" ht="12.75">
      <c r="A70" s="210">
        <f>A61+1</f>
        <v>604</v>
      </c>
      <c r="B70" s="212">
        <v>190550</v>
      </c>
      <c r="C70" s="213" t="s">
        <v>113</v>
      </c>
      <c r="D70" s="223"/>
      <c r="E70" s="162">
        <f>ROUND(D70*80%*0.92,0)</f>
        <v>0</v>
      </c>
      <c r="F70" s="224"/>
      <c r="G70" s="162">
        <f>ROUND(F70*80%*0.92,0)</f>
        <v>0</v>
      </c>
    </row>
    <row r="71" spans="1:7" ht="11.25">
      <c r="A71" s="159">
        <f>A70+1</f>
        <v>605</v>
      </c>
      <c r="B71" s="239" t="s">
        <v>107</v>
      </c>
      <c r="C71" s="240"/>
      <c r="D71" s="241">
        <f>SUM(D70)</f>
        <v>0</v>
      </c>
      <c r="E71" s="241">
        <f>SUM(E70)</f>
        <v>0</v>
      </c>
      <c r="F71" s="241">
        <f>SUM(F70)</f>
        <v>0</v>
      </c>
      <c r="G71" s="241">
        <f>SUM(G70)</f>
        <v>0</v>
      </c>
    </row>
    <row r="72" spans="1:7" ht="11.25">
      <c r="A72" s="421"/>
      <c r="B72" s="422"/>
      <c r="C72" s="422"/>
      <c r="D72" s="242"/>
      <c r="E72" s="242"/>
      <c r="F72" s="242"/>
      <c r="G72" s="243"/>
    </row>
    <row r="73" spans="2:6" ht="11.25">
      <c r="B73" s="244"/>
      <c r="C73" s="173"/>
      <c r="D73" s="245"/>
      <c r="F73" s="245"/>
    </row>
    <row r="74" spans="1:7" ht="11.25">
      <c r="A74" s="163">
        <f>A71+1</f>
        <v>606</v>
      </c>
      <c r="B74" s="419" t="s">
        <v>108</v>
      </c>
      <c r="C74" s="420"/>
      <c r="D74" s="167">
        <f>D45+D71+D61</f>
        <v>0</v>
      </c>
      <c r="E74" s="167">
        <f>E45+E71+E61</f>
        <v>0</v>
      </c>
      <c r="F74" s="167">
        <f>F45+F71+F61</f>
        <v>0</v>
      </c>
      <c r="G74" s="167">
        <f>G45+G71+G61</f>
        <v>0</v>
      </c>
    </row>
    <row r="76" spans="1:7" s="247" customFormat="1" ht="11.25">
      <c r="A76" s="416"/>
      <c r="B76" s="416"/>
      <c r="C76" s="416"/>
      <c r="D76" s="416"/>
      <c r="E76" s="416"/>
      <c r="F76" s="416"/>
      <c r="G76" s="416"/>
    </row>
    <row r="77" spans="1:7" s="247" customFormat="1" ht="11.25">
      <c r="A77" s="417"/>
      <c r="B77" s="418"/>
      <c r="C77" s="418"/>
      <c r="D77" s="418"/>
      <c r="E77" s="418"/>
      <c r="F77" s="418"/>
      <c r="G77" s="418"/>
    </row>
  </sheetData>
  <sheetProtection password="CDFF" sheet="1" formatCells="0" formatColumns="0" formatRows="0" insertColumns="0" insertRows="0" insertHyperlinks="0" deleteColumns="0" deleteRows="0" sort="0" autoFilter="0" pivotTables="0"/>
  <mergeCells count="11">
    <mergeCell ref="A50:G50"/>
    <mergeCell ref="B14:C14"/>
    <mergeCell ref="B46:G46"/>
    <mergeCell ref="B47:G47"/>
    <mergeCell ref="B48:G48"/>
    <mergeCell ref="A49:G49"/>
    <mergeCell ref="A76:G76"/>
    <mergeCell ref="A77:G77"/>
    <mergeCell ref="B61:C61"/>
    <mergeCell ref="A72:C72"/>
    <mergeCell ref="B74:C74"/>
  </mergeCells>
  <conditionalFormatting sqref="D7:D44 F7:F44 D59:D60 F59:F60 D70 F70">
    <cfRule type="expression" priority="1" dxfId="0" stopIfTrue="1">
      <formula>$B$2=TRUE</formula>
    </cfRule>
  </conditionalFormatting>
  <printOptions/>
  <pageMargins left="0.51" right="0.3" top="0.5905511811023623" bottom="0.5905511811023623" header="0.5118110236220472" footer="0.5118110236220472"/>
  <pageSetup fitToHeight="2" horizontalDpi="600" verticalDpi="600" orientation="landscape" scale="83" r:id="rId5"/>
  <rowBreaks count="1" manualBreakCount="1">
    <brk id="52" max="6" man="1"/>
  </rowBreaks>
  <drawing r:id="rId4"/>
  <legacyDrawing r:id="rId3"/>
  <oleObjects>
    <oleObject progId="MSPhotoEd.3" shapeId="1691708" r:id="rId1"/>
    <oleObject progId="MSPhotoEd.3" shapeId="1722833" r:id="rId2"/>
  </oleObjects>
</worksheet>
</file>

<file path=xl/worksheets/sheet6.xml><?xml version="1.0" encoding="utf-8"?>
<worksheet xmlns="http://schemas.openxmlformats.org/spreadsheetml/2006/main" xmlns:r="http://schemas.openxmlformats.org/officeDocument/2006/relationships">
  <sheetPr codeName="Blad1">
    <pageSetUpPr fitToPage="1"/>
  </sheetPr>
  <dimension ref="A1:N44"/>
  <sheetViews>
    <sheetView showGridLines="0" showZeros="0" showOutlineSymbols="0" zoomScaleSheetLayoutView="100" workbookViewId="0" topLeftCell="A1">
      <selection activeCell="B25" sqref="B25"/>
    </sheetView>
  </sheetViews>
  <sheetFormatPr defaultColWidth="9.140625" defaultRowHeight="12.75"/>
  <cols>
    <col min="1" max="1" width="7.421875" style="41" customWidth="1"/>
    <col min="2" max="2" width="92.140625" style="1" customWidth="1"/>
    <col min="3" max="3" width="17.140625" style="1" customWidth="1"/>
    <col min="4" max="4" width="16.57421875" style="1" customWidth="1"/>
    <col min="5" max="16384" width="9.140625" style="1" customWidth="1"/>
  </cols>
  <sheetData>
    <row r="1" spans="1:3" ht="12.75">
      <c r="A1" s="40" t="str">
        <f>CONCATENATE("Voorlopige nacalculatie ",voorblad!E3-1)</f>
        <v>Voorlopige nacalculatie 2010</v>
      </c>
      <c r="C1" s="1">
        <v>7</v>
      </c>
    </row>
    <row r="2" ht="12.75">
      <c r="B2" s="42" t="b">
        <f>voorblad!A16</f>
        <v>1</v>
      </c>
    </row>
    <row r="4" spans="1:3" ht="12.75">
      <c r="A4" s="43">
        <v>701</v>
      </c>
      <c r="B4" s="44" t="s">
        <v>226</v>
      </c>
      <c r="C4" s="45">
        <f>productie!E20+productie!F20</f>
        <v>0</v>
      </c>
    </row>
    <row r="5" ht="12.75">
      <c r="C5" s="46"/>
    </row>
    <row r="6" spans="1:3" ht="12.75">
      <c r="A6" s="43">
        <f>A4+1</f>
        <v>702</v>
      </c>
      <c r="B6" s="44" t="s">
        <v>227</v>
      </c>
      <c r="C6" s="39"/>
    </row>
    <row r="7" ht="12.75">
      <c r="C7" s="46"/>
    </row>
    <row r="8" spans="1:3" ht="12.75">
      <c r="A8" s="43">
        <f>A6+1</f>
        <v>703</v>
      </c>
      <c r="B8" s="44" t="s">
        <v>228</v>
      </c>
      <c r="C8" s="47">
        <f>'overige kosten'!C17</f>
        <v>0</v>
      </c>
    </row>
    <row r="9" ht="12.75">
      <c r="C9" s="46"/>
    </row>
    <row r="10" spans="1:3" ht="12.75">
      <c r="A10" s="43">
        <f>A8+1</f>
        <v>704</v>
      </c>
      <c r="B10" s="44" t="s">
        <v>229</v>
      </c>
      <c r="C10" s="47">
        <f>'dure geneesmiddelen'!E74</f>
        <v>0</v>
      </c>
    </row>
    <row r="11" ht="12.75">
      <c r="C11" s="46"/>
    </row>
    <row r="12" spans="1:3" ht="12.75">
      <c r="A12" s="43">
        <f>A10+1</f>
        <v>705</v>
      </c>
      <c r="B12" s="48" t="str">
        <f>"Voorlopige nacalculatie "&amp;voorblad!E3-1&amp;" totaal"</f>
        <v>Voorlopige nacalculatie 2010 totaal</v>
      </c>
      <c r="C12" s="49">
        <f>C4+C6+C8+C10</f>
        <v>0</v>
      </c>
    </row>
    <row r="15" spans="1:3" ht="12.75">
      <c r="A15" s="433" t="s">
        <v>7</v>
      </c>
      <c r="B15" s="433"/>
      <c r="C15" s="433"/>
    </row>
    <row r="16" spans="1:3" ht="12.75">
      <c r="A16" s="434"/>
      <c r="B16" s="433"/>
      <c r="C16" s="433"/>
    </row>
    <row r="37" spans="1:14" ht="12.75">
      <c r="A37" s="64"/>
      <c r="B37" s="65"/>
      <c r="C37" s="65"/>
      <c r="D37" s="65"/>
      <c r="E37" s="65"/>
      <c r="F37" s="65"/>
      <c r="G37" s="65"/>
      <c r="H37" s="65"/>
      <c r="I37" s="65"/>
      <c r="J37" s="65"/>
      <c r="K37" s="65"/>
      <c r="L37" s="65"/>
      <c r="M37" s="65"/>
      <c r="N37" s="65"/>
    </row>
    <row r="38" spans="1:14" ht="12.75">
      <c r="A38" s="64"/>
      <c r="B38" s="65"/>
      <c r="C38" s="65"/>
      <c r="D38" s="65"/>
      <c r="E38" s="65"/>
      <c r="F38" s="65"/>
      <c r="G38" s="65"/>
      <c r="H38" s="65"/>
      <c r="I38" s="65"/>
      <c r="J38" s="65"/>
      <c r="K38" s="65"/>
      <c r="L38" s="65"/>
      <c r="M38" s="65"/>
      <c r="N38" s="65"/>
    </row>
    <row r="39" spans="1:14" ht="12.75">
      <c r="A39" s="64"/>
      <c r="B39" s="65"/>
      <c r="C39" s="65"/>
      <c r="D39" s="65"/>
      <c r="E39" s="65"/>
      <c r="F39" s="65"/>
      <c r="G39" s="65"/>
      <c r="H39" s="65"/>
      <c r="I39" s="65"/>
      <c r="J39" s="65"/>
      <c r="K39" s="65"/>
      <c r="L39" s="65"/>
      <c r="M39" s="65"/>
      <c r="N39" s="65"/>
    </row>
    <row r="40" spans="1:14" ht="12.75">
      <c r="A40" s="64"/>
      <c r="B40" s="65"/>
      <c r="C40" s="65"/>
      <c r="D40" s="65"/>
      <c r="E40" s="65"/>
      <c r="F40" s="65"/>
      <c r="G40" s="65"/>
      <c r="H40" s="65"/>
      <c r="I40" s="65"/>
      <c r="J40" s="65"/>
      <c r="K40" s="65"/>
      <c r="L40" s="65"/>
      <c r="M40" s="65"/>
      <c r="N40" s="65"/>
    </row>
    <row r="41" spans="1:14" ht="12.75">
      <c r="A41" s="64"/>
      <c r="B41" s="65"/>
      <c r="C41" s="65"/>
      <c r="D41" s="65"/>
      <c r="E41" s="65"/>
      <c r="F41" s="65"/>
      <c r="G41" s="65"/>
      <c r="H41" s="65"/>
      <c r="I41" s="65"/>
      <c r="J41" s="65"/>
      <c r="K41" s="65"/>
      <c r="L41" s="65"/>
      <c r="M41" s="65"/>
      <c r="N41" s="65"/>
    </row>
    <row r="42" spans="1:14" ht="12.75">
      <c r="A42" s="64"/>
      <c r="B42" s="65"/>
      <c r="C42" s="65"/>
      <c r="D42" s="65"/>
      <c r="E42" s="65"/>
      <c r="F42" s="65"/>
      <c r="G42" s="65"/>
      <c r="H42" s="65"/>
      <c r="I42" s="65"/>
      <c r="J42" s="65"/>
      <c r="K42" s="65"/>
      <c r="L42" s="65"/>
      <c r="M42" s="65"/>
      <c r="N42" s="65"/>
    </row>
    <row r="43" spans="1:14" ht="12.75">
      <c r="A43" s="64"/>
      <c r="B43" s="65"/>
      <c r="C43" s="65"/>
      <c r="D43" s="65"/>
      <c r="E43" s="65"/>
      <c r="F43" s="65"/>
      <c r="G43" s="65"/>
      <c r="H43" s="65"/>
      <c r="I43" s="65"/>
      <c r="J43" s="65"/>
      <c r="K43" s="65"/>
      <c r="L43" s="65"/>
      <c r="M43" s="65"/>
      <c r="N43" s="65"/>
    </row>
    <row r="44" spans="1:14" ht="12.75">
      <c r="A44" s="64"/>
      <c r="B44" s="65"/>
      <c r="C44" s="65"/>
      <c r="D44" s="65"/>
      <c r="E44" s="65"/>
      <c r="F44" s="65"/>
      <c r="G44" s="65"/>
      <c r="H44" s="65"/>
      <c r="I44" s="65"/>
      <c r="J44" s="65"/>
      <c r="K44" s="65"/>
      <c r="L44" s="65"/>
      <c r="M44" s="65"/>
      <c r="N44" s="65"/>
    </row>
  </sheetData>
  <sheetProtection password="CDFF" sheet="1" objects="1" scenarios="1"/>
  <mergeCells count="1">
    <mergeCell ref="A15:C16"/>
  </mergeCells>
  <conditionalFormatting sqref="C6">
    <cfRule type="expression" priority="1" dxfId="0" stopIfTrue="1">
      <formula>$B$2=TRUE</formula>
    </cfRule>
  </conditionalFormatting>
  <dataValidations count="1">
    <dataValidation type="whole" operator="lessThanOrEqual" allowBlank="1" showInputMessage="1" showErrorMessage="1" errorTitle="onjuiste invoer" error="Vul hier een getal in kleiner dan 0" sqref="C6">
      <formula1>0</formula1>
    </dataValidation>
  </dataValidations>
  <printOptions/>
  <pageMargins left="0.61" right="0.56" top="0.5905511811023623" bottom="0.5905511811023623" header="0.5118110236220472" footer="0.5118110236220472"/>
  <pageSetup fitToHeight="1" fitToWidth="1" horizontalDpi="600" verticalDpi="600" orientation="landscape" r:id="rId3"/>
  <legacyDrawing r:id="rId2"/>
  <oleObjects>
    <oleObject progId="MSPhotoEd.3" shapeId="416064" r:id="rId1"/>
  </oleObjects>
</worksheet>
</file>

<file path=xl/worksheets/sheet7.xml><?xml version="1.0" encoding="utf-8"?>
<worksheet xmlns="http://schemas.openxmlformats.org/spreadsheetml/2006/main" xmlns:r="http://schemas.openxmlformats.org/officeDocument/2006/relationships">
  <sheetPr codeName="Blad22"/>
  <dimension ref="A1:S116"/>
  <sheetViews>
    <sheetView showGridLines="0" showZeros="0" showOutlineSymbols="0" zoomScaleSheetLayoutView="100" workbookViewId="0" topLeftCell="A1">
      <selection activeCell="A8" sqref="A8"/>
    </sheetView>
  </sheetViews>
  <sheetFormatPr defaultColWidth="9.140625" defaultRowHeight="12.75"/>
  <cols>
    <col min="1" max="1" width="18.00390625" style="369" customWidth="1"/>
    <col min="2" max="2" width="69.00390625" style="370" customWidth="1"/>
    <col min="3" max="3" width="11.140625" style="370" customWidth="1"/>
    <col min="4" max="4" width="11.8515625" style="368" customWidth="1"/>
    <col min="5" max="5" width="12.57421875" style="365" customWidth="1"/>
    <col min="6" max="16384" width="9.140625" style="292" customWidth="1"/>
  </cols>
  <sheetData>
    <row r="1" spans="1:19" s="283" customFormat="1" ht="15.75" customHeight="1">
      <c r="A1" s="277"/>
      <c r="B1" s="278"/>
      <c r="C1" s="278"/>
      <c r="D1" s="279"/>
      <c r="E1" s="280"/>
      <c r="F1" s="281"/>
      <c r="G1" s="282"/>
      <c r="H1" s="282"/>
      <c r="I1" s="282"/>
      <c r="J1" s="282"/>
      <c r="K1" s="282"/>
      <c r="L1" s="282"/>
      <c r="M1" s="282"/>
      <c r="N1" s="282"/>
      <c r="O1" s="282"/>
      <c r="P1" s="282"/>
      <c r="Q1" s="282"/>
      <c r="R1" s="282"/>
      <c r="S1" s="282"/>
    </row>
    <row r="2" spans="1:19" s="289" customFormat="1" ht="15.75" customHeight="1">
      <c r="A2" s="284" t="str">
        <f>voorblad!A3</f>
        <v>Productieafspraken</v>
      </c>
      <c r="B2" s="285">
        <f>voorblad!E3</f>
        <v>2011</v>
      </c>
      <c r="C2" s="285"/>
      <c r="D2" s="286"/>
      <c r="E2" s="287"/>
      <c r="F2" s="288"/>
      <c r="G2" s="288"/>
      <c r="H2" s="288"/>
      <c r="I2" s="288"/>
      <c r="J2" s="288"/>
      <c r="K2" s="288"/>
      <c r="L2" s="288"/>
      <c r="M2" s="288"/>
      <c r="N2" s="288"/>
      <c r="O2" s="288"/>
      <c r="P2" s="288"/>
      <c r="Q2" s="288"/>
      <c r="R2" s="288"/>
      <c r="S2" s="288"/>
    </row>
    <row r="3" spans="1:19" ht="12.75">
      <c r="A3" s="290"/>
      <c r="B3" s="291"/>
      <c r="C3" s="291"/>
      <c r="D3" s="279"/>
      <c r="E3" s="280"/>
      <c r="F3" s="291"/>
      <c r="G3" s="291"/>
      <c r="H3" s="291"/>
      <c r="I3" s="291"/>
      <c r="J3" s="291"/>
      <c r="K3" s="291"/>
      <c r="L3" s="291"/>
      <c r="M3" s="291"/>
      <c r="N3" s="291"/>
      <c r="O3" s="291"/>
      <c r="P3" s="291"/>
      <c r="Q3" s="291"/>
      <c r="R3" s="291"/>
      <c r="S3" s="291"/>
    </row>
    <row r="4" spans="1:19" s="298" customFormat="1" ht="12">
      <c r="A4" s="293" t="s">
        <v>231</v>
      </c>
      <c r="B4" s="294"/>
      <c r="C4" s="294"/>
      <c r="D4" s="295"/>
      <c r="E4" s="296"/>
      <c r="F4" s="297"/>
      <c r="G4" s="297"/>
      <c r="H4" s="297"/>
      <c r="I4" s="297"/>
      <c r="J4" s="297"/>
      <c r="K4" s="297"/>
      <c r="L4" s="297"/>
      <c r="M4" s="297"/>
      <c r="N4" s="297"/>
      <c r="O4" s="297"/>
      <c r="P4" s="297"/>
      <c r="Q4" s="297"/>
      <c r="R4" s="297"/>
      <c r="S4" s="297"/>
    </row>
    <row r="5" spans="1:19" s="298" customFormat="1" ht="12">
      <c r="A5" s="299" t="s">
        <v>27</v>
      </c>
      <c r="B5" s="300" t="s">
        <v>232</v>
      </c>
      <c r="C5" s="300"/>
      <c r="D5" s="301" t="s">
        <v>26</v>
      </c>
      <c r="E5" s="302" t="s">
        <v>233</v>
      </c>
      <c r="F5" s="297"/>
      <c r="G5" s="297"/>
      <c r="H5" s="297"/>
      <c r="I5" s="297"/>
      <c r="J5" s="297"/>
      <c r="K5" s="297"/>
      <c r="L5" s="297"/>
      <c r="M5" s="297"/>
      <c r="N5" s="297"/>
      <c r="O5" s="297"/>
      <c r="P5" s="297"/>
      <c r="Q5" s="297"/>
      <c r="R5" s="297"/>
      <c r="S5" s="297"/>
    </row>
    <row r="6" spans="1:19" s="298" customFormat="1" ht="12">
      <c r="A6" s="372" t="s">
        <v>234</v>
      </c>
      <c r="B6" s="373" t="s">
        <v>235</v>
      </c>
      <c r="C6" s="374"/>
      <c r="D6" s="375">
        <v>40563</v>
      </c>
      <c r="E6" s="375">
        <v>40563</v>
      </c>
      <c r="F6" s="297"/>
      <c r="G6" s="297"/>
      <c r="H6" s="297"/>
      <c r="I6" s="297"/>
      <c r="J6" s="297"/>
      <c r="K6" s="297"/>
      <c r="L6" s="297"/>
      <c r="M6" s="297"/>
      <c r="N6" s="297"/>
      <c r="O6" s="297"/>
      <c r="P6" s="297"/>
      <c r="Q6" s="297"/>
      <c r="R6" s="297"/>
      <c r="S6" s="297"/>
    </row>
    <row r="7" spans="1:19" s="298" customFormat="1" ht="12">
      <c r="A7" s="309" t="s">
        <v>238</v>
      </c>
      <c r="B7" s="310" t="s">
        <v>237</v>
      </c>
      <c r="C7" s="310"/>
      <c r="D7" s="371">
        <v>40582</v>
      </c>
      <c r="E7" s="371">
        <v>40582</v>
      </c>
      <c r="F7" s="297"/>
      <c r="G7" s="297"/>
      <c r="H7" s="297"/>
      <c r="I7" s="297"/>
      <c r="J7" s="297"/>
      <c r="K7" s="297"/>
      <c r="L7" s="297"/>
      <c r="M7" s="297"/>
      <c r="N7" s="297"/>
      <c r="O7" s="297"/>
      <c r="P7" s="297"/>
      <c r="Q7" s="297"/>
      <c r="R7" s="297"/>
      <c r="S7" s="297"/>
    </row>
    <row r="8" spans="1:19" s="298" customFormat="1" ht="12" customHeight="1">
      <c r="A8" s="303"/>
      <c r="B8" s="304"/>
      <c r="C8" s="304"/>
      <c r="D8" s="307"/>
      <c r="E8" s="307"/>
      <c r="F8" s="297"/>
      <c r="G8" s="297"/>
      <c r="H8" s="297"/>
      <c r="I8" s="297"/>
      <c r="J8" s="297"/>
      <c r="K8" s="297"/>
      <c r="L8" s="297"/>
      <c r="M8" s="297"/>
      <c r="N8" s="297"/>
      <c r="O8" s="297"/>
      <c r="P8" s="297"/>
      <c r="Q8" s="297"/>
      <c r="R8" s="297"/>
      <c r="S8" s="297"/>
    </row>
    <row r="9" spans="1:19" s="298" customFormat="1" ht="12">
      <c r="A9" s="303"/>
      <c r="B9" s="304"/>
      <c r="C9" s="304"/>
      <c r="D9" s="305"/>
      <c r="E9" s="306"/>
      <c r="F9" s="297"/>
      <c r="G9" s="297"/>
      <c r="H9" s="297"/>
      <c r="I9" s="297"/>
      <c r="J9" s="297"/>
      <c r="K9" s="297"/>
      <c r="L9" s="297"/>
      <c r="M9" s="297"/>
      <c r="N9" s="297"/>
      <c r="O9" s="297"/>
      <c r="P9" s="297"/>
      <c r="Q9" s="297"/>
      <c r="R9" s="297"/>
      <c r="S9" s="297"/>
    </row>
    <row r="10" spans="1:19" s="298" customFormat="1" ht="12">
      <c r="A10" s="303"/>
      <c r="B10" s="304"/>
      <c r="C10" s="304"/>
      <c r="D10" s="305"/>
      <c r="E10" s="306"/>
      <c r="F10" s="297"/>
      <c r="G10" s="297"/>
      <c r="H10" s="297"/>
      <c r="I10" s="297"/>
      <c r="J10" s="297"/>
      <c r="K10" s="297"/>
      <c r="L10" s="297"/>
      <c r="M10" s="297"/>
      <c r="N10" s="297"/>
      <c r="O10" s="297"/>
      <c r="P10" s="297"/>
      <c r="Q10" s="297"/>
      <c r="R10" s="297"/>
      <c r="S10" s="297"/>
    </row>
    <row r="11" spans="1:19" s="298" customFormat="1" ht="12">
      <c r="A11" s="303"/>
      <c r="B11" s="304"/>
      <c r="C11" s="304"/>
      <c r="D11" s="305"/>
      <c r="E11" s="306"/>
      <c r="F11" s="297"/>
      <c r="G11" s="297"/>
      <c r="H11" s="297"/>
      <c r="I11" s="297"/>
      <c r="J11" s="297"/>
      <c r="K11" s="297"/>
      <c r="L11" s="297"/>
      <c r="M11" s="297"/>
      <c r="N11" s="297"/>
      <c r="O11" s="297"/>
      <c r="P11" s="297"/>
      <c r="Q11" s="297"/>
      <c r="R11" s="297"/>
      <c r="S11" s="297"/>
    </row>
    <row r="12" spans="1:19" s="298" customFormat="1" ht="12">
      <c r="A12" s="303"/>
      <c r="B12" s="304"/>
      <c r="C12" s="304"/>
      <c r="D12" s="305"/>
      <c r="E12" s="308"/>
      <c r="F12" s="297"/>
      <c r="G12" s="297"/>
      <c r="H12" s="297"/>
      <c r="I12" s="297"/>
      <c r="J12" s="297"/>
      <c r="K12" s="297"/>
      <c r="L12" s="297"/>
      <c r="M12" s="297"/>
      <c r="N12" s="297"/>
      <c r="O12" s="297"/>
      <c r="P12" s="297"/>
      <c r="Q12" s="297"/>
      <c r="R12" s="297"/>
      <c r="S12" s="297"/>
    </row>
    <row r="13" spans="1:19" s="298" customFormat="1" ht="12">
      <c r="A13" s="303"/>
      <c r="B13" s="304"/>
      <c r="C13" s="304"/>
      <c r="D13" s="305"/>
      <c r="E13" s="308"/>
      <c r="F13" s="297"/>
      <c r="G13" s="297"/>
      <c r="H13" s="297"/>
      <c r="I13" s="297"/>
      <c r="J13" s="297"/>
      <c r="K13" s="297"/>
      <c r="L13" s="297"/>
      <c r="M13" s="297"/>
      <c r="N13" s="297"/>
      <c r="O13" s="297"/>
      <c r="P13" s="297"/>
      <c r="Q13" s="297"/>
      <c r="R13" s="297"/>
      <c r="S13" s="297"/>
    </row>
    <row r="14" spans="1:19" s="298" customFormat="1" ht="12">
      <c r="A14" s="303"/>
      <c r="B14" s="304"/>
      <c r="C14" s="304"/>
      <c r="D14" s="305"/>
      <c r="E14" s="308"/>
      <c r="F14" s="297"/>
      <c r="G14" s="297"/>
      <c r="H14" s="297"/>
      <c r="I14" s="297"/>
      <c r="J14" s="297"/>
      <c r="K14" s="297"/>
      <c r="L14" s="297"/>
      <c r="M14" s="297"/>
      <c r="N14" s="297"/>
      <c r="O14" s="297"/>
      <c r="P14" s="297"/>
      <c r="Q14" s="297"/>
      <c r="R14" s="297"/>
      <c r="S14" s="297"/>
    </row>
    <row r="15" spans="1:19" s="298" customFormat="1" ht="12">
      <c r="A15" s="303"/>
      <c r="B15" s="304"/>
      <c r="C15" s="304"/>
      <c r="D15" s="305"/>
      <c r="E15" s="308"/>
      <c r="F15" s="297"/>
      <c r="G15" s="297"/>
      <c r="H15" s="297"/>
      <c r="I15" s="297"/>
      <c r="J15" s="297"/>
      <c r="K15" s="297"/>
      <c r="L15" s="297"/>
      <c r="M15" s="297"/>
      <c r="N15" s="297"/>
      <c r="O15" s="297"/>
      <c r="P15" s="297"/>
      <c r="Q15" s="297"/>
      <c r="R15" s="297"/>
      <c r="S15" s="297"/>
    </row>
    <row r="16" spans="1:19" s="298" customFormat="1" ht="12">
      <c r="A16" s="303"/>
      <c r="B16" s="304"/>
      <c r="C16" s="304"/>
      <c r="D16" s="305"/>
      <c r="E16" s="308"/>
      <c r="F16" s="297"/>
      <c r="G16" s="297"/>
      <c r="H16" s="297"/>
      <c r="I16" s="297"/>
      <c r="J16" s="297"/>
      <c r="K16" s="297"/>
      <c r="L16" s="297"/>
      <c r="M16" s="297"/>
      <c r="N16" s="297"/>
      <c r="O16" s="297"/>
      <c r="P16" s="297"/>
      <c r="Q16" s="297"/>
      <c r="R16" s="297"/>
      <c r="S16" s="297"/>
    </row>
    <row r="17" spans="1:19" s="298" customFormat="1" ht="12">
      <c r="A17" s="309"/>
      <c r="B17" s="310"/>
      <c r="C17" s="310"/>
      <c r="D17" s="311"/>
      <c r="E17" s="312"/>
      <c r="F17" s="297"/>
      <c r="G17" s="297"/>
      <c r="H17" s="297"/>
      <c r="I17" s="297"/>
      <c r="J17" s="297"/>
      <c r="K17" s="297"/>
      <c r="L17" s="297"/>
      <c r="M17" s="297"/>
      <c r="N17" s="297"/>
      <c r="O17" s="297"/>
      <c r="P17" s="297"/>
      <c r="Q17" s="297"/>
      <c r="R17" s="297"/>
      <c r="S17" s="297"/>
    </row>
    <row r="18" spans="1:19" s="298" customFormat="1" ht="12">
      <c r="A18" s="313"/>
      <c r="B18" s="314"/>
      <c r="C18" s="314"/>
      <c r="D18" s="315"/>
      <c r="E18" s="316"/>
      <c r="F18" s="297"/>
      <c r="G18" s="297"/>
      <c r="H18" s="297"/>
      <c r="I18" s="297"/>
      <c r="J18" s="297"/>
      <c r="K18" s="297"/>
      <c r="L18" s="297"/>
      <c r="M18" s="297"/>
      <c r="N18" s="297"/>
      <c r="O18" s="297"/>
      <c r="P18" s="297"/>
      <c r="Q18" s="297"/>
      <c r="R18" s="297"/>
      <c r="S18" s="297"/>
    </row>
    <row r="19" spans="1:19" s="298" customFormat="1" ht="12" customHeight="1">
      <c r="A19" s="313"/>
      <c r="B19" s="314"/>
      <c r="C19" s="314"/>
      <c r="D19" s="315"/>
      <c r="E19" s="317"/>
      <c r="F19" s="297"/>
      <c r="G19" s="297"/>
      <c r="H19" s="297"/>
      <c r="I19" s="297"/>
      <c r="J19" s="297"/>
      <c r="K19" s="297"/>
      <c r="L19" s="297"/>
      <c r="M19" s="297"/>
      <c r="N19" s="297"/>
      <c r="O19" s="297"/>
      <c r="P19" s="297"/>
      <c r="Q19" s="297"/>
      <c r="R19" s="297"/>
      <c r="S19" s="297"/>
    </row>
    <row r="20" spans="1:19" s="298" customFormat="1" ht="12">
      <c r="A20" s="318"/>
      <c r="B20" s="294"/>
      <c r="C20" s="294"/>
      <c r="D20" s="319"/>
      <c r="E20" s="320"/>
      <c r="F20" s="297"/>
      <c r="G20" s="297"/>
      <c r="H20" s="297"/>
      <c r="I20" s="297"/>
      <c r="J20" s="297"/>
      <c r="K20" s="297"/>
      <c r="L20" s="297"/>
      <c r="M20" s="297"/>
      <c r="N20" s="297"/>
      <c r="O20" s="297"/>
      <c r="P20" s="297"/>
      <c r="Q20" s="297"/>
      <c r="R20" s="297"/>
      <c r="S20" s="297"/>
    </row>
    <row r="21" spans="1:19" s="298" customFormat="1" ht="12" customHeight="1">
      <c r="A21" s="318"/>
      <c r="B21" s="294"/>
      <c r="C21" s="294"/>
      <c r="D21" s="319"/>
      <c r="E21" s="321"/>
      <c r="F21" s="297"/>
      <c r="G21" s="297"/>
      <c r="H21" s="297"/>
      <c r="I21" s="297"/>
      <c r="J21" s="297"/>
      <c r="K21" s="297"/>
      <c r="L21" s="297"/>
      <c r="M21" s="297"/>
      <c r="N21" s="297"/>
      <c r="O21" s="297"/>
      <c r="P21" s="297"/>
      <c r="Q21" s="297"/>
      <c r="R21" s="297"/>
      <c r="S21" s="297"/>
    </row>
    <row r="22" spans="1:19" s="298" customFormat="1" ht="12">
      <c r="A22" s="297"/>
      <c r="B22" s="294"/>
      <c r="C22" s="294"/>
      <c r="D22" s="319"/>
      <c r="E22" s="322"/>
      <c r="F22" s="297"/>
      <c r="G22" s="297"/>
      <c r="H22" s="297"/>
      <c r="I22" s="297"/>
      <c r="J22" s="297"/>
      <c r="K22" s="297"/>
      <c r="L22" s="297"/>
      <c r="M22" s="297"/>
      <c r="N22" s="297"/>
      <c r="O22" s="297"/>
      <c r="P22" s="297"/>
      <c r="Q22" s="297"/>
      <c r="R22" s="297"/>
      <c r="S22" s="297"/>
    </row>
    <row r="23" spans="1:19" s="298" customFormat="1" ht="12">
      <c r="A23" s="297"/>
      <c r="B23" s="294"/>
      <c r="C23" s="294"/>
      <c r="D23" s="319"/>
      <c r="E23" s="322"/>
      <c r="F23" s="297"/>
      <c r="G23" s="297"/>
      <c r="H23" s="297"/>
      <c r="I23" s="297"/>
      <c r="J23" s="297"/>
      <c r="K23" s="297"/>
      <c r="L23" s="297"/>
      <c r="M23" s="297"/>
      <c r="N23" s="297"/>
      <c r="O23" s="297"/>
      <c r="P23" s="297"/>
      <c r="Q23" s="297"/>
      <c r="R23" s="297"/>
      <c r="S23" s="297"/>
    </row>
    <row r="24" spans="1:19" s="325" customFormat="1" ht="12">
      <c r="A24" s="297"/>
      <c r="B24" s="294"/>
      <c r="C24" s="294"/>
      <c r="D24" s="319"/>
      <c r="E24" s="320"/>
      <c r="F24" s="297"/>
      <c r="G24" s="323"/>
      <c r="H24" s="323"/>
      <c r="I24" s="323"/>
      <c r="J24" s="324"/>
      <c r="K24" s="324"/>
      <c r="L24" s="324"/>
      <c r="M24" s="324"/>
      <c r="N24" s="324"/>
      <c r="O24" s="324"/>
      <c r="P24" s="324"/>
      <c r="Q24" s="324"/>
      <c r="R24" s="324"/>
      <c r="S24" s="324"/>
    </row>
    <row r="25" spans="1:19" s="328" customFormat="1" ht="12">
      <c r="A25" s="297"/>
      <c r="B25" s="297"/>
      <c r="C25" s="297"/>
      <c r="D25" s="324"/>
      <c r="E25" s="319"/>
      <c r="F25" s="326"/>
      <c r="G25" s="327"/>
      <c r="H25" s="327"/>
      <c r="I25" s="327"/>
      <c r="J25" s="327"/>
      <c r="K25" s="327"/>
      <c r="L25" s="327"/>
      <c r="M25" s="327"/>
      <c r="N25" s="327"/>
      <c r="O25" s="327"/>
      <c r="P25" s="327"/>
      <c r="Q25" s="327"/>
      <c r="R25" s="327"/>
      <c r="S25" s="327"/>
    </row>
    <row r="26" spans="1:19" s="330" customFormat="1" ht="12">
      <c r="A26" s="326"/>
      <c r="B26" s="326"/>
      <c r="C26" s="326"/>
      <c r="D26" s="329"/>
      <c r="E26" s="329"/>
      <c r="F26" s="323"/>
      <c r="G26" s="326"/>
      <c r="H26" s="326"/>
      <c r="I26" s="326"/>
      <c r="J26" s="326"/>
      <c r="K26" s="326"/>
      <c r="L26" s="326"/>
      <c r="M26" s="326"/>
      <c r="N26" s="326"/>
      <c r="O26" s="326"/>
      <c r="P26" s="326"/>
      <c r="Q26" s="326"/>
      <c r="R26" s="326"/>
      <c r="S26" s="326"/>
    </row>
    <row r="27" spans="1:19" s="333" customFormat="1" ht="12">
      <c r="A27" s="331"/>
      <c r="B27" s="332"/>
      <c r="C27" s="332"/>
      <c r="D27" s="329"/>
      <c r="E27" s="329"/>
      <c r="F27" s="327"/>
      <c r="G27" s="323"/>
      <c r="H27" s="323"/>
      <c r="I27" s="323"/>
      <c r="J27" s="323"/>
      <c r="K27" s="323"/>
      <c r="L27" s="323"/>
      <c r="M27" s="323"/>
      <c r="N27" s="323"/>
      <c r="O27" s="323"/>
      <c r="P27" s="323"/>
      <c r="Q27" s="323"/>
      <c r="R27" s="323"/>
      <c r="S27" s="323"/>
    </row>
    <row r="28" spans="1:19" s="333" customFormat="1" ht="12">
      <c r="A28" s="326"/>
      <c r="B28" s="334"/>
      <c r="C28" s="334"/>
      <c r="D28" s="329"/>
      <c r="E28" s="329"/>
      <c r="F28" s="327"/>
      <c r="G28" s="323"/>
      <c r="H28" s="323"/>
      <c r="I28" s="323"/>
      <c r="J28" s="323"/>
      <c r="K28" s="323"/>
      <c r="L28" s="323"/>
      <c r="M28" s="323"/>
      <c r="N28" s="323"/>
      <c r="O28" s="323"/>
      <c r="P28" s="323"/>
      <c r="Q28" s="323"/>
      <c r="R28" s="323"/>
      <c r="S28" s="323"/>
    </row>
    <row r="29" spans="1:19" s="333" customFormat="1" ht="12">
      <c r="A29" s="326"/>
      <c r="B29" s="334"/>
      <c r="C29" s="334"/>
      <c r="D29" s="329"/>
      <c r="E29" s="329"/>
      <c r="F29" s="326"/>
      <c r="G29" s="323"/>
      <c r="H29" s="323"/>
      <c r="I29" s="323"/>
      <c r="J29" s="323"/>
      <c r="K29" s="323"/>
      <c r="L29" s="323"/>
      <c r="M29" s="323"/>
      <c r="N29" s="323"/>
      <c r="O29" s="323"/>
      <c r="P29" s="323"/>
      <c r="Q29" s="323"/>
      <c r="R29" s="323"/>
      <c r="S29" s="323"/>
    </row>
    <row r="30" spans="1:19" s="333" customFormat="1" ht="12">
      <c r="A30" s="326"/>
      <c r="B30" s="334"/>
      <c r="C30" s="334"/>
      <c r="D30" s="329"/>
      <c r="E30" s="329"/>
      <c r="F30" s="323"/>
      <c r="G30" s="323"/>
      <c r="H30" s="323"/>
      <c r="I30" s="323"/>
      <c r="J30" s="323"/>
      <c r="K30" s="323"/>
      <c r="L30" s="323"/>
      <c r="M30" s="323"/>
      <c r="N30" s="323"/>
      <c r="O30" s="323"/>
      <c r="P30" s="323"/>
      <c r="Q30" s="323"/>
      <c r="R30" s="323"/>
      <c r="S30" s="323"/>
    </row>
    <row r="31" spans="1:19" s="333" customFormat="1" ht="12">
      <c r="A31" s="326"/>
      <c r="B31" s="334"/>
      <c r="C31" s="334"/>
      <c r="D31" s="329"/>
      <c r="E31" s="329"/>
      <c r="F31" s="323"/>
      <c r="G31" s="323"/>
      <c r="H31" s="323"/>
      <c r="I31" s="323"/>
      <c r="J31" s="323"/>
      <c r="K31" s="323"/>
      <c r="L31" s="323"/>
      <c r="M31" s="323"/>
      <c r="N31" s="323"/>
      <c r="O31" s="323"/>
      <c r="P31" s="323"/>
      <c r="Q31" s="323"/>
      <c r="R31" s="323"/>
      <c r="S31" s="323"/>
    </row>
    <row r="32" spans="1:19" s="333" customFormat="1" ht="12">
      <c r="A32" s="326"/>
      <c r="B32" s="334"/>
      <c r="C32" s="334"/>
      <c r="D32" s="329"/>
      <c r="E32" s="329"/>
      <c r="F32" s="323"/>
      <c r="G32" s="323"/>
      <c r="H32" s="323"/>
      <c r="I32" s="323"/>
      <c r="J32" s="323"/>
      <c r="K32" s="323"/>
      <c r="L32" s="323"/>
      <c r="M32" s="323"/>
      <c r="N32" s="323"/>
      <c r="O32" s="323"/>
      <c r="P32" s="323"/>
      <c r="Q32" s="323"/>
      <c r="R32" s="323"/>
      <c r="S32" s="323"/>
    </row>
    <row r="33" spans="1:19" s="333" customFormat="1" ht="12">
      <c r="A33" s="326"/>
      <c r="B33" s="335"/>
      <c r="C33" s="335"/>
      <c r="D33" s="329"/>
      <c r="E33" s="329"/>
      <c r="F33" s="323"/>
      <c r="G33" s="323"/>
      <c r="H33" s="323"/>
      <c r="I33" s="323"/>
      <c r="J33" s="323"/>
      <c r="K33" s="323"/>
      <c r="L33" s="323"/>
      <c r="M33" s="323"/>
      <c r="N33" s="323"/>
      <c r="O33" s="323"/>
      <c r="P33" s="323"/>
      <c r="Q33" s="323"/>
      <c r="R33" s="323"/>
      <c r="S33" s="323"/>
    </row>
    <row r="34" spans="1:19" s="333" customFormat="1" ht="12">
      <c r="A34" s="326"/>
      <c r="B34" s="334"/>
      <c r="C34" s="334"/>
      <c r="D34" s="329"/>
      <c r="E34" s="329"/>
      <c r="F34" s="323"/>
      <c r="G34" s="323"/>
      <c r="H34" s="323"/>
      <c r="I34" s="323"/>
      <c r="J34" s="323"/>
      <c r="K34" s="323"/>
      <c r="L34" s="323"/>
      <c r="M34" s="323"/>
      <c r="N34" s="323"/>
      <c r="O34" s="323"/>
      <c r="P34" s="323"/>
      <c r="Q34" s="323"/>
      <c r="R34" s="323"/>
      <c r="S34" s="323"/>
    </row>
    <row r="35" spans="1:19" s="333" customFormat="1" ht="12">
      <c r="A35" s="323"/>
      <c r="B35" s="323"/>
      <c r="C35" s="323"/>
      <c r="D35" s="329"/>
      <c r="E35" s="329"/>
      <c r="F35" s="323"/>
      <c r="G35" s="323"/>
      <c r="H35" s="323"/>
      <c r="I35" s="323"/>
      <c r="J35" s="323"/>
      <c r="K35" s="323"/>
      <c r="L35" s="323"/>
      <c r="M35" s="323"/>
      <c r="N35" s="323"/>
      <c r="O35" s="323"/>
      <c r="P35" s="323"/>
      <c r="Q35" s="323"/>
      <c r="R35" s="323"/>
      <c r="S35" s="323"/>
    </row>
    <row r="36" spans="1:19" s="328" customFormat="1" ht="12">
      <c r="A36" s="331"/>
      <c r="B36" s="332"/>
      <c r="C36" s="332"/>
      <c r="D36" s="329"/>
      <c r="E36" s="329"/>
      <c r="F36" s="323"/>
      <c r="G36" s="327"/>
      <c r="H36" s="327"/>
      <c r="I36" s="327"/>
      <c r="J36" s="327"/>
      <c r="K36" s="327"/>
      <c r="L36" s="327"/>
      <c r="M36" s="327"/>
      <c r="N36" s="327"/>
      <c r="O36" s="327"/>
      <c r="P36" s="327"/>
      <c r="Q36" s="327"/>
      <c r="R36" s="327"/>
      <c r="S36" s="327"/>
    </row>
    <row r="37" spans="1:19" s="333" customFormat="1" ht="12">
      <c r="A37" s="326"/>
      <c r="B37" s="334"/>
      <c r="C37" s="334"/>
      <c r="D37" s="329"/>
      <c r="E37" s="329"/>
      <c r="F37" s="323"/>
      <c r="G37" s="323"/>
      <c r="H37" s="323"/>
      <c r="I37" s="323"/>
      <c r="J37" s="323"/>
      <c r="K37" s="323"/>
      <c r="L37" s="323"/>
      <c r="M37" s="323"/>
      <c r="N37" s="323"/>
      <c r="O37" s="323"/>
      <c r="P37" s="323"/>
      <c r="Q37" s="323"/>
      <c r="R37" s="323"/>
      <c r="S37" s="323"/>
    </row>
    <row r="38" spans="1:19" s="328" customFormat="1" ht="12">
      <c r="A38" s="323"/>
      <c r="B38" s="334"/>
      <c r="C38" s="334"/>
      <c r="D38" s="329"/>
      <c r="E38" s="329"/>
      <c r="F38" s="327"/>
      <c r="G38" s="327"/>
      <c r="H38" s="327"/>
      <c r="I38" s="327"/>
      <c r="J38" s="327"/>
      <c r="K38" s="327"/>
      <c r="L38" s="327"/>
      <c r="M38" s="327"/>
      <c r="N38" s="327"/>
      <c r="O38" s="327"/>
      <c r="P38" s="327"/>
      <c r="Q38" s="327"/>
      <c r="R38" s="327"/>
      <c r="S38" s="327"/>
    </row>
    <row r="39" spans="1:19" s="333" customFormat="1" ht="12">
      <c r="A39" s="323"/>
      <c r="B39" s="334"/>
      <c r="C39" s="334"/>
      <c r="D39" s="329"/>
      <c r="E39" s="329"/>
      <c r="F39" s="323"/>
      <c r="G39" s="323"/>
      <c r="H39" s="323"/>
      <c r="I39" s="323"/>
      <c r="J39" s="323"/>
      <c r="K39" s="323"/>
      <c r="L39" s="323"/>
      <c r="M39" s="323"/>
      <c r="N39" s="323"/>
      <c r="O39" s="323"/>
      <c r="P39" s="323"/>
      <c r="Q39" s="323"/>
      <c r="R39" s="323"/>
      <c r="S39" s="323"/>
    </row>
    <row r="40" spans="1:19" s="333" customFormat="1" ht="12">
      <c r="A40" s="323"/>
      <c r="B40" s="334"/>
      <c r="C40" s="334"/>
      <c r="D40" s="329"/>
      <c r="E40" s="329"/>
      <c r="F40" s="327"/>
      <c r="G40" s="323"/>
      <c r="H40" s="323"/>
      <c r="I40" s="323"/>
      <c r="J40" s="323"/>
      <c r="K40" s="323"/>
      <c r="L40" s="323"/>
      <c r="M40" s="323"/>
      <c r="N40" s="323"/>
      <c r="O40" s="323"/>
      <c r="P40" s="323"/>
      <c r="Q40" s="323"/>
      <c r="R40" s="323"/>
      <c r="S40" s="323"/>
    </row>
    <row r="41" spans="1:19" s="333" customFormat="1" ht="12.75">
      <c r="A41" s="323"/>
      <c r="B41" s="334"/>
      <c r="C41" s="334"/>
      <c r="D41" s="329"/>
      <c r="E41" s="329"/>
      <c r="F41" s="336"/>
      <c r="G41" s="323"/>
      <c r="H41" s="323"/>
      <c r="I41" s="323"/>
      <c r="J41" s="323"/>
      <c r="K41" s="323"/>
      <c r="L41" s="323"/>
      <c r="M41" s="323"/>
      <c r="N41" s="323"/>
      <c r="O41" s="323"/>
      <c r="P41" s="323"/>
      <c r="Q41" s="323"/>
      <c r="R41" s="323"/>
      <c r="S41" s="323"/>
    </row>
    <row r="42" spans="1:19" s="333" customFormat="1" ht="12">
      <c r="A42" s="323"/>
      <c r="B42" s="332"/>
      <c r="C42" s="332"/>
      <c r="D42" s="329"/>
      <c r="E42" s="329"/>
      <c r="F42" s="323"/>
      <c r="G42" s="323"/>
      <c r="H42" s="323"/>
      <c r="I42" s="323"/>
      <c r="J42" s="323"/>
      <c r="K42" s="323"/>
      <c r="L42" s="323"/>
      <c r="M42" s="323"/>
      <c r="N42" s="323"/>
      <c r="O42" s="323"/>
      <c r="P42" s="323"/>
      <c r="Q42" s="323"/>
      <c r="R42" s="323"/>
      <c r="S42" s="323"/>
    </row>
    <row r="43" spans="1:19" s="330" customFormat="1" ht="12">
      <c r="A43" s="323"/>
      <c r="B43" s="334"/>
      <c r="C43" s="334"/>
      <c r="D43" s="329"/>
      <c r="E43" s="329"/>
      <c r="F43" s="323"/>
      <c r="G43" s="326"/>
      <c r="H43" s="326"/>
      <c r="I43" s="326"/>
      <c r="J43" s="326"/>
      <c r="K43" s="326"/>
      <c r="L43" s="326"/>
      <c r="M43" s="326"/>
      <c r="N43" s="326"/>
      <c r="O43" s="326"/>
      <c r="P43" s="326"/>
      <c r="Q43" s="326"/>
      <c r="R43" s="326"/>
      <c r="S43" s="326"/>
    </row>
    <row r="44" spans="1:19" s="339" customFormat="1" ht="12">
      <c r="A44" s="323"/>
      <c r="B44" s="334"/>
      <c r="C44" s="334"/>
      <c r="D44" s="329"/>
      <c r="E44" s="329"/>
      <c r="F44" s="337"/>
      <c r="G44" s="338"/>
      <c r="H44" s="338"/>
      <c r="I44" s="338"/>
      <c r="J44" s="338"/>
      <c r="K44" s="338"/>
      <c r="L44" s="338"/>
      <c r="M44" s="338"/>
      <c r="N44" s="338"/>
      <c r="O44" s="338"/>
      <c r="P44" s="338"/>
      <c r="Q44" s="338"/>
      <c r="R44" s="338"/>
      <c r="S44" s="338"/>
    </row>
    <row r="45" spans="1:19" s="342" customFormat="1" ht="12">
      <c r="A45" s="337"/>
      <c r="B45" s="337"/>
      <c r="C45" s="337"/>
      <c r="D45" s="340"/>
      <c r="E45" s="340"/>
      <c r="F45" s="341"/>
      <c r="G45" s="341"/>
      <c r="H45" s="341"/>
      <c r="I45" s="341"/>
      <c r="J45" s="341"/>
      <c r="K45" s="341"/>
      <c r="L45" s="341"/>
      <c r="M45" s="341"/>
      <c r="N45" s="341"/>
      <c r="O45" s="341"/>
      <c r="P45" s="341"/>
      <c r="Q45" s="341"/>
      <c r="R45" s="341"/>
      <c r="S45" s="341"/>
    </row>
    <row r="46" spans="1:19" s="330" customFormat="1" ht="12">
      <c r="A46" s="337"/>
      <c r="B46" s="337"/>
      <c r="C46" s="337"/>
      <c r="D46" s="340"/>
      <c r="E46" s="340"/>
      <c r="F46" s="327"/>
      <c r="G46" s="326"/>
      <c r="H46" s="326"/>
      <c r="I46" s="326"/>
      <c r="J46" s="326"/>
      <c r="K46" s="326"/>
      <c r="L46" s="326"/>
      <c r="M46" s="326"/>
      <c r="N46" s="326"/>
      <c r="O46" s="326"/>
      <c r="P46" s="326"/>
      <c r="Q46" s="326"/>
      <c r="R46" s="326"/>
      <c r="S46" s="326"/>
    </row>
    <row r="47" spans="1:19" s="330" customFormat="1" ht="12">
      <c r="A47" s="326"/>
      <c r="B47" s="326"/>
      <c r="C47" s="326"/>
      <c r="D47" s="329"/>
      <c r="E47" s="343"/>
      <c r="F47" s="326"/>
      <c r="G47" s="326"/>
      <c r="H47" s="326"/>
      <c r="I47" s="326"/>
      <c r="J47" s="326"/>
      <c r="K47" s="326"/>
      <c r="L47" s="326"/>
      <c r="M47" s="326"/>
      <c r="N47" s="326"/>
      <c r="O47" s="326"/>
      <c r="P47" s="326"/>
      <c r="Q47" s="326"/>
      <c r="R47" s="326"/>
      <c r="S47" s="326"/>
    </row>
    <row r="48" spans="1:19" s="342" customFormat="1" ht="12">
      <c r="A48" s="326"/>
      <c r="B48" s="326"/>
      <c r="C48" s="326"/>
      <c r="D48" s="329"/>
      <c r="E48" s="343"/>
      <c r="F48" s="341"/>
      <c r="G48" s="341"/>
      <c r="H48" s="341"/>
      <c r="I48" s="341"/>
      <c r="J48" s="341"/>
      <c r="K48" s="341"/>
      <c r="L48" s="341"/>
      <c r="M48" s="341"/>
      <c r="N48" s="341"/>
      <c r="O48" s="341"/>
      <c r="P48" s="341"/>
      <c r="Q48" s="341"/>
      <c r="R48" s="341"/>
      <c r="S48" s="341"/>
    </row>
    <row r="49" spans="1:19" s="342" customFormat="1" ht="12.75">
      <c r="A49" s="337"/>
      <c r="B49" s="344"/>
      <c r="C49" s="344"/>
      <c r="D49" s="340"/>
      <c r="E49" s="345"/>
      <c r="F49" s="341"/>
      <c r="G49" s="341"/>
      <c r="H49" s="341"/>
      <c r="I49" s="341"/>
      <c r="J49" s="341"/>
      <c r="K49" s="341"/>
      <c r="L49" s="341"/>
      <c r="M49" s="341"/>
      <c r="N49" s="341"/>
      <c r="O49" s="341"/>
      <c r="P49" s="341"/>
      <c r="Q49" s="341"/>
      <c r="R49" s="341"/>
      <c r="S49" s="341"/>
    </row>
    <row r="50" spans="1:19" s="342" customFormat="1" ht="12.75">
      <c r="A50" s="341"/>
      <c r="B50" s="344"/>
      <c r="C50" s="344"/>
      <c r="D50" s="340"/>
      <c r="E50" s="345"/>
      <c r="F50" s="341"/>
      <c r="G50" s="341"/>
      <c r="H50" s="341"/>
      <c r="I50" s="341"/>
      <c r="J50" s="341"/>
      <c r="K50" s="341"/>
      <c r="L50" s="341"/>
      <c r="M50" s="341"/>
      <c r="N50" s="341"/>
      <c r="O50" s="341"/>
      <c r="P50" s="341"/>
      <c r="Q50" s="341"/>
      <c r="R50" s="341"/>
      <c r="S50" s="341"/>
    </row>
    <row r="51" spans="1:19" s="342" customFormat="1" ht="12.75">
      <c r="A51" s="337"/>
      <c r="B51" s="344"/>
      <c r="C51" s="344"/>
      <c r="D51" s="340"/>
      <c r="E51" s="346"/>
      <c r="F51" s="341"/>
      <c r="G51" s="341"/>
      <c r="H51" s="341"/>
      <c r="I51" s="341"/>
      <c r="J51" s="341"/>
      <c r="K51" s="341"/>
      <c r="L51" s="341"/>
      <c r="M51" s="341"/>
      <c r="N51" s="341"/>
      <c r="O51" s="341"/>
      <c r="P51" s="341"/>
      <c r="Q51" s="341"/>
      <c r="R51" s="341"/>
      <c r="S51" s="341"/>
    </row>
    <row r="52" spans="1:19" s="342" customFormat="1" ht="39" customHeight="1">
      <c r="A52" s="337"/>
      <c r="B52" s="344"/>
      <c r="C52" s="344"/>
      <c r="D52" s="340"/>
      <c r="E52" s="347"/>
      <c r="F52" s="341"/>
      <c r="G52" s="341"/>
      <c r="H52" s="341"/>
      <c r="I52" s="341"/>
      <c r="J52" s="341"/>
      <c r="K52" s="341"/>
      <c r="L52" s="341"/>
      <c r="M52" s="341"/>
      <c r="N52" s="341"/>
      <c r="O52" s="341"/>
      <c r="P52" s="341"/>
      <c r="Q52" s="341"/>
      <c r="R52" s="341"/>
      <c r="S52" s="341"/>
    </row>
    <row r="53" spans="1:19" s="342" customFormat="1" ht="23.25" customHeight="1">
      <c r="A53" s="341"/>
      <c r="B53" s="348"/>
      <c r="C53" s="344"/>
      <c r="D53" s="340"/>
      <c r="E53" s="346"/>
      <c r="F53" s="341"/>
      <c r="G53" s="341"/>
      <c r="H53" s="341"/>
      <c r="I53" s="341"/>
      <c r="J53" s="341"/>
      <c r="K53" s="341"/>
      <c r="L53" s="341"/>
      <c r="M53" s="341"/>
      <c r="N53" s="341"/>
      <c r="O53" s="341"/>
      <c r="P53" s="341"/>
      <c r="Q53" s="341"/>
      <c r="R53" s="341"/>
      <c r="S53" s="341"/>
    </row>
    <row r="54" spans="1:19" s="342" customFormat="1" ht="12">
      <c r="A54" s="349"/>
      <c r="B54" s="350"/>
      <c r="C54" s="351"/>
      <c r="D54" s="340"/>
      <c r="E54" s="346"/>
      <c r="F54" s="341"/>
      <c r="G54" s="341"/>
      <c r="H54" s="341"/>
      <c r="I54" s="341"/>
      <c r="J54" s="341"/>
      <c r="K54" s="341"/>
      <c r="L54" s="341"/>
      <c r="M54" s="341"/>
      <c r="N54" s="341"/>
      <c r="O54" s="341"/>
      <c r="P54" s="341"/>
      <c r="Q54" s="341"/>
      <c r="R54" s="341"/>
      <c r="S54" s="341"/>
    </row>
    <row r="55" spans="1:19" s="342" customFormat="1" ht="12">
      <c r="A55" s="349"/>
      <c r="B55" s="351"/>
      <c r="C55" s="351"/>
      <c r="D55" s="340"/>
      <c r="E55" s="346"/>
      <c r="F55" s="341"/>
      <c r="G55" s="341"/>
      <c r="H55" s="341"/>
      <c r="I55" s="341"/>
      <c r="J55" s="341"/>
      <c r="K55" s="341"/>
      <c r="L55" s="341"/>
      <c r="M55" s="341"/>
      <c r="N55" s="341"/>
      <c r="O55" s="341"/>
      <c r="P55" s="341"/>
      <c r="Q55" s="341"/>
      <c r="R55" s="341"/>
      <c r="S55" s="341"/>
    </row>
    <row r="56" spans="1:19" s="342" customFormat="1" ht="12">
      <c r="A56" s="349"/>
      <c r="B56" s="351"/>
      <c r="C56" s="351"/>
      <c r="D56" s="340"/>
      <c r="E56" s="346"/>
      <c r="F56" s="341"/>
      <c r="G56" s="341"/>
      <c r="H56" s="341"/>
      <c r="I56" s="341"/>
      <c r="J56" s="341"/>
      <c r="K56" s="341"/>
      <c r="L56" s="341"/>
      <c r="M56" s="341"/>
      <c r="N56" s="341"/>
      <c r="O56" s="341"/>
      <c r="P56" s="341"/>
      <c r="Q56" s="341"/>
      <c r="R56" s="341"/>
      <c r="S56" s="341"/>
    </row>
    <row r="57" spans="1:19" s="342" customFormat="1" ht="12">
      <c r="A57" s="349"/>
      <c r="B57" s="351"/>
      <c r="C57" s="351"/>
      <c r="D57" s="340"/>
      <c r="E57" s="346"/>
      <c r="F57" s="341"/>
      <c r="G57" s="341"/>
      <c r="H57" s="341"/>
      <c r="I57" s="341"/>
      <c r="J57" s="341"/>
      <c r="K57" s="341"/>
      <c r="L57" s="341"/>
      <c r="M57" s="341"/>
      <c r="N57" s="341"/>
      <c r="O57" s="341"/>
      <c r="P57" s="341"/>
      <c r="Q57" s="341"/>
      <c r="R57" s="341"/>
      <c r="S57" s="341"/>
    </row>
    <row r="58" spans="1:19" s="342" customFormat="1" ht="12">
      <c r="A58" s="349"/>
      <c r="B58" s="351"/>
      <c r="C58" s="351"/>
      <c r="D58" s="340"/>
      <c r="E58" s="346"/>
      <c r="F58" s="341"/>
      <c r="G58" s="341"/>
      <c r="H58" s="341"/>
      <c r="I58" s="341"/>
      <c r="J58" s="341"/>
      <c r="K58" s="341"/>
      <c r="L58" s="341"/>
      <c r="M58" s="341"/>
      <c r="N58" s="341"/>
      <c r="O58" s="341"/>
      <c r="P58" s="341"/>
      <c r="Q58" s="341"/>
      <c r="R58" s="341"/>
      <c r="S58" s="341"/>
    </row>
    <row r="59" spans="1:19" s="342" customFormat="1" ht="12">
      <c r="A59" s="349"/>
      <c r="B59" s="351"/>
      <c r="C59" s="351"/>
      <c r="D59" s="340"/>
      <c r="E59" s="346"/>
      <c r="F59" s="341"/>
      <c r="G59" s="341"/>
      <c r="H59" s="341"/>
      <c r="I59" s="341"/>
      <c r="J59" s="341"/>
      <c r="K59" s="341"/>
      <c r="L59" s="341"/>
      <c r="M59" s="341"/>
      <c r="N59" s="341"/>
      <c r="O59" s="341"/>
      <c r="P59" s="341"/>
      <c r="Q59" s="341"/>
      <c r="R59" s="341"/>
      <c r="S59" s="341"/>
    </row>
    <row r="60" spans="1:19" s="342" customFormat="1" ht="12.75">
      <c r="A60" s="349"/>
      <c r="B60" s="351"/>
      <c r="C60" s="344"/>
      <c r="D60" s="340"/>
      <c r="E60" s="346"/>
      <c r="F60" s="341"/>
      <c r="G60" s="341"/>
      <c r="H60" s="341"/>
      <c r="I60" s="341"/>
      <c r="J60" s="341"/>
      <c r="K60" s="341"/>
      <c r="L60" s="341"/>
      <c r="M60" s="341"/>
      <c r="N60" s="341"/>
      <c r="O60" s="341"/>
      <c r="P60" s="341"/>
      <c r="Q60" s="341"/>
      <c r="R60" s="341"/>
      <c r="S60" s="341"/>
    </row>
    <row r="61" spans="1:19" s="330" customFormat="1" ht="12">
      <c r="A61" s="349"/>
      <c r="B61" s="351"/>
      <c r="C61" s="351"/>
      <c r="D61" s="340"/>
      <c r="E61" s="346"/>
      <c r="F61" s="326"/>
      <c r="G61" s="326"/>
      <c r="H61" s="326"/>
      <c r="I61" s="326"/>
      <c r="J61" s="326"/>
      <c r="K61" s="326"/>
      <c r="L61" s="326"/>
      <c r="M61" s="326"/>
      <c r="N61" s="326"/>
      <c r="O61" s="326"/>
      <c r="P61" s="326"/>
      <c r="Q61" s="326"/>
      <c r="R61" s="326"/>
      <c r="S61" s="326"/>
    </row>
    <row r="62" spans="1:6" s="353" customFormat="1" ht="22.5" customHeight="1">
      <c r="A62" s="352"/>
      <c r="B62" s="332"/>
      <c r="C62" s="332"/>
      <c r="D62" s="329"/>
      <c r="E62" s="346"/>
      <c r="F62" s="342"/>
    </row>
    <row r="63" spans="1:6" s="353" customFormat="1" ht="12.75">
      <c r="A63" s="354"/>
      <c r="B63" s="355"/>
      <c r="C63" s="356"/>
      <c r="D63" s="340"/>
      <c r="E63" s="346"/>
      <c r="F63" s="342"/>
    </row>
    <row r="64" spans="1:5" s="357" customFormat="1" ht="12.75">
      <c r="A64" s="354"/>
      <c r="B64" s="356"/>
      <c r="C64" s="356"/>
      <c r="D64" s="340"/>
      <c r="E64" s="346"/>
    </row>
    <row r="65" spans="1:5" s="361" customFormat="1" ht="12.75">
      <c r="A65" s="358"/>
      <c r="B65" s="359"/>
      <c r="C65" s="359"/>
      <c r="D65" s="329"/>
      <c r="E65" s="360"/>
    </row>
    <row r="66" spans="1:5" s="361" customFormat="1" ht="12.75">
      <c r="A66" s="362"/>
      <c r="B66" s="363"/>
      <c r="C66" s="363"/>
      <c r="D66" s="364"/>
      <c r="E66" s="365"/>
    </row>
    <row r="67" spans="1:5" s="361" customFormat="1" ht="12.75">
      <c r="A67" s="362"/>
      <c r="B67" s="363"/>
      <c r="C67" s="363"/>
      <c r="D67" s="364"/>
      <c r="E67" s="365"/>
    </row>
    <row r="68" spans="1:5" s="361" customFormat="1" ht="12.75">
      <c r="A68" s="366"/>
      <c r="B68" s="367"/>
      <c r="C68" s="367"/>
      <c r="D68" s="368"/>
      <c r="E68" s="365"/>
    </row>
    <row r="69" spans="1:5" s="361" customFormat="1" ht="12.75">
      <c r="A69" s="366"/>
      <c r="B69" s="367"/>
      <c r="C69" s="367"/>
      <c r="D69" s="368"/>
      <c r="E69" s="365"/>
    </row>
    <row r="70" spans="1:5" s="361" customFormat="1" ht="12.75">
      <c r="A70" s="366"/>
      <c r="B70" s="367"/>
      <c r="C70" s="367"/>
      <c r="D70" s="368"/>
      <c r="E70" s="365"/>
    </row>
    <row r="71" spans="1:5" s="361" customFormat="1" ht="12.75">
      <c r="A71" s="366"/>
      <c r="B71" s="367"/>
      <c r="C71" s="367"/>
      <c r="D71" s="368"/>
      <c r="E71" s="365"/>
    </row>
    <row r="72" spans="1:5" s="361" customFormat="1" ht="12.75">
      <c r="A72" s="366"/>
      <c r="B72" s="367"/>
      <c r="C72" s="367"/>
      <c r="D72" s="368"/>
      <c r="E72" s="365"/>
    </row>
    <row r="73" spans="1:5" s="361" customFormat="1" ht="12.75">
      <c r="A73" s="366"/>
      <c r="B73" s="367"/>
      <c r="C73" s="367"/>
      <c r="D73" s="368"/>
      <c r="E73" s="365"/>
    </row>
    <row r="74" spans="1:5" s="361" customFormat="1" ht="12.75">
      <c r="A74" s="366"/>
      <c r="B74" s="367"/>
      <c r="C74" s="367"/>
      <c r="D74" s="368"/>
      <c r="E74" s="365"/>
    </row>
    <row r="75" spans="1:5" s="361" customFormat="1" ht="12.75">
      <c r="A75" s="366"/>
      <c r="B75" s="367"/>
      <c r="C75" s="367"/>
      <c r="D75" s="368"/>
      <c r="E75" s="365"/>
    </row>
    <row r="76" spans="1:5" s="361" customFormat="1" ht="12.75">
      <c r="A76" s="366"/>
      <c r="B76" s="367"/>
      <c r="C76" s="367"/>
      <c r="D76" s="368"/>
      <c r="E76" s="365"/>
    </row>
    <row r="77" spans="1:5" s="361" customFormat="1" ht="12.75">
      <c r="A77" s="366"/>
      <c r="B77" s="367"/>
      <c r="C77" s="367"/>
      <c r="D77" s="368"/>
      <c r="E77" s="365"/>
    </row>
    <row r="78" spans="1:5" s="361" customFormat="1" ht="12.75">
      <c r="A78" s="366"/>
      <c r="B78" s="367"/>
      <c r="C78" s="367"/>
      <c r="D78" s="368"/>
      <c r="E78" s="365"/>
    </row>
    <row r="79" spans="1:5" s="361" customFormat="1" ht="12.75">
      <c r="A79" s="366"/>
      <c r="B79" s="367"/>
      <c r="C79" s="367"/>
      <c r="D79" s="368"/>
      <c r="E79" s="365"/>
    </row>
    <row r="80" spans="1:5" s="361" customFormat="1" ht="12.75">
      <c r="A80" s="366"/>
      <c r="B80" s="367"/>
      <c r="C80" s="367"/>
      <c r="D80" s="368"/>
      <c r="E80" s="365"/>
    </row>
    <row r="81" spans="1:5" s="361" customFormat="1" ht="12.75">
      <c r="A81" s="366"/>
      <c r="B81" s="367"/>
      <c r="C81" s="367"/>
      <c r="D81" s="368"/>
      <c r="E81" s="365"/>
    </row>
    <row r="82" spans="1:5" s="361" customFormat="1" ht="12.75">
      <c r="A82" s="366"/>
      <c r="B82" s="367"/>
      <c r="C82" s="367"/>
      <c r="D82" s="368"/>
      <c r="E82" s="365"/>
    </row>
    <row r="83" spans="1:5" s="361" customFormat="1" ht="12.75">
      <c r="A83" s="366"/>
      <c r="B83" s="367"/>
      <c r="C83" s="367"/>
      <c r="D83" s="368"/>
      <c r="E83" s="365"/>
    </row>
    <row r="84" spans="1:5" s="361" customFormat="1" ht="12.75">
      <c r="A84" s="366"/>
      <c r="B84" s="367"/>
      <c r="C84" s="367"/>
      <c r="D84" s="368"/>
      <c r="E84" s="365"/>
    </row>
    <row r="85" spans="1:5" s="361" customFormat="1" ht="12.75">
      <c r="A85" s="366"/>
      <c r="B85" s="367"/>
      <c r="C85" s="367"/>
      <c r="D85" s="368"/>
      <c r="E85" s="365"/>
    </row>
    <row r="86" spans="1:5" s="361" customFormat="1" ht="12.75">
      <c r="A86" s="366"/>
      <c r="B86" s="367"/>
      <c r="C86" s="367"/>
      <c r="D86" s="368"/>
      <c r="E86" s="365"/>
    </row>
    <row r="87" spans="1:5" s="361" customFormat="1" ht="12.75">
      <c r="A87" s="366"/>
      <c r="B87" s="367"/>
      <c r="C87" s="367"/>
      <c r="D87" s="368"/>
      <c r="E87" s="365"/>
    </row>
    <row r="88" spans="1:5" s="361" customFormat="1" ht="12.75">
      <c r="A88" s="366"/>
      <c r="B88" s="367"/>
      <c r="C88" s="367"/>
      <c r="D88" s="368"/>
      <c r="E88" s="365"/>
    </row>
    <row r="89" spans="1:5" s="361" customFormat="1" ht="12.75">
      <c r="A89" s="366"/>
      <c r="B89" s="367"/>
      <c r="C89" s="367"/>
      <c r="D89" s="368"/>
      <c r="E89" s="365"/>
    </row>
    <row r="90" spans="1:5" s="361" customFormat="1" ht="12.75">
      <c r="A90" s="366"/>
      <c r="B90" s="367"/>
      <c r="C90" s="367"/>
      <c r="D90" s="368"/>
      <c r="E90" s="365"/>
    </row>
    <row r="91" spans="1:5" s="361" customFormat="1" ht="12.75">
      <c r="A91" s="366"/>
      <c r="B91" s="367"/>
      <c r="C91" s="367"/>
      <c r="D91" s="368"/>
      <c r="E91" s="365"/>
    </row>
    <row r="92" spans="1:5" s="361" customFormat="1" ht="12.75">
      <c r="A92" s="366"/>
      <c r="B92" s="367"/>
      <c r="C92" s="367"/>
      <c r="D92" s="368"/>
      <c r="E92" s="365"/>
    </row>
    <row r="93" spans="1:5" s="361" customFormat="1" ht="12.75">
      <c r="A93" s="366"/>
      <c r="B93" s="367"/>
      <c r="C93" s="367"/>
      <c r="D93" s="368"/>
      <c r="E93" s="365"/>
    </row>
    <row r="94" spans="1:5" s="361" customFormat="1" ht="12.75">
      <c r="A94" s="366"/>
      <c r="B94" s="367"/>
      <c r="C94" s="367"/>
      <c r="D94" s="368"/>
      <c r="E94" s="365"/>
    </row>
    <row r="95" spans="1:5" s="361" customFormat="1" ht="12.75">
      <c r="A95" s="366"/>
      <c r="B95" s="367"/>
      <c r="C95" s="367"/>
      <c r="D95" s="368"/>
      <c r="E95" s="365"/>
    </row>
    <row r="96" spans="1:5" s="361" customFormat="1" ht="12.75">
      <c r="A96" s="366"/>
      <c r="B96" s="367"/>
      <c r="C96" s="367"/>
      <c r="D96" s="368"/>
      <c r="E96" s="365"/>
    </row>
    <row r="97" spans="1:5" s="361" customFormat="1" ht="12.75">
      <c r="A97" s="366"/>
      <c r="B97" s="367"/>
      <c r="C97" s="367"/>
      <c r="D97" s="368"/>
      <c r="E97" s="365"/>
    </row>
    <row r="98" spans="1:5" s="361" customFormat="1" ht="12.75">
      <c r="A98" s="366"/>
      <c r="B98" s="367"/>
      <c r="C98" s="367"/>
      <c r="D98" s="368"/>
      <c r="E98" s="365"/>
    </row>
    <row r="99" spans="1:5" s="361" customFormat="1" ht="12.75">
      <c r="A99" s="366"/>
      <c r="B99" s="367"/>
      <c r="C99" s="367"/>
      <c r="D99" s="368"/>
      <c r="E99" s="365"/>
    </row>
    <row r="100" spans="1:5" s="361" customFormat="1" ht="12.75">
      <c r="A100" s="366"/>
      <c r="B100" s="367"/>
      <c r="C100" s="367"/>
      <c r="D100" s="368"/>
      <c r="E100" s="365"/>
    </row>
    <row r="101" spans="1:5" s="361" customFormat="1" ht="12.75">
      <c r="A101" s="366"/>
      <c r="B101" s="367"/>
      <c r="C101" s="367"/>
      <c r="D101" s="368"/>
      <c r="E101" s="365"/>
    </row>
    <row r="102" spans="1:5" s="361" customFormat="1" ht="12.75">
      <c r="A102" s="366"/>
      <c r="B102" s="367"/>
      <c r="C102" s="367"/>
      <c r="D102" s="368"/>
      <c r="E102" s="365"/>
    </row>
    <row r="103" spans="1:5" s="361" customFormat="1" ht="12.75">
      <c r="A103" s="366"/>
      <c r="B103" s="367"/>
      <c r="C103" s="367"/>
      <c r="D103" s="368"/>
      <c r="E103" s="365"/>
    </row>
    <row r="104" spans="1:5" s="361" customFormat="1" ht="12.75">
      <c r="A104" s="366"/>
      <c r="B104" s="367"/>
      <c r="C104" s="367"/>
      <c r="D104" s="368"/>
      <c r="E104" s="365"/>
    </row>
    <row r="105" spans="1:5" s="361" customFormat="1" ht="12.75">
      <c r="A105" s="366"/>
      <c r="B105" s="367"/>
      <c r="C105" s="367"/>
      <c r="D105" s="368"/>
      <c r="E105" s="365"/>
    </row>
    <row r="106" spans="1:5" s="361" customFormat="1" ht="12.75">
      <c r="A106" s="366"/>
      <c r="B106" s="367"/>
      <c r="C106" s="367"/>
      <c r="D106" s="368"/>
      <c r="E106" s="365"/>
    </row>
    <row r="107" spans="1:5" s="361" customFormat="1" ht="12.75">
      <c r="A107" s="366"/>
      <c r="B107" s="367"/>
      <c r="C107" s="367"/>
      <c r="D107" s="368"/>
      <c r="E107" s="365"/>
    </row>
    <row r="108" spans="1:5" s="361" customFormat="1" ht="12.75">
      <c r="A108" s="366"/>
      <c r="B108" s="367"/>
      <c r="C108" s="367"/>
      <c r="D108" s="368"/>
      <c r="E108" s="365"/>
    </row>
    <row r="109" spans="1:5" s="361" customFormat="1" ht="12.75">
      <c r="A109" s="366"/>
      <c r="B109" s="367"/>
      <c r="C109" s="367"/>
      <c r="D109" s="368"/>
      <c r="E109" s="365"/>
    </row>
    <row r="110" spans="1:5" s="361" customFormat="1" ht="12.75">
      <c r="A110" s="366"/>
      <c r="B110" s="367"/>
      <c r="C110" s="367"/>
      <c r="D110" s="368"/>
      <c r="E110" s="365"/>
    </row>
    <row r="111" spans="1:6" ht="12.75">
      <c r="A111" s="366"/>
      <c r="B111" s="367"/>
      <c r="C111" s="367"/>
      <c r="F111" s="361"/>
    </row>
    <row r="112" spans="1:6" ht="12.75">
      <c r="A112" s="366"/>
      <c r="B112" s="367"/>
      <c r="C112" s="367"/>
      <c r="F112" s="361"/>
    </row>
    <row r="113" spans="1:3" ht="12.75">
      <c r="A113" s="366"/>
      <c r="B113" s="367"/>
      <c r="C113" s="367"/>
    </row>
    <row r="114" spans="1:3" ht="12.75">
      <c r="A114" s="366"/>
      <c r="B114" s="367"/>
      <c r="C114" s="367"/>
    </row>
    <row r="115" spans="1:3" ht="12.75">
      <c r="A115" s="366"/>
      <c r="B115" s="367"/>
      <c r="C115" s="367"/>
    </row>
    <row r="116" spans="1:3" ht="12.75">
      <c r="A116" s="366"/>
      <c r="B116" s="367"/>
      <c r="C116" s="367"/>
    </row>
  </sheetData>
  <sheetProtection password="CDFF" sheet="1" objects="1" scenarios="1"/>
  <printOptions/>
  <pageMargins left="0.3937007874015748" right="0.3937007874015748" top="0.3937007874015748" bottom="0.3937007874015748" header="0.5118110236220472" footer="0.5118110236220472"/>
  <pageSetup cellComments="asDisplayed" horizontalDpi="300" verticalDpi="300" orientation="landscape" paperSize="9" r:id="rId3"/>
  <legacyDrawing r:id="rId2"/>
  <oleObjects>
    <oleObject progId="MSPhotoEd.3" shapeId="1906299" r:id="rId1"/>
  </oleObjects>
</worksheet>
</file>

<file path=xl/worksheets/sheet8.xml><?xml version="1.0" encoding="utf-8"?>
<worksheet xmlns="http://schemas.openxmlformats.org/spreadsheetml/2006/main" xmlns:r="http://schemas.openxmlformats.org/officeDocument/2006/relationships">
  <dimension ref="A2:D66"/>
  <sheetViews>
    <sheetView workbookViewId="0" topLeftCell="A13">
      <selection activeCell="F46" sqref="F46"/>
    </sheetView>
  </sheetViews>
  <sheetFormatPr defaultColWidth="9.140625" defaultRowHeight="12.75"/>
  <cols>
    <col min="1" max="2" width="37.28125" style="0" customWidth="1"/>
  </cols>
  <sheetData>
    <row r="2" spans="2:4" ht="12.75">
      <c r="B2" t="s">
        <v>168</v>
      </c>
      <c r="C2">
        <v>2010</v>
      </c>
      <c r="D2">
        <v>2011</v>
      </c>
    </row>
    <row r="3" spans="1:4" ht="12.75">
      <c r="A3" s="51" t="s">
        <v>66</v>
      </c>
      <c r="B3" s="52" t="s">
        <v>169</v>
      </c>
      <c r="C3">
        <f>productie!C7</f>
        <v>0</v>
      </c>
      <c r="D3">
        <f>productie!D7</f>
        <v>0</v>
      </c>
    </row>
    <row r="4" spans="1:4" ht="12.75">
      <c r="A4" s="51" t="s">
        <v>67</v>
      </c>
      <c r="B4" s="52" t="s">
        <v>170</v>
      </c>
      <c r="C4">
        <f>productie!C8</f>
        <v>0</v>
      </c>
      <c r="D4">
        <f>productie!D8</f>
        <v>0</v>
      </c>
    </row>
    <row r="5" spans="1:4" ht="12.75">
      <c r="A5" s="51" t="s">
        <v>68</v>
      </c>
      <c r="B5" s="52" t="s">
        <v>171</v>
      </c>
      <c r="C5">
        <f>productie!C9</f>
        <v>0</v>
      </c>
      <c r="D5">
        <f>productie!D9</f>
        <v>0</v>
      </c>
    </row>
    <row r="6" spans="1:4" ht="12.75">
      <c r="A6" s="51" t="s">
        <v>42</v>
      </c>
      <c r="B6" s="52" t="s">
        <v>172</v>
      </c>
      <c r="C6">
        <f>productie!C10</f>
        <v>0</v>
      </c>
      <c r="D6">
        <f>productie!D10</f>
        <v>0</v>
      </c>
    </row>
    <row r="7" spans="1:4" ht="12.75">
      <c r="A7" s="51" t="s">
        <v>43</v>
      </c>
      <c r="B7" s="52" t="s">
        <v>173</v>
      </c>
      <c r="C7">
        <f>productie!C11</f>
        <v>0</v>
      </c>
      <c r="D7">
        <f>productie!D11</f>
        <v>0</v>
      </c>
    </row>
    <row r="8" spans="1:4" ht="12.75">
      <c r="A8" s="51" t="s">
        <v>69</v>
      </c>
      <c r="B8" s="52" t="s">
        <v>174</v>
      </c>
      <c r="C8">
        <f>productie!C12</f>
        <v>0</v>
      </c>
      <c r="D8">
        <f>productie!D12</f>
        <v>0</v>
      </c>
    </row>
    <row r="9" spans="1:4" ht="12.75">
      <c r="A9" s="51" t="s">
        <v>121</v>
      </c>
      <c r="B9" s="269" t="s">
        <v>217</v>
      </c>
      <c r="C9">
        <f>productie!C13</f>
        <v>0</v>
      </c>
      <c r="D9">
        <f>productie!D13</f>
        <v>0</v>
      </c>
    </row>
    <row r="10" spans="1:4" ht="12.75">
      <c r="A10" s="51" t="s">
        <v>122</v>
      </c>
      <c r="B10" s="269" t="s">
        <v>218</v>
      </c>
      <c r="C10">
        <f>productie!C14</f>
        <v>0</v>
      </c>
      <c r="D10">
        <f>productie!D14</f>
        <v>0</v>
      </c>
    </row>
    <row r="11" spans="1:4" ht="12.75">
      <c r="A11" s="51" t="s">
        <v>126</v>
      </c>
      <c r="B11" s="269" t="s">
        <v>219</v>
      </c>
      <c r="C11">
        <f>productie!C15</f>
        <v>0</v>
      </c>
      <c r="D11">
        <f>productie!D15</f>
        <v>0</v>
      </c>
    </row>
    <row r="12" spans="1:4" ht="12.75">
      <c r="A12" s="51" t="s">
        <v>127</v>
      </c>
      <c r="B12" s="269" t="s">
        <v>220</v>
      </c>
      <c r="C12">
        <f>productie!C16</f>
        <v>0</v>
      </c>
      <c r="D12">
        <f>productie!D16</f>
        <v>0</v>
      </c>
    </row>
    <row r="13" spans="1:4" ht="12.75">
      <c r="A13" s="51" t="s">
        <v>123</v>
      </c>
      <c r="B13" s="269" t="s">
        <v>216</v>
      </c>
      <c r="C13">
        <f>productie!C17</f>
        <v>0</v>
      </c>
      <c r="D13">
        <f>productie!D17</f>
        <v>0</v>
      </c>
    </row>
    <row r="14" spans="1:4" ht="12.75">
      <c r="A14" s="51" t="s">
        <v>124</v>
      </c>
      <c r="B14" s="52" t="s">
        <v>175</v>
      </c>
      <c r="C14">
        <f>productie!C18</f>
        <v>0</v>
      </c>
      <c r="D14">
        <f>productie!D18</f>
        <v>0</v>
      </c>
    </row>
    <row r="15" spans="1:4" ht="12.75">
      <c r="A15" s="51" t="s">
        <v>125</v>
      </c>
      <c r="B15" s="270" t="s">
        <v>215</v>
      </c>
      <c r="C15">
        <f>productie!C19</f>
        <v>0</v>
      </c>
      <c r="D15">
        <f>productie!D19</f>
        <v>0</v>
      </c>
    </row>
    <row r="16" spans="1:4" ht="12.75">
      <c r="A16" s="56" t="s">
        <v>163</v>
      </c>
      <c r="B16" s="52" t="s">
        <v>176</v>
      </c>
      <c r="D16">
        <f>'overige kosten'!C3</f>
        <v>0</v>
      </c>
    </row>
    <row r="17" spans="1:4" ht="12.75">
      <c r="A17" s="259" t="s">
        <v>164</v>
      </c>
      <c r="B17" s="52" t="s">
        <v>177</v>
      </c>
      <c r="D17">
        <f>'overige kosten'!C10</f>
        <v>0</v>
      </c>
    </row>
    <row r="18" spans="1:4" ht="12.75">
      <c r="A18" s="259" t="s">
        <v>165</v>
      </c>
      <c r="B18" s="52" t="s">
        <v>178</v>
      </c>
      <c r="C18">
        <f>'overige kosten'!C17</f>
        <v>0</v>
      </c>
      <c r="D18">
        <f>'overige kosten'!C21</f>
        <v>0</v>
      </c>
    </row>
    <row r="19" spans="1:4" ht="12.75">
      <c r="A19" s="213" t="s">
        <v>53</v>
      </c>
      <c r="B19" s="52" t="s">
        <v>179</v>
      </c>
      <c r="C19" s="271">
        <f>'dure geneesmiddelen'!E7</f>
        <v>0</v>
      </c>
      <c r="D19" s="271">
        <f>'dure geneesmiddelen'!G7</f>
        <v>0</v>
      </c>
    </row>
    <row r="20" spans="1:4" ht="12.75">
      <c r="A20" s="213" t="s">
        <v>54</v>
      </c>
      <c r="B20" s="52" t="s">
        <v>180</v>
      </c>
      <c r="C20" s="271">
        <f>'dure geneesmiddelen'!E8</f>
        <v>0</v>
      </c>
      <c r="D20" s="271">
        <f>'dure geneesmiddelen'!G8</f>
        <v>0</v>
      </c>
    </row>
    <row r="21" spans="1:4" ht="12.75">
      <c r="A21" s="213" t="s">
        <v>55</v>
      </c>
      <c r="B21" s="52" t="s">
        <v>181</v>
      </c>
      <c r="C21" s="271">
        <f>'dure geneesmiddelen'!E9</f>
        <v>0</v>
      </c>
      <c r="D21" s="271">
        <f>'dure geneesmiddelen'!G9</f>
        <v>0</v>
      </c>
    </row>
    <row r="22" spans="1:4" ht="12.75">
      <c r="A22" s="213" t="s">
        <v>56</v>
      </c>
      <c r="B22" s="52" t="s">
        <v>182</v>
      </c>
      <c r="C22" s="271">
        <f>'dure geneesmiddelen'!E10</f>
        <v>0</v>
      </c>
      <c r="D22" s="271">
        <f>'dure geneesmiddelen'!G10</f>
        <v>0</v>
      </c>
    </row>
    <row r="23" spans="1:4" ht="12.75">
      <c r="A23" s="213" t="s">
        <v>57</v>
      </c>
      <c r="B23" s="262" t="s">
        <v>183</v>
      </c>
      <c r="C23" s="271">
        <f>'dure geneesmiddelen'!E11</f>
        <v>0</v>
      </c>
      <c r="D23" s="271">
        <f>'dure geneesmiddelen'!G11</f>
        <v>0</v>
      </c>
    </row>
    <row r="24" spans="1:4" ht="12.75">
      <c r="A24" s="222" t="s">
        <v>91</v>
      </c>
      <c r="B24" s="262" t="s">
        <v>184</v>
      </c>
      <c r="C24" s="271">
        <f>'dure geneesmiddelen'!E12</f>
        <v>0</v>
      </c>
      <c r="D24" s="271">
        <f>'dure geneesmiddelen'!G12</f>
        <v>0</v>
      </c>
    </row>
    <row r="25" spans="1:4" ht="12.75">
      <c r="A25" s="213" t="s">
        <v>58</v>
      </c>
      <c r="B25" s="262" t="s">
        <v>185</v>
      </c>
      <c r="C25" s="271">
        <f>'dure geneesmiddelen'!E13</f>
        <v>0</v>
      </c>
      <c r="D25" s="271">
        <f>'dure geneesmiddelen'!G13</f>
        <v>0</v>
      </c>
    </row>
    <row r="26" spans="1:4" ht="12.75">
      <c r="A26" s="260" t="s">
        <v>166</v>
      </c>
      <c r="B26" s="262" t="s">
        <v>186</v>
      </c>
      <c r="C26" s="271">
        <f>'dure geneesmiddelen'!E14</f>
        <v>0</v>
      </c>
      <c r="D26" s="271">
        <f>'dure geneesmiddelen'!G14</f>
        <v>0</v>
      </c>
    </row>
    <row r="27" spans="1:4" ht="12.75">
      <c r="A27" s="213" t="s">
        <v>59</v>
      </c>
      <c r="B27" s="262" t="s">
        <v>187</v>
      </c>
      <c r="C27" s="271">
        <f>'dure geneesmiddelen'!E15</f>
        <v>0</v>
      </c>
      <c r="D27" s="271">
        <f>'dure geneesmiddelen'!G15</f>
        <v>0</v>
      </c>
    </row>
    <row r="28" spans="1:4" ht="12.75">
      <c r="A28" s="213" t="s">
        <v>60</v>
      </c>
      <c r="B28" s="263" t="s">
        <v>188</v>
      </c>
      <c r="C28" s="271">
        <f>'dure geneesmiddelen'!E16</f>
        <v>0</v>
      </c>
      <c r="D28" s="271">
        <f>'dure geneesmiddelen'!G16</f>
        <v>0</v>
      </c>
    </row>
    <row r="29" spans="1:4" ht="12.75">
      <c r="A29" s="213" t="s">
        <v>61</v>
      </c>
      <c r="B29" s="262" t="s">
        <v>189</v>
      </c>
      <c r="C29" s="271">
        <f>'dure geneesmiddelen'!E17</f>
        <v>0</v>
      </c>
      <c r="D29" s="271">
        <f>'dure geneesmiddelen'!G17</f>
        <v>0</v>
      </c>
    </row>
    <row r="30" spans="1:4" ht="12.75">
      <c r="A30" s="213" t="s">
        <v>76</v>
      </c>
      <c r="B30" s="262" t="s">
        <v>190</v>
      </c>
      <c r="C30" s="271">
        <f>'dure geneesmiddelen'!E18</f>
        <v>0</v>
      </c>
      <c r="D30" s="271">
        <f>'dure geneesmiddelen'!G18</f>
        <v>0</v>
      </c>
    </row>
    <row r="31" spans="1:4" ht="12.75">
      <c r="A31" s="226" t="s">
        <v>62</v>
      </c>
      <c r="B31" s="262" t="s">
        <v>191</v>
      </c>
      <c r="C31" s="271">
        <f>'dure geneesmiddelen'!E19</f>
        <v>0</v>
      </c>
      <c r="D31" s="271">
        <f>'dure geneesmiddelen'!G19</f>
        <v>0</v>
      </c>
    </row>
    <row r="32" spans="1:4" ht="12.75">
      <c r="A32" s="213" t="s">
        <v>94</v>
      </c>
      <c r="B32" s="262" t="s">
        <v>192</v>
      </c>
      <c r="C32" s="271">
        <f>'dure geneesmiddelen'!E20</f>
        <v>0</v>
      </c>
      <c r="D32" s="271">
        <f>'dure geneesmiddelen'!G20</f>
        <v>0</v>
      </c>
    </row>
    <row r="33" spans="1:4" ht="12.75">
      <c r="A33" s="213" t="s">
        <v>84</v>
      </c>
      <c r="B33" s="262" t="s">
        <v>193</v>
      </c>
      <c r="C33" s="271">
        <f>'dure geneesmiddelen'!E21</f>
        <v>0</v>
      </c>
      <c r="D33" s="271">
        <f>'dure geneesmiddelen'!G21</f>
        <v>0</v>
      </c>
    </row>
    <row r="34" spans="1:4" ht="12.75">
      <c r="A34" s="213" t="s">
        <v>45</v>
      </c>
      <c r="B34" s="262" t="s">
        <v>194</v>
      </c>
      <c r="C34" s="271">
        <f>'dure geneesmiddelen'!E22</f>
        <v>0</v>
      </c>
      <c r="D34" s="271">
        <f>'dure geneesmiddelen'!G22</f>
        <v>0</v>
      </c>
    </row>
    <row r="35" spans="1:4" ht="12.75">
      <c r="A35" s="213" t="s">
        <v>46</v>
      </c>
      <c r="B35" s="263" t="s">
        <v>195</v>
      </c>
      <c r="C35" s="271">
        <f>'dure geneesmiddelen'!E23</f>
        <v>0</v>
      </c>
      <c r="D35" s="271">
        <f>'dure geneesmiddelen'!G23</f>
        <v>0</v>
      </c>
    </row>
    <row r="36" spans="1:4" ht="12.75">
      <c r="A36" s="227" t="s">
        <v>95</v>
      </c>
      <c r="B36" s="262" t="s">
        <v>196</v>
      </c>
      <c r="C36" s="271">
        <f>'dure geneesmiddelen'!E24</f>
        <v>0</v>
      </c>
      <c r="D36" s="271">
        <f>'dure geneesmiddelen'!G24</f>
        <v>0</v>
      </c>
    </row>
    <row r="37" spans="1:4" ht="12.75">
      <c r="A37" s="213" t="s">
        <v>47</v>
      </c>
      <c r="B37" s="262" t="s">
        <v>197</v>
      </c>
      <c r="C37" s="271">
        <f>'dure geneesmiddelen'!E25</f>
        <v>0</v>
      </c>
      <c r="D37" s="271">
        <f>'dure geneesmiddelen'!G25</f>
        <v>0</v>
      </c>
    </row>
    <row r="38" spans="1:4" ht="12.75">
      <c r="A38" s="213" t="s">
        <v>48</v>
      </c>
      <c r="B38" s="262" t="s">
        <v>198</v>
      </c>
      <c r="C38" s="271">
        <f>'dure geneesmiddelen'!E26</f>
        <v>0</v>
      </c>
      <c r="D38" s="271">
        <f>'dure geneesmiddelen'!G26</f>
        <v>0</v>
      </c>
    </row>
    <row r="39" spans="1:4" ht="12.75">
      <c r="A39" s="213" t="s">
        <v>49</v>
      </c>
      <c r="B39" s="262" t="s">
        <v>199</v>
      </c>
      <c r="C39" s="271">
        <f>'dure geneesmiddelen'!E27</f>
        <v>0</v>
      </c>
      <c r="D39" s="271">
        <f>'dure geneesmiddelen'!G27</f>
        <v>0</v>
      </c>
    </row>
    <row r="40" spans="1:4" ht="12.75">
      <c r="A40" s="213" t="s">
        <v>63</v>
      </c>
      <c r="B40" s="227" t="s">
        <v>200</v>
      </c>
      <c r="C40" s="271">
        <f>'dure geneesmiddelen'!E28</f>
        <v>0</v>
      </c>
      <c r="D40" s="271">
        <f>'dure geneesmiddelen'!G28</f>
        <v>0</v>
      </c>
    </row>
    <row r="41" spans="1:4" ht="12.75">
      <c r="A41" s="213" t="s">
        <v>64</v>
      </c>
      <c r="B41" s="262" t="s">
        <v>201</v>
      </c>
      <c r="C41" s="271">
        <f>'dure geneesmiddelen'!E29</f>
        <v>0</v>
      </c>
      <c r="D41" s="271">
        <f>'dure geneesmiddelen'!G29</f>
        <v>0</v>
      </c>
    </row>
    <row r="42" spans="1:4" ht="12.75">
      <c r="A42" s="266" t="s">
        <v>97</v>
      </c>
      <c r="B42" s="264" t="s">
        <v>202</v>
      </c>
      <c r="C42" s="272">
        <f>'dure geneesmiddelen'!E30+'dure geneesmiddelen'!E70</f>
        <v>0</v>
      </c>
      <c r="D42" s="272">
        <f>'dure geneesmiddelen'!G30+'dure geneesmiddelen'!G70</f>
        <v>0</v>
      </c>
    </row>
    <row r="43" spans="1:4" ht="12.75">
      <c r="A43" s="213" t="s">
        <v>65</v>
      </c>
      <c r="B43" s="262" t="s">
        <v>203</v>
      </c>
      <c r="C43" s="271">
        <f>'dure geneesmiddelen'!E31</f>
        <v>0</v>
      </c>
      <c r="D43" s="271">
        <f>'dure geneesmiddelen'!G31</f>
        <v>0</v>
      </c>
    </row>
    <row r="44" spans="1:4" ht="12.75">
      <c r="A44" s="213" t="s">
        <v>81</v>
      </c>
      <c r="B44" s="265" t="s">
        <v>204</v>
      </c>
      <c r="C44" s="271">
        <f>'dure geneesmiddelen'!E32</f>
        <v>0</v>
      </c>
      <c r="D44" s="271">
        <f>'dure geneesmiddelen'!G32</f>
        <v>0</v>
      </c>
    </row>
    <row r="45" spans="1:4" ht="12.75">
      <c r="A45" s="267" t="s">
        <v>85</v>
      </c>
      <c r="B45" s="262" t="s">
        <v>205</v>
      </c>
      <c r="C45" s="271">
        <f>'dure geneesmiddelen'!E33</f>
        <v>0</v>
      </c>
      <c r="D45" s="271">
        <f>'dure geneesmiddelen'!G33</f>
        <v>0</v>
      </c>
    </row>
    <row r="46" spans="1:4" ht="22.5">
      <c r="A46" s="267" t="s">
        <v>86</v>
      </c>
      <c r="B46" s="262" t="s">
        <v>206</v>
      </c>
      <c r="C46" s="271">
        <f>'dure geneesmiddelen'!E34</f>
        <v>0</v>
      </c>
      <c r="D46" s="271">
        <f>'dure geneesmiddelen'!G34</f>
        <v>0</v>
      </c>
    </row>
    <row r="47" spans="1:4" ht="12.75">
      <c r="A47" s="267" t="s">
        <v>98</v>
      </c>
      <c r="B47" s="268" t="s">
        <v>207</v>
      </c>
      <c r="C47" s="271">
        <f>'dure geneesmiddelen'!E35</f>
        <v>0</v>
      </c>
      <c r="D47" s="271">
        <f>'dure geneesmiddelen'!G35</f>
        <v>0</v>
      </c>
    </row>
    <row r="48" spans="1:4" ht="12.75">
      <c r="A48" s="267" t="s">
        <v>99</v>
      </c>
      <c r="B48" s="268" t="s">
        <v>208</v>
      </c>
      <c r="C48" s="271">
        <f>'dure geneesmiddelen'!E36</f>
        <v>0</v>
      </c>
      <c r="D48" s="271">
        <f>'dure geneesmiddelen'!G36</f>
        <v>0</v>
      </c>
    </row>
    <row r="49" spans="1:4" ht="12.75">
      <c r="A49" s="229" t="s">
        <v>100</v>
      </c>
      <c r="B49" s="268" t="s">
        <v>209</v>
      </c>
      <c r="C49" s="271">
        <f>'dure geneesmiddelen'!E37</f>
        <v>0</v>
      </c>
      <c r="D49" s="271">
        <f>'dure geneesmiddelen'!G37</f>
        <v>0</v>
      </c>
    </row>
    <row r="50" spans="1:4" ht="12.75">
      <c r="A50" s="217" t="s">
        <v>101</v>
      </c>
      <c r="B50" s="268" t="s">
        <v>210</v>
      </c>
      <c r="C50" s="271">
        <f>'dure geneesmiddelen'!E38</f>
        <v>0</v>
      </c>
      <c r="D50" s="271">
        <f>'dure geneesmiddelen'!G38</f>
        <v>0</v>
      </c>
    </row>
    <row r="51" spans="1:4" ht="12.75">
      <c r="A51" s="217" t="s">
        <v>102</v>
      </c>
      <c r="B51" s="229" t="s">
        <v>211</v>
      </c>
      <c r="C51" s="271">
        <f>'dure geneesmiddelen'!E39</f>
        <v>0</v>
      </c>
      <c r="D51" s="271">
        <f>'dure geneesmiddelen'!G39</f>
        <v>0</v>
      </c>
    </row>
    <row r="52" spans="1:4" ht="12.75">
      <c r="A52" s="229" t="s">
        <v>128</v>
      </c>
      <c r="B52" s="173" t="s">
        <v>212</v>
      </c>
      <c r="C52" s="271">
        <f>'dure geneesmiddelen'!E40</f>
        <v>0</v>
      </c>
      <c r="D52" s="271">
        <f>'dure geneesmiddelen'!G40</f>
        <v>0</v>
      </c>
    </row>
    <row r="53" spans="1:4" ht="12.75">
      <c r="A53" s="229">
        <f>'dure geneesmiddelen'!C41</f>
        <v>0</v>
      </c>
      <c r="B53" s="173"/>
      <c r="C53" s="271">
        <f>'dure geneesmiddelen'!E41</f>
        <v>0</v>
      </c>
      <c r="D53" s="271">
        <f>'dure geneesmiddelen'!G41</f>
        <v>0</v>
      </c>
    </row>
    <row r="54" spans="1:4" ht="12.75">
      <c r="A54" s="229">
        <f>'dure geneesmiddelen'!C42</f>
        <v>0</v>
      </c>
      <c r="B54" s="173"/>
      <c r="C54" s="271">
        <f>'dure geneesmiddelen'!E42</f>
        <v>0</v>
      </c>
      <c r="D54" s="271">
        <f>'dure geneesmiddelen'!G42</f>
        <v>0</v>
      </c>
    </row>
    <row r="55" spans="1:4" ht="12.75">
      <c r="A55" s="229">
        <f>'dure geneesmiddelen'!C43</f>
        <v>0</v>
      </c>
      <c r="B55" s="173"/>
      <c r="C55" s="271">
        <f>'dure geneesmiddelen'!E43</f>
        <v>0</v>
      </c>
      <c r="D55" s="271">
        <f>'dure geneesmiddelen'!G43</f>
        <v>0</v>
      </c>
    </row>
    <row r="56" spans="1:4" ht="12.75">
      <c r="A56" s="229">
        <f>'dure geneesmiddelen'!C44</f>
        <v>0</v>
      </c>
      <c r="B56" s="173"/>
      <c r="C56" s="271">
        <f>'dure geneesmiddelen'!E44</f>
        <v>0</v>
      </c>
      <c r="D56" s="271">
        <f>'dure geneesmiddelen'!G44</f>
        <v>0</v>
      </c>
    </row>
    <row r="57" spans="1:4" ht="12.75">
      <c r="A57" s="225" t="s">
        <v>18</v>
      </c>
      <c r="B57" s="173" t="s">
        <v>213</v>
      </c>
      <c r="C57" s="271">
        <f>'dure geneesmiddelen'!E59</f>
        <v>0</v>
      </c>
      <c r="D57" s="271">
        <f>'dure geneesmiddelen'!G59</f>
        <v>0</v>
      </c>
    </row>
    <row r="58" spans="1:4" ht="12.75">
      <c r="A58" s="261" t="s">
        <v>167</v>
      </c>
      <c r="B58" s="230" t="s">
        <v>214</v>
      </c>
      <c r="C58" s="271">
        <f>'dure geneesmiddelen'!E60</f>
        <v>0</v>
      </c>
      <c r="D58" s="271">
        <f>'dure geneesmiddelen'!G60</f>
        <v>0</v>
      </c>
    </row>
    <row r="64" ht="12.75">
      <c r="B64" s="262"/>
    </row>
    <row r="65" ht="12.75">
      <c r="B65" s="261"/>
    </row>
    <row r="66" ht="12.75">
      <c r="B66" s="262"/>
    </row>
  </sheetData>
  <sheetProtection password="CDFF"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 de Klein</cp:lastModifiedBy>
  <cp:lastPrinted>2011-01-20T14:38:03Z</cp:lastPrinted>
  <dcterms:created xsi:type="dcterms:W3CDTF">2001-02-02T19:26:46Z</dcterms:created>
  <dcterms:modified xsi:type="dcterms:W3CDTF">2011-02-09T12:36:59Z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THRFR6N5WDQ4-17-3264</vt:lpwstr>
  </property>
  <property fmtid="{D5CDD505-2E9C-101B-9397-08002B2CF9AE}" pid="4" name="_dlc_DocIdItemGu">
    <vt:lpwstr>ed8af082-96a5-4085-9f5e-be9d56216141</vt:lpwstr>
  </property>
  <property fmtid="{D5CDD505-2E9C-101B-9397-08002B2CF9AE}" pid="5" name="_dlc_DocIdU">
    <vt:lpwstr>http://kennisnet.nza.nl/publicaties/Aanleveren/_layouts/DocIdRedir.aspx?ID=THRFR6N5WDQ4-17-3264, THRFR6N5WDQ4-17-3264</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