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1880" windowHeight="6810" activeTab="0"/>
  </bookViews>
  <sheets>
    <sheet name="1. Voorblad" sheetId="1" r:id="rId1"/>
    <sheet name="2. Productie" sheetId="2" r:id="rId2"/>
    <sheet name="3. Overige" sheetId="3" r:id="rId3"/>
  </sheets>
  <definedNames>
    <definedName name="_xlnm.Print_Area" localSheetId="0">'1. Voorblad'!$A$18:$J$46</definedName>
    <definedName name="_xlnm.Print_Area" localSheetId="1">'2. Productie'!$A$1:$N$26</definedName>
    <definedName name="_xlnm.Print_Area" localSheetId="2">'3. Overige'!$A$1:$D$26</definedName>
    <definedName name="_xlnm.Print_Titles" localSheetId="0">'1. Voorblad'!$1:$10</definedName>
  </definedNames>
  <calcPr fullCalcOnLoad="1"/>
</workbook>
</file>

<file path=xl/sharedStrings.xml><?xml version="1.0" encoding="utf-8"?>
<sst xmlns="http://schemas.openxmlformats.org/spreadsheetml/2006/main" count="95" uniqueCount="77">
  <si>
    <t>loon</t>
  </si>
  <si>
    <t>materieel</t>
  </si>
  <si>
    <t>realisatie</t>
  </si>
  <si>
    <t>Passieve dialyses</t>
  </si>
  <si>
    <t>Opleidingsdialyses</t>
  </si>
  <si>
    <t>Actieve dialyses</t>
  </si>
  <si>
    <t>Totaal centrumdialyse</t>
  </si>
  <si>
    <t>Totaal thuisdialyses</t>
  </si>
  <si>
    <t>Totaal CAPD/CCPD dagen</t>
  </si>
  <si>
    <t xml:space="preserve">afspraken </t>
  </si>
  <si>
    <t>I</t>
  </si>
  <si>
    <t>II</t>
  </si>
  <si>
    <t>III</t>
  </si>
  <si>
    <t>IV = III - II</t>
  </si>
  <si>
    <t xml:space="preserve">mutatie </t>
  </si>
  <si>
    <t>afspraken</t>
  </si>
  <si>
    <t>Beleidsregelbedragen</t>
  </si>
  <si>
    <t xml:space="preserve">loon </t>
  </si>
  <si>
    <t xml:space="preserve"> - waarvan CCPD dagen</t>
  </si>
  <si>
    <t>** ten opzichte van huidige rekenstaat</t>
  </si>
  <si>
    <t>Berekende verschillen afspraak en realisatie:</t>
  </si>
  <si>
    <t>**** bij een positieve nacalculatie kunnen partijen eventueel een lager bedrag overeenkomen. Een negatieve nacalculatie kan niet worden beperkt.</t>
  </si>
  <si>
    <t>Overeengekomen voorlopige nacalculatie productieafspraken:****</t>
  </si>
  <si>
    <t>Eventuele overige opbrengsten ter dekking van het budget</t>
  </si>
  <si>
    <t xml:space="preserve"> </t>
  </si>
  <si>
    <t>Plaats</t>
  </si>
  <si>
    <t>Contactpersoon</t>
  </si>
  <si>
    <t>Telefoon</t>
  </si>
  <si>
    <t>Fax</t>
  </si>
  <si>
    <t>E-mail</t>
  </si>
  <si>
    <t>Niet invullen</t>
  </si>
  <si>
    <t>Aanvraag</t>
  </si>
  <si>
    <t>Datum</t>
  </si>
  <si>
    <t>Versie</t>
  </si>
  <si>
    <t>(functie)</t>
  </si>
  <si>
    <t>(handtekening)</t>
  </si>
  <si>
    <t>(datum)</t>
  </si>
  <si>
    <t>(naam)</t>
  </si>
  <si>
    <t>De Raad van Bestuur van de instelling verklaart hierbij dat het formulier naar waarheid en in overeenstemming met de beleidsregels van de Nza, zoals deze voor het betreffende jaar van kracht waren, is ingevuld.</t>
  </si>
  <si>
    <t>Zorgverzekeraar 1</t>
  </si>
  <si>
    <t>Handtekening</t>
  </si>
  <si>
    <t xml:space="preserve">Instelling </t>
  </si>
  <si>
    <t>Zorgverzekeraar 2</t>
  </si>
  <si>
    <t>Productieafspraken</t>
  </si>
  <si>
    <t>Rubriek 3: Productiegegevens</t>
  </si>
  <si>
    <t>Rubriek 5: Afschrijvingskosten dubieuze debiteuren</t>
  </si>
  <si>
    <t>Rubriek 6: Lokale productiegebonden toeslag</t>
  </si>
  <si>
    <t>cat.</t>
  </si>
  <si>
    <t>nr.</t>
  </si>
  <si>
    <t>Registratienummer NZa</t>
  </si>
  <si>
    <t xml:space="preserve">Totaal </t>
  </si>
  <si>
    <t>Dialysecentra (060)</t>
  </si>
  <si>
    <t>KvK nummer</t>
  </si>
  <si>
    <t>Toelichting bij het electronische formulier:</t>
  </si>
  <si>
    <t>De werkbladen zijn met een wachtwoord beveiligd. Indien u een onjuistheid ontdekt verzoeken wij u dit via e-mail aan de NZa door te geven (vragencure@NZa.nl). In te vullen velden zijn gearceerd</t>
  </si>
  <si>
    <t>Ondertekening namens het orgaan voor de gezondheidszorg:</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</si>
  <si>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</si>
  <si>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Bij bezwaar tegen genoemde gegevensuitwisseling verzoeken wij u hier ja in te vullen:</t>
  </si>
  <si>
    <t>ja</t>
  </si>
  <si>
    <t>nee</t>
  </si>
  <si>
    <t>index 2010</t>
  </si>
  <si>
    <t>Voorlopige nacalculatie 2010</t>
  </si>
  <si>
    <t>Indienen vóór 1 april 2011!</t>
  </si>
  <si>
    <t>2011/2/1 en 2010/20/1</t>
  </si>
  <si>
    <t xml:space="preserve"> - waarvan met VDA</t>
  </si>
  <si>
    <t xml:space="preserve"> - waarvan Nachtelijk***</t>
  </si>
  <si>
    <t>*** In dit formulier is uitgegaan van een correctie van 50% voor nachtelijke thuisdialyse, indien nodig kan dit door de instelling zelf aangepast worden.</t>
  </si>
  <si>
    <t>index 2011</t>
  </si>
  <si>
    <t>In 2010 kan onder voorbehoud van het NZa-besluit hierover maximaal 2,5% van het budget loon- en materiële kosten ultimo 2009 additioneel in het budget worden opgenomen.</t>
  </si>
  <si>
    <t>Hiervoor kon in 2010 maximaal 2,5% van het budget loon- en materiële kosten ultimo 2009 additioneel in het budget worden opgenomen. Vooruitlopend op de definitieve verantwoording kunt u hieronder het definitief overeengekomen bedrag voor 2010 opgeven.</t>
  </si>
  <si>
    <t>Bovengenoemde partijen verzoeken de mutaties productieafspraken 2011 vast te stellen op:</t>
  </si>
  <si>
    <t>Bovengenoemde partijen verzoeken de mutaties voorlopige nacalculatie 2010 vast te stellen op:</t>
  </si>
  <si>
    <t>Reeds in rekenstaat opgenomen afschrijving dubieuze debiteuren 2011</t>
  </si>
  <si>
    <t>Definitief overeengekomen bedrag 2010</t>
  </si>
  <si>
    <t>Mutatie 2010</t>
  </si>
  <si>
    <t>Mutatie 2011</t>
  </si>
  <si>
    <t>* U dient conform beleidsregel CU-2022 en nadere regeling CU-204 het ingevulde formulier (Excel) en het ondertekende voorblad (PDF) elektronisch naar de NZa toe te zenden. U wordt verzocht uw mail met bijlages te sturen naar formulierencure@nza.nl.</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</si>
</sst>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0_ ;[Red]\-#,##0.00\ "/>
    <numFmt numFmtId="171" formatCode="#,##0_ ;[Red]\-#,##0\ "/>
    <numFmt numFmtId="172" formatCode="General_)"/>
    <numFmt numFmtId="173" formatCode="#,##0_ ;\-#,##0\ "/>
    <numFmt numFmtId="174" formatCode="0.000"/>
    <numFmt numFmtId="175" formatCode="0.0"/>
    <numFmt numFmtId="176" formatCode="d\ mmmm\ yyyy"/>
    <numFmt numFmtId="177" formatCode="#,##0.0000_ ;[Red]\-#,##0.0000\ "/>
    <numFmt numFmtId="178" formatCode="0.0%"/>
    <numFmt numFmtId="179" formatCode="_-\€\ * #,##0_-;_-\€\ * #,##0\-;_-\€\ * &quot;-&quot;??_-;_-@_-"/>
    <numFmt numFmtId="180" formatCode="#,##0.00_-"/>
    <numFmt numFmtId="181" formatCode="#,##0.0_ ;[Red]\-#,##0.0\ "/>
    <numFmt numFmtId="182" formatCode="#,##0.0"/>
    <numFmt numFmtId="183" formatCode="dd/mmm/yy"/>
    <numFmt numFmtId="184" formatCode="#,##0.000_ ;[Red]\-#,##0.000\ "/>
    <numFmt numFmtId="185" formatCode="_-\€\ * #,##0.00_-;_-\€\ * #,##0.00\-;_-\€\ * &quot;-&quot;??_-;_-@_-"/>
    <numFmt numFmtId="186" formatCode="_-\€\ * #,##0.0_-;_-\€\ * #,##0.0\-;_-\€\ * &quot;-&quot;??_-;_-@_-"/>
    <numFmt numFmtId="187" formatCode="0.000%"/>
    <numFmt numFmtId="188" formatCode="0\ ;"/>
    <numFmt numFmtId="189" formatCode="###0_-;###0\-"/>
    <numFmt numFmtId="190" formatCode="dd/mm/yyyy"/>
    <numFmt numFmtId="191" formatCode="#,##0_ \ ;\(#,##0\)_ ;"/>
    <numFmt numFmtId="192" formatCode="[$-413]dddd\ d\ mmmm\ yyyy"/>
  </numFmts>
  <fonts count="15">
    <font>
      <sz val="10"/>
      <name val="Arial"/>
      <family val="0"/>
    </font>
    <font>
      <u val="single"/>
      <sz val="10"/>
      <color indexed="12"/>
      <name val="Arial"/>
      <family val="0"/>
    </font>
    <font>
      <u val="single"/>
      <sz val="10"/>
      <color indexed="36"/>
      <name val="Arial"/>
      <family val="0"/>
    </font>
    <font>
      <b/>
      <sz val="14"/>
      <name val="Verdana"/>
      <family val="2"/>
    </font>
    <font>
      <sz val="8.5"/>
      <name val="Verdana"/>
      <family val="2"/>
    </font>
    <font>
      <b/>
      <sz val="8.5"/>
      <name val="Verdana"/>
      <family val="2"/>
    </font>
    <font>
      <b/>
      <sz val="9"/>
      <name val="Verdana"/>
      <family val="2"/>
    </font>
    <font>
      <sz val="9"/>
      <name val="Verdana"/>
      <family val="2"/>
    </font>
    <font>
      <sz val="9"/>
      <color indexed="9"/>
      <name val="Verdana"/>
      <family val="2"/>
    </font>
    <font>
      <b/>
      <sz val="9"/>
      <name val="Arial"/>
      <family val="2"/>
    </font>
    <font>
      <i/>
      <sz val="9"/>
      <name val="Verdana"/>
      <family val="2"/>
    </font>
    <font>
      <sz val="10"/>
      <name val="Verdana"/>
      <family val="2"/>
    </font>
    <font>
      <sz val="8"/>
      <name val="Verdana"/>
      <family val="2"/>
    </font>
    <font>
      <b/>
      <sz val="8"/>
      <name val="Verdana"/>
      <family val="2"/>
    </font>
    <font>
      <sz val="8"/>
      <color indexed="9"/>
      <name val="Verdana"/>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25">
    <border>
      <left/>
      <right/>
      <top/>
      <bottom/>
      <diagonal/>
    </border>
    <border>
      <left style="thin"/>
      <right style="thin"/>
      <top style="thin"/>
      <bottom style="thin"/>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191" fontId="9" fillId="2" borderId="1">
      <alignment/>
      <protection/>
    </xf>
    <xf numFmtId="169"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0" fontId="7" fillId="0" borderId="0" xfId="0" applyFont="1" applyFill="1" applyBorder="1" applyAlignment="1" applyProtection="1">
      <alignment horizontal="left"/>
      <protection hidden="1"/>
    </xf>
    <xf numFmtId="37" fontId="4" fillId="0" borderId="0" xfId="0" applyNumberFormat="1" applyFont="1" applyFill="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protection hidden="1"/>
    </xf>
    <xf numFmtId="0" fontId="7" fillId="0" borderId="2" xfId="0" applyFont="1" applyFill="1" applyBorder="1" applyAlignment="1" applyProtection="1">
      <alignment horizontal="left"/>
      <protection hidden="1"/>
    </xf>
    <xf numFmtId="37" fontId="7" fillId="0" borderId="0" xfId="0" applyNumberFormat="1" applyFont="1" applyFill="1" applyBorder="1" applyAlignment="1" applyProtection="1">
      <alignment vertical="center"/>
      <protection hidden="1"/>
    </xf>
    <xf numFmtId="0" fontId="7" fillId="0" borderId="3" xfId="0" applyFont="1" applyFill="1" applyBorder="1" applyAlignment="1" applyProtection="1">
      <alignment horizontal="left"/>
      <protection hidden="1"/>
    </xf>
    <xf numFmtId="0" fontId="7" fillId="0" borderId="4" xfId="0" applyFont="1" applyFill="1" applyBorder="1" applyAlignment="1" applyProtection="1">
      <alignment horizontal="left"/>
      <protection hidden="1"/>
    </xf>
    <xf numFmtId="0" fontId="7" fillId="0" borderId="5" xfId="0" applyFont="1" applyFill="1" applyBorder="1" applyAlignment="1" applyProtection="1">
      <alignment horizontal="left"/>
      <protection hidden="1"/>
    </xf>
    <xf numFmtId="0" fontId="6" fillId="0" borderId="3" xfId="0" applyFont="1" applyFill="1" applyBorder="1" applyAlignment="1" applyProtection="1">
      <alignment horizontal="left"/>
      <protection hidden="1"/>
    </xf>
    <xf numFmtId="0" fontId="7" fillId="0"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37" fontId="7" fillId="0" borderId="0" xfId="0" applyNumberFormat="1" applyFont="1" applyFill="1" applyBorder="1" applyAlignment="1" applyProtection="1">
      <alignment horizontal="right" vertical="center"/>
      <protection hidden="1"/>
    </xf>
    <xf numFmtId="3" fontId="7" fillId="3" borderId="3" xfId="0" applyNumberFormat="1" applyFont="1" applyFill="1" applyBorder="1" applyAlignment="1" applyProtection="1">
      <alignment/>
      <protection locked="0"/>
    </xf>
    <xf numFmtId="3" fontId="7" fillId="3" borderId="6" xfId="0" applyNumberFormat="1" applyFont="1" applyFill="1" applyBorder="1" applyAlignment="1" applyProtection="1">
      <alignment/>
      <protection locked="0"/>
    </xf>
    <xf numFmtId="4" fontId="7" fillId="3" borderId="3" xfId="0" applyNumberFormat="1" applyFont="1" applyFill="1" applyBorder="1" applyAlignment="1" applyProtection="1">
      <alignment/>
      <protection locked="0"/>
    </xf>
    <xf numFmtId="0" fontId="7" fillId="2" borderId="4" xfId="0" applyFont="1" applyFill="1" applyBorder="1" applyAlignment="1" applyProtection="1">
      <alignment horizontal="left"/>
      <protection hidden="1"/>
    </xf>
    <xf numFmtId="0" fontId="7" fillId="2" borderId="5" xfId="0" applyFont="1" applyFill="1" applyBorder="1" applyAlignment="1" applyProtection="1">
      <alignment horizontal="left"/>
      <protection hidden="1"/>
    </xf>
    <xf numFmtId="37" fontId="4" fillId="3" borderId="7" xfId="0" applyNumberFormat="1" applyFont="1" applyFill="1" applyBorder="1" applyAlignment="1" applyProtection="1">
      <alignment horizontal="left" vertical="center"/>
      <protection locked="0"/>
    </xf>
    <xf numFmtId="37" fontId="4" fillId="3" borderId="8" xfId="0" applyNumberFormat="1" applyFont="1" applyFill="1" applyBorder="1" applyAlignment="1" applyProtection="1">
      <alignment horizontal="left" vertical="center"/>
      <protection locked="0"/>
    </xf>
    <xf numFmtId="37" fontId="4" fillId="3" borderId="9" xfId="0" applyNumberFormat="1" applyFont="1" applyFill="1" applyBorder="1" applyAlignment="1" applyProtection="1">
      <alignment horizontal="left" vertical="center"/>
      <protection locked="0"/>
    </xf>
    <xf numFmtId="37" fontId="4" fillId="3" borderId="10" xfId="0" applyNumberFormat="1" applyFont="1" applyFill="1" applyBorder="1" applyAlignment="1" applyProtection="1">
      <alignment horizontal="left" vertical="center"/>
      <protection locked="0"/>
    </xf>
    <xf numFmtId="37" fontId="4" fillId="3" borderId="0" xfId="0" applyNumberFormat="1" applyFont="1" applyFill="1" applyBorder="1" applyAlignment="1" applyProtection="1">
      <alignment horizontal="left" vertical="center"/>
      <protection locked="0"/>
    </xf>
    <xf numFmtId="37" fontId="4" fillId="3" borderId="11" xfId="0" applyNumberFormat="1" applyFont="1" applyFill="1" applyBorder="1" applyAlignment="1" applyProtection="1">
      <alignment horizontal="left" vertical="center"/>
      <protection locked="0"/>
    </xf>
    <xf numFmtId="37" fontId="4" fillId="3" borderId="12" xfId="0" applyNumberFormat="1" applyFont="1" applyFill="1" applyBorder="1" applyAlignment="1" applyProtection="1">
      <alignment horizontal="left" vertical="center"/>
      <protection locked="0"/>
    </xf>
    <xf numFmtId="37" fontId="4" fillId="3" borderId="13" xfId="0" applyNumberFormat="1" applyFont="1" applyFill="1" applyBorder="1" applyAlignment="1" applyProtection="1">
      <alignment horizontal="left" vertical="center"/>
      <protection locked="0"/>
    </xf>
    <xf numFmtId="37" fontId="4" fillId="3" borderId="13" xfId="0" applyNumberFormat="1" applyFont="1" applyFill="1" applyBorder="1" applyAlignment="1" applyProtection="1">
      <alignment horizontal="right" vertical="center"/>
      <protection locked="0"/>
    </xf>
    <xf numFmtId="37" fontId="4" fillId="3" borderId="14" xfId="0" applyNumberFormat="1" applyFont="1" applyFill="1" applyBorder="1" applyAlignment="1" applyProtection="1">
      <alignment horizontal="right" vertical="center"/>
      <protection locked="0"/>
    </xf>
    <xf numFmtId="0" fontId="7" fillId="3" borderId="3" xfId="0" applyFont="1" applyFill="1" applyBorder="1" applyAlignment="1" applyProtection="1">
      <alignment/>
      <protection locked="0"/>
    </xf>
    <xf numFmtId="0" fontId="13"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5" fillId="0" borderId="4" xfId="20" applyFont="1" applyFill="1" applyBorder="1" applyAlignment="1" applyProtection="1">
      <alignment horizontal="left" vertical="center"/>
      <protection hidden="1"/>
    </xf>
    <xf numFmtId="0" fontId="5" fillId="0" borderId="3" xfId="20" applyFont="1" applyFill="1" applyBorder="1" applyAlignment="1" applyProtection="1">
      <alignment horizontal="left" vertical="center"/>
      <protection hidden="1"/>
    </xf>
    <xf numFmtId="0" fontId="5" fillId="0" borderId="0" xfId="20" applyFont="1" applyFill="1" applyBorder="1" applyAlignment="1" applyProtection="1">
      <alignment horizontal="left" vertical="center"/>
      <protection hidden="1"/>
    </xf>
    <xf numFmtId="190" fontId="7" fillId="0" borderId="0" xfId="20" applyNumberFormat="1" applyFont="1" applyFill="1" applyBorder="1" applyAlignment="1" applyProtection="1">
      <alignment horizontal="left" vertical="center"/>
      <protection hidden="1"/>
    </xf>
    <xf numFmtId="0" fontId="7" fillId="0" borderId="3" xfId="20" applyFont="1" applyFill="1" applyBorder="1" applyAlignment="1" applyProtection="1">
      <alignment horizontal="left" vertical="center"/>
      <protection hidden="1"/>
    </xf>
    <xf numFmtId="37" fontId="7" fillId="0" borderId="0" xfId="20" applyNumberFormat="1" applyFont="1" applyFill="1" applyBorder="1" applyAlignment="1" applyProtection="1">
      <alignment horizontal="left" vertical="center"/>
      <protection hidden="1"/>
    </xf>
    <xf numFmtId="0" fontId="5" fillId="0" borderId="13" xfId="20" applyFont="1" applyFill="1" applyBorder="1" applyAlignment="1" applyProtection="1">
      <alignment horizontal="left" vertical="center"/>
      <protection hidden="1"/>
    </xf>
    <xf numFmtId="0" fontId="5" fillId="0" borderId="14" xfId="20" applyFont="1" applyFill="1" applyBorder="1" applyAlignment="1" applyProtection="1">
      <alignment horizontal="left" vertical="center"/>
      <protection hidden="1"/>
    </xf>
    <xf numFmtId="0" fontId="4" fillId="0" borderId="0" xfId="20" applyFont="1" applyFill="1" applyBorder="1" applyAlignment="1" applyProtection="1">
      <alignment horizontal="left" vertical="top"/>
      <protection hidden="1"/>
    </xf>
    <xf numFmtId="0" fontId="4" fillId="0" borderId="0" xfId="0" applyFont="1" applyBorder="1" applyAlignment="1" applyProtection="1">
      <alignment horizontal="left" vertical="top" wrapText="1"/>
      <protection hidden="1"/>
    </xf>
    <xf numFmtId="37" fontId="4" fillId="0" borderId="0" xfId="0" applyNumberFormat="1" applyFont="1" applyFill="1" applyBorder="1" applyAlignment="1" applyProtection="1">
      <alignment horizontal="righ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7" fillId="4" borderId="0" xfId="0" applyFont="1" applyFill="1" applyBorder="1" applyAlignment="1" applyProtection="1">
      <alignment horizontal="left"/>
      <protection hidden="1"/>
    </xf>
    <xf numFmtId="0" fontId="6" fillId="4" borderId="0" xfId="0" applyFont="1" applyFill="1" applyAlignment="1" applyProtection="1">
      <alignment/>
      <protection hidden="1"/>
    </xf>
    <xf numFmtId="171" fontId="7" fillId="4" borderId="0" xfId="0" applyNumberFormat="1" applyFont="1" applyFill="1" applyAlignment="1" applyProtection="1">
      <alignment/>
      <protection hidden="1"/>
    </xf>
    <xf numFmtId="0" fontId="7" fillId="4" borderId="0" xfId="0" applyFont="1" applyFill="1" applyAlignment="1" applyProtection="1">
      <alignment/>
      <protection hidden="1"/>
    </xf>
    <xf numFmtId="0" fontId="12" fillId="4" borderId="0" xfId="0" applyFont="1" applyFill="1" applyAlignment="1" applyProtection="1">
      <alignment/>
      <protection hidden="1"/>
    </xf>
    <xf numFmtId="0" fontId="6" fillId="4" borderId="0" xfId="0" applyFont="1" applyFill="1" applyBorder="1" applyAlignment="1" applyProtection="1">
      <alignment horizontal="left"/>
      <protection hidden="1"/>
    </xf>
    <xf numFmtId="0" fontId="6" fillId="2" borderId="3" xfId="0" applyFont="1" applyFill="1" applyBorder="1" applyAlignment="1" applyProtection="1">
      <alignment horizontal="left"/>
      <protection hidden="1"/>
    </xf>
    <xf numFmtId="0" fontId="7" fillId="4" borderId="3" xfId="0" applyFont="1" applyFill="1" applyBorder="1" applyAlignment="1" applyProtection="1">
      <alignment/>
      <protection hidden="1"/>
    </xf>
    <xf numFmtId="0" fontId="7" fillId="4" borderId="0" xfId="0" applyFont="1" applyFill="1" applyBorder="1" applyAlignment="1" applyProtection="1">
      <alignment/>
      <protection hidden="1"/>
    </xf>
    <xf numFmtId="3" fontId="7" fillId="4" borderId="3" xfId="0" applyNumberFormat="1" applyFont="1" applyFill="1" applyBorder="1" applyAlignment="1" applyProtection="1">
      <alignment/>
      <protection hidden="1"/>
    </xf>
    <xf numFmtId="3" fontId="7" fillId="4" borderId="0" xfId="0" applyNumberFormat="1" applyFont="1" applyFill="1" applyBorder="1" applyAlignment="1" applyProtection="1">
      <alignment/>
      <protection hidden="1"/>
    </xf>
    <xf numFmtId="3" fontId="7" fillId="4" borderId="0" xfId="0" applyNumberFormat="1" applyFont="1" applyFill="1" applyAlignment="1" applyProtection="1">
      <alignment/>
      <protection hidden="1"/>
    </xf>
    <xf numFmtId="0" fontId="6" fillId="4" borderId="0" xfId="0" applyFont="1" applyFill="1" applyBorder="1" applyAlignment="1" applyProtection="1">
      <alignment/>
      <protection hidden="1"/>
    </xf>
    <xf numFmtId="0" fontId="7" fillId="0" borderId="3" xfId="0" applyFont="1" applyFill="1" applyBorder="1" applyAlignment="1" applyProtection="1">
      <alignment/>
      <protection hidden="1"/>
    </xf>
    <xf numFmtId="171" fontId="7" fillId="4" borderId="0" xfId="0" applyNumberFormat="1" applyFont="1" applyFill="1" applyBorder="1" applyAlignment="1" applyProtection="1">
      <alignment/>
      <protection hidden="1"/>
    </xf>
    <xf numFmtId="0" fontId="7" fillId="4" borderId="0" xfId="0" applyFont="1" applyFill="1" applyAlignment="1" applyProtection="1">
      <alignment horizontal="left"/>
      <protection hidden="1"/>
    </xf>
    <xf numFmtId="0" fontId="6" fillId="4" borderId="0" xfId="0" applyFont="1" applyFill="1" applyAlignment="1" applyProtection="1">
      <alignment horizontal="left"/>
      <protection hidden="1"/>
    </xf>
    <xf numFmtId="0" fontId="7" fillId="4" borderId="4" xfId="0" applyFont="1" applyFill="1" applyBorder="1" applyAlignment="1" applyProtection="1">
      <alignment/>
      <protection hidden="1"/>
    </xf>
    <xf numFmtId="3" fontId="7" fillId="4" borderId="2" xfId="0" applyNumberFormat="1" applyFont="1" applyFill="1" applyBorder="1" applyAlignment="1" applyProtection="1">
      <alignment/>
      <protection hidden="1"/>
    </xf>
    <xf numFmtId="171" fontId="6" fillId="2" borderId="15" xfId="0" applyNumberFormat="1" applyFont="1" applyFill="1" applyBorder="1" applyAlignment="1" applyProtection="1">
      <alignment horizontal="center"/>
      <protection hidden="1"/>
    </xf>
    <xf numFmtId="0" fontId="6" fillId="2" borderId="15" xfId="0" applyFont="1" applyFill="1" applyBorder="1" applyAlignment="1" applyProtection="1">
      <alignment horizontal="center"/>
      <protection hidden="1"/>
    </xf>
    <xf numFmtId="171" fontId="6" fillId="2" borderId="15" xfId="0" applyNumberFormat="1" applyFont="1" applyFill="1" applyBorder="1" applyAlignment="1" applyProtection="1">
      <alignment/>
      <protection hidden="1"/>
    </xf>
    <xf numFmtId="171" fontId="6" fillId="2" borderId="15" xfId="0" applyNumberFormat="1" applyFont="1" applyFill="1" applyBorder="1" applyAlignment="1" applyProtection="1">
      <alignment/>
      <protection hidden="1"/>
    </xf>
    <xf numFmtId="3" fontId="6" fillId="2" borderId="15" xfId="0" applyNumberFormat="1" applyFont="1" applyFill="1" applyBorder="1" applyAlignment="1" applyProtection="1">
      <alignment horizontal="center"/>
      <protection hidden="1"/>
    </xf>
    <xf numFmtId="0" fontId="10" fillId="4" borderId="0" xfId="0" applyFont="1" applyFill="1" applyAlignment="1" applyProtection="1">
      <alignment/>
      <protection hidden="1"/>
    </xf>
    <xf numFmtId="1" fontId="6" fillId="2" borderId="6" xfId="0" applyNumberFormat="1" applyFont="1" applyFill="1" applyBorder="1" applyAlignment="1" applyProtection="1">
      <alignment horizontal="center"/>
      <protection hidden="1"/>
    </xf>
    <xf numFmtId="3" fontId="6" fillId="2" borderId="6" xfId="0" applyNumberFormat="1" applyFont="1" applyFill="1" applyBorder="1" applyAlignment="1" applyProtection="1">
      <alignment horizontal="center"/>
      <protection hidden="1"/>
    </xf>
    <xf numFmtId="4" fontId="6" fillId="2" borderId="6" xfId="0" applyNumberFormat="1" applyFont="1" applyFill="1" applyBorder="1" applyAlignment="1" applyProtection="1">
      <alignment horizontal="center"/>
      <protection hidden="1"/>
    </xf>
    <xf numFmtId="0" fontId="6" fillId="2" borderId="6" xfId="0" applyFont="1" applyFill="1" applyBorder="1" applyAlignment="1" applyProtection="1">
      <alignment/>
      <protection hidden="1"/>
    </xf>
    <xf numFmtId="3" fontId="7" fillId="4" borderId="6" xfId="0" applyNumberFormat="1" applyFont="1" applyFill="1" applyBorder="1" applyAlignment="1" applyProtection="1">
      <alignment/>
      <protection hidden="1"/>
    </xf>
    <xf numFmtId="0" fontId="7" fillId="4" borderId="3" xfId="0" applyFont="1" applyFill="1" applyBorder="1" applyAlignment="1" applyProtection="1" quotePrefix="1">
      <alignment/>
      <protection hidden="1"/>
    </xf>
    <xf numFmtId="0" fontId="7" fillId="4" borderId="2" xfId="0" applyFont="1" applyFill="1" applyBorder="1" applyAlignment="1" applyProtection="1">
      <alignment/>
      <protection hidden="1"/>
    </xf>
    <xf numFmtId="3" fontId="7" fillId="4" borderId="5" xfId="0" applyNumberFormat="1" applyFont="1" applyFill="1" applyBorder="1" applyAlignment="1" applyProtection="1">
      <alignment/>
      <protection hidden="1"/>
    </xf>
    <xf numFmtId="181" fontId="7" fillId="4" borderId="0" xfId="0" applyNumberFormat="1" applyFont="1" applyFill="1" applyAlignment="1" applyProtection="1">
      <alignment/>
      <protection hidden="1"/>
    </xf>
    <xf numFmtId="0" fontId="6" fillId="3" borderId="4" xfId="0" applyFont="1" applyFill="1" applyBorder="1" applyAlignment="1" applyProtection="1">
      <alignment/>
      <protection locked="0"/>
    </xf>
    <xf numFmtId="0" fontId="6" fillId="3" borderId="2" xfId="0" applyFont="1" applyFill="1" applyBorder="1" applyAlignment="1" applyProtection="1">
      <alignment/>
      <protection locked="0"/>
    </xf>
    <xf numFmtId="0" fontId="6" fillId="3" borderId="9" xfId="0" applyFont="1" applyFill="1" applyBorder="1" applyAlignment="1" applyProtection="1">
      <alignment/>
      <protection locked="0"/>
    </xf>
    <xf numFmtId="0" fontId="7" fillId="3" borderId="10" xfId="0" applyFont="1" applyFill="1" applyBorder="1" applyAlignment="1" applyProtection="1">
      <alignment horizontal="left"/>
      <protection locked="0"/>
    </xf>
    <xf numFmtId="0" fontId="7" fillId="3" borderId="0" xfId="0" applyFont="1" applyFill="1" applyBorder="1" applyAlignment="1" applyProtection="1">
      <alignment horizontal="left"/>
      <protection locked="0"/>
    </xf>
    <xf numFmtId="0" fontId="6" fillId="3" borderId="5" xfId="0" applyFont="1" applyFill="1" applyBorder="1" applyAlignment="1" applyProtection="1">
      <alignment/>
      <protection locked="0"/>
    </xf>
    <xf numFmtId="189" fontId="4" fillId="3" borderId="3" xfId="0" applyNumberFormat="1" applyFont="1" applyFill="1" applyBorder="1" applyAlignment="1" applyProtection="1">
      <alignment horizontal="left" vertical="center"/>
      <protection locked="0"/>
    </xf>
    <xf numFmtId="0" fontId="10" fillId="4" borderId="0" xfId="0" applyFont="1" applyFill="1" applyBorder="1" applyAlignment="1" applyProtection="1">
      <alignment horizontal="left" vertical="center" wrapText="1"/>
      <protection hidden="1"/>
    </xf>
    <xf numFmtId="37" fontId="4" fillId="3" borderId="5" xfId="0" applyNumberFormat="1" applyFont="1" applyFill="1" applyBorder="1" applyAlignment="1" applyProtection="1">
      <alignment horizontal="right" vertical="center"/>
      <protection hidden="1"/>
    </xf>
    <xf numFmtId="3" fontId="6" fillId="2" borderId="3" xfId="0" applyNumberFormat="1" applyFont="1" applyFill="1" applyBorder="1" applyAlignment="1" applyProtection="1">
      <alignment/>
      <protection hidden="1"/>
    </xf>
    <xf numFmtId="0" fontId="6" fillId="2" borderId="2" xfId="0" applyFont="1" applyFill="1" applyBorder="1" applyAlignment="1" applyProtection="1">
      <alignment/>
      <protection hidden="1"/>
    </xf>
    <xf numFmtId="3" fontId="6" fillId="2" borderId="2" xfId="0" applyNumberFormat="1" applyFont="1" applyFill="1" applyBorder="1" applyAlignment="1" applyProtection="1">
      <alignment/>
      <protection hidden="1"/>
    </xf>
    <xf numFmtId="3" fontId="7" fillId="0" borderId="8" xfId="0" applyNumberFormat="1" applyFont="1" applyFill="1" applyBorder="1" applyAlignment="1" applyProtection="1">
      <alignment/>
      <protection hidden="1"/>
    </xf>
    <xf numFmtId="0" fontId="6" fillId="2" borderId="3" xfId="0" applyFont="1" applyFill="1" applyBorder="1" applyAlignment="1" applyProtection="1">
      <alignment/>
      <protection hidden="1"/>
    </xf>
    <xf numFmtId="171" fontId="6" fillId="2" borderId="3" xfId="0" applyNumberFormat="1" applyFont="1" applyFill="1" applyBorder="1" applyAlignment="1" applyProtection="1">
      <alignment/>
      <protection hidden="1"/>
    </xf>
    <xf numFmtId="37" fontId="7" fillId="0" borderId="0" xfId="0" applyNumberFormat="1" applyFont="1" applyFill="1" applyBorder="1" applyAlignment="1" applyProtection="1">
      <alignment horizontal="center" vertical="center"/>
      <protection hidden="1"/>
    </xf>
    <xf numFmtId="37" fontId="7" fillId="0" borderId="0" xfId="0" applyNumberFormat="1" applyFont="1" applyFill="1" applyBorder="1" applyAlignment="1" applyProtection="1">
      <alignment horizontal="left" vertical="center"/>
      <protection hidden="1"/>
    </xf>
    <xf numFmtId="0" fontId="6" fillId="0" borderId="4" xfId="0" applyFont="1" applyFill="1" applyBorder="1" applyAlignment="1" applyProtection="1">
      <alignment horizontal="left"/>
      <protection hidden="1"/>
    </xf>
    <xf numFmtId="0" fontId="4" fillId="0" borderId="2" xfId="20" applyFont="1" applyFill="1" applyBorder="1" applyAlignment="1" applyProtection="1">
      <alignment horizontal="left" vertical="center"/>
      <protection hidden="1"/>
    </xf>
    <xf numFmtId="0" fontId="6" fillId="0" borderId="16" xfId="0" applyFont="1" applyBorder="1" applyAlignment="1" applyProtection="1">
      <alignment/>
      <protection/>
    </xf>
    <xf numFmtId="0" fontId="6" fillId="0" borderId="17" xfId="0" applyFont="1" applyBorder="1" applyAlignment="1" applyProtection="1">
      <alignment/>
      <protection/>
    </xf>
    <xf numFmtId="0" fontId="7" fillId="0" borderId="17" xfId="0" applyFont="1" applyBorder="1" applyAlignment="1" applyProtection="1">
      <alignment/>
      <protection/>
    </xf>
    <xf numFmtId="0" fontId="7" fillId="0" borderId="18" xfId="0" applyFont="1" applyBorder="1" applyAlignment="1" applyProtection="1">
      <alignment/>
      <protection/>
    </xf>
    <xf numFmtId="0" fontId="7" fillId="0" borderId="0" xfId="0" applyFont="1" applyBorder="1" applyAlignment="1" applyProtection="1">
      <alignment/>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justify" wrapText="1"/>
      <protection/>
    </xf>
    <xf numFmtId="0" fontId="7" fillId="0" borderId="0" xfId="0" applyFont="1" applyBorder="1" applyAlignment="1" applyProtection="1">
      <alignment horizontal="justify" vertical="top" wrapText="1"/>
      <protection/>
    </xf>
    <xf numFmtId="0" fontId="7" fillId="0" borderId="19" xfId="0" applyFont="1" applyBorder="1" applyAlignment="1" applyProtection="1">
      <alignment/>
      <protection/>
    </xf>
    <xf numFmtId="0" fontId="7" fillId="0" borderId="20" xfId="0" applyFont="1" applyBorder="1" applyAlignment="1" applyProtection="1">
      <alignment/>
      <protection/>
    </xf>
    <xf numFmtId="0" fontId="7" fillId="0" borderId="21" xfId="0" applyFont="1" applyBorder="1" applyAlignment="1" applyProtection="1">
      <alignment/>
      <protection/>
    </xf>
    <xf numFmtId="0" fontId="7" fillId="0" borderId="22" xfId="0" applyFont="1" applyBorder="1" applyAlignment="1" applyProtection="1">
      <alignment/>
      <protection/>
    </xf>
    <xf numFmtId="0" fontId="7" fillId="0" borderId="22" xfId="0" applyFont="1" applyBorder="1" applyAlignment="1" applyProtection="1">
      <alignment horizontal="justify" vertical="top" wrapText="1"/>
      <protection/>
    </xf>
    <xf numFmtId="0" fontId="7" fillId="0" borderId="23" xfId="0" applyFont="1" applyBorder="1" applyAlignment="1" applyProtection="1">
      <alignment horizontal="justify" vertical="top" wrapText="1"/>
      <protection/>
    </xf>
    <xf numFmtId="0" fontId="7" fillId="0" borderId="18" xfId="0" applyFont="1" applyBorder="1" applyAlignment="1" applyProtection="1">
      <alignment/>
      <protection/>
    </xf>
    <xf numFmtId="0" fontId="0" fillId="0" borderId="18" xfId="0" applyBorder="1" applyAlignment="1">
      <alignment/>
    </xf>
    <xf numFmtId="0" fontId="0" fillId="0" borderId="0" xfId="0" applyBorder="1" applyAlignment="1">
      <alignment/>
    </xf>
    <xf numFmtId="0" fontId="0" fillId="0" borderId="0" xfId="0" applyBorder="1" applyAlignment="1" applyProtection="1">
      <alignment/>
      <protection/>
    </xf>
    <xf numFmtId="0" fontId="7" fillId="0" borderId="18" xfId="0" applyFont="1" applyBorder="1" applyAlignment="1" applyProtection="1">
      <alignment horizontal="justify" vertical="top" wrapText="1"/>
      <protection/>
    </xf>
    <xf numFmtId="0" fontId="12" fillId="0" borderId="0" xfId="0" applyFont="1" applyBorder="1" applyAlignment="1" applyProtection="1">
      <alignment/>
      <protection/>
    </xf>
    <xf numFmtId="0" fontId="12" fillId="0" borderId="0" xfId="0" applyFont="1" applyBorder="1" applyAlignment="1" applyProtection="1">
      <alignment horizontal="left"/>
      <protection/>
    </xf>
    <xf numFmtId="0" fontId="12" fillId="0" borderId="0" xfId="0" applyFont="1" applyAlignment="1" applyProtection="1">
      <alignment/>
      <protection/>
    </xf>
    <xf numFmtId="37" fontId="12" fillId="0" borderId="0" xfId="0" applyNumberFormat="1" applyFont="1" applyFill="1" applyBorder="1" applyAlignment="1" applyProtection="1">
      <alignment vertical="center"/>
      <protection/>
    </xf>
    <xf numFmtId="0" fontId="14" fillId="0" borderId="0" xfId="0" applyFont="1" applyBorder="1" applyAlignment="1" applyProtection="1">
      <alignment/>
      <protection/>
    </xf>
    <xf numFmtId="4" fontId="7" fillId="0" borderId="6" xfId="0" applyNumberFormat="1" applyFont="1" applyFill="1" applyBorder="1" applyAlignment="1" applyProtection="1">
      <alignment/>
      <protection hidden="1"/>
    </xf>
    <xf numFmtId="170" fontId="7" fillId="0" borderId="6" xfId="0" applyNumberFormat="1" applyFont="1" applyFill="1" applyBorder="1" applyAlignment="1" applyProtection="1">
      <alignment/>
      <protection hidden="1"/>
    </xf>
    <xf numFmtId="4" fontId="7" fillId="0" borderId="3" xfId="0" applyNumberFormat="1" applyFont="1" applyFill="1" applyBorder="1" applyAlignment="1" applyProtection="1">
      <alignment/>
      <protection hidden="1"/>
    </xf>
    <xf numFmtId="170" fontId="7" fillId="0" borderId="3" xfId="0" applyNumberFormat="1" applyFont="1" applyFill="1" applyBorder="1" applyAlignment="1" applyProtection="1">
      <alignment/>
      <protection hidden="1"/>
    </xf>
    <xf numFmtId="171" fontId="7" fillId="0" borderId="3" xfId="0" applyNumberFormat="1" applyFont="1" applyFill="1" applyBorder="1" applyAlignment="1" applyProtection="1">
      <alignment/>
      <protection hidden="1"/>
    </xf>
    <xf numFmtId="0" fontId="8" fillId="0" borderId="0" xfId="0" applyFont="1" applyFill="1" applyBorder="1" applyAlignment="1" applyProtection="1">
      <alignment horizontal="left"/>
      <protection hidden="1"/>
    </xf>
    <xf numFmtId="0" fontId="7" fillId="4" borderId="18" xfId="0" applyFont="1" applyFill="1" applyBorder="1" applyAlignment="1" applyProtection="1">
      <alignment horizontal="left"/>
      <protection hidden="1"/>
    </xf>
    <xf numFmtId="0" fontId="7" fillId="4" borderId="20" xfId="0" applyFont="1" applyFill="1" applyBorder="1" applyAlignment="1" applyProtection="1">
      <alignment horizontal="left"/>
      <protection hidden="1"/>
    </xf>
    <xf numFmtId="0" fontId="7" fillId="0" borderId="21" xfId="0" applyFont="1" applyFill="1" applyBorder="1" applyAlignment="1" applyProtection="1">
      <alignment horizontal="left"/>
      <protection hidden="1"/>
    </xf>
    <xf numFmtId="0" fontId="7" fillId="0" borderId="23" xfId="0" applyFont="1" applyFill="1" applyBorder="1" applyAlignment="1" applyProtection="1">
      <alignment horizontal="left"/>
      <protection hidden="1"/>
    </xf>
    <xf numFmtId="4" fontId="7" fillId="0" borderId="3" xfId="0" applyNumberFormat="1" applyFont="1" applyFill="1" applyBorder="1" applyAlignment="1" applyProtection="1">
      <alignment/>
      <protection locked="0"/>
    </xf>
    <xf numFmtId="0" fontId="3" fillId="0" borderId="0" xfId="0" applyFont="1" applyFill="1" applyBorder="1" applyAlignment="1" applyProtection="1">
      <alignment horizontal="left" vertical="center"/>
      <protection hidden="1"/>
    </xf>
    <xf numFmtId="0" fontId="12" fillId="0" borderId="0" xfId="0" applyFont="1" applyBorder="1" applyAlignment="1" applyProtection="1">
      <alignment horizontal="left" wrapText="1"/>
      <protection/>
    </xf>
    <xf numFmtId="0" fontId="12" fillId="0" borderId="0" xfId="0" applyFont="1" applyFill="1" applyBorder="1" applyAlignment="1" applyProtection="1">
      <alignment horizontal="left"/>
      <protection hidden="1"/>
    </xf>
    <xf numFmtId="37" fontId="11" fillId="0" borderId="1" xfId="0" applyNumberFormat="1"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4" fillId="0" borderId="7" xfId="20" applyFont="1" applyFill="1" applyBorder="1" applyAlignment="1" applyProtection="1">
      <alignment horizontal="left" vertical="top" wrapText="1"/>
      <protection hidden="1"/>
    </xf>
    <xf numFmtId="0" fontId="4" fillId="0" borderId="8" xfId="20" applyFont="1" applyFill="1" applyBorder="1" applyAlignment="1" applyProtection="1">
      <alignment horizontal="left" vertical="top" wrapText="1"/>
      <protection hidden="1"/>
    </xf>
    <xf numFmtId="0" fontId="4" fillId="0" borderId="9" xfId="20" applyFont="1" applyFill="1" applyBorder="1" applyAlignment="1" applyProtection="1">
      <alignment horizontal="left" vertical="top" wrapText="1"/>
      <protection hidden="1"/>
    </xf>
    <xf numFmtId="3" fontId="7" fillId="4" borderId="3" xfId="0" applyNumberFormat="1" applyFont="1" applyFill="1" applyBorder="1" applyAlignment="1" applyProtection="1">
      <alignment/>
      <protection hidden="1"/>
    </xf>
    <xf numFmtId="3" fontId="7" fillId="3" borderId="3" xfId="0" applyNumberFormat="1" applyFont="1" applyFill="1" applyBorder="1" applyAlignment="1" applyProtection="1">
      <alignment/>
      <protection locked="0"/>
    </xf>
    <xf numFmtId="0" fontId="7" fillId="0" borderId="4" xfId="20" applyFont="1" applyFill="1" applyBorder="1" applyAlignment="1" applyProtection="1">
      <alignment horizontal="left" vertical="center"/>
      <protection hidden="1"/>
    </xf>
    <xf numFmtId="0" fontId="7" fillId="0" borderId="4" xfId="0" applyFont="1" applyFill="1" applyBorder="1" applyAlignment="1" applyProtection="1">
      <alignment horizontal="center"/>
      <protection hidden="1"/>
    </xf>
    <xf numFmtId="0" fontId="0" fillId="0" borderId="2" xfId="0" applyBorder="1" applyAlignment="1">
      <alignment horizontal="center"/>
    </xf>
    <xf numFmtId="0" fontId="0" fillId="0" borderId="5" xfId="0" applyBorder="1" applyAlignment="1">
      <alignment horizontal="center"/>
    </xf>
    <xf numFmtId="14" fontId="7" fillId="0" borderId="4" xfId="0" applyNumberFormat="1" applyFont="1" applyFill="1" applyBorder="1" applyAlignment="1" applyProtection="1">
      <alignment horizontal="center"/>
      <protection hidden="1"/>
    </xf>
    <xf numFmtId="14" fontId="0" fillId="0" borderId="2" xfId="0" applyNumberFormat="1" applyBorder="1" applyAlignment="1">
      <alignment horizontal="center"/>
    </xf>
    <xf numFmtId="14" fontId="0" fillId="0" borderId="5" xfId="0" applyNumberFormat="1" applyBorder="1" applyAlignment="1">
      <alignment horizontal="center"/>
    </xf>
    <xf numFmtId="0" fontId="7" fillId="0" borderId="0" xfId="0" applyFont="1" applyBorder="1" applyAlignment="1" applyProtection="1">
      <alignment wrapText="1"/>
      <protection/>
    </xf>
    <xf numFmtId="0" fontId="0" fillId="0" borderId="0" xfId="0" applyBorder="1" applyAlignment="1">
      <alignment wrapText="1"/>
    </xf>
    <xf numFmtId="0" fontId="0" fillId="0" borderId="20" xfId="0" applyBorder="1" applyAlignment="1">
      <alignment wrapText="1"/>
    </xf>
    <xf numFmtId="0" fontId="4" fillId="0" borderId="10" xfId="20" applyFont="1" applyFill="1" applyBorder="1" applyAlignment="1" applyProtection="1">
      <alignment horizontal="left" vertical="top" wrapText="1"/>
      <protection hidden="1"/>
    </xf>
    <xf numFmtId="0" fontId="4" fillId="0" borderId="0" xfId="20" applyFont="1" applyFill="1" applyBorder="1" applyAlignment="1" applyProtection="1">
      <alignment horizontal="left" vertical="top" wrapText="1"/>
      <protection hidden="1"/>
    </xf>
    <xf numFmtId="0" fontId="4" fillId="0" borderId="11" xfId="20" applyFont="1" applyFill="1" applyBorder="1" applyAlignment="1" applyProtection="1">
      <alignment horizontal="left" vertical="top" wrapText="1"/>
      <protection hidden="1"/>
    </xf>
    <xf numFmtId="0" fontId="4" fillId="0" borderId="12" xfId="20" applyFont="1" applyFill="1" applyBorder="1" applyAlignment="1" applyProtection="1">
      <alignment horizontal="left" vertical="top" wrapText="1"/>
      <protection hidden="1"/>
    </xf>
    <xf numFmtId="0" fontId="4" fillId="0" borderId="13" xfId="20" applyFont="1" applyFill="1" applyBorder="1" applyAlignment="1" applyProtection="1">
      <alignment horizontal="left" vertical="top" wrapText="1"/>
      <protection hidden="1"/>
    </xf>
    <xf numFmtId="0" fontId="4" fillId="0" borderId="14" xfId="20" applyFont="1" applyFill="1" applyBorder="1" applyAlignment="1" applyProtection="1">
      <alignment horizontal="left" vertical="top" wrapText="1"/>
      <protection hidden="1"/>
    </xf>
    <xf numFmtId="37" fontId="4" fillId="3" borderId="4" xfId="0" applyNumberFormat="1" applyFont="1" applyFill="1" applyBorder="1" applyAlignment="1" applyProtection="1">
      <alignment horizontal="left" vertical="center"/>
      <protection hidden="1"/>
    </xf>
    <xf numFmtId="0" fontId="0" fillId="3" borderId="2" xfId="0" applyFill="1" applyBorder="1" applyAlignment="1">
      <alignment horizontal="left" vertical="center"/>
    </xf>
    <xf numFmtId="37" fontId="4" fillId="0" borderId="0" xfId="0" applyNumberFormat="1" applyFont="1" applyFill="1" applyBorder="1" applyAlignment="1" applyProtection="1">
      <alignment horizontal="left" vertical="center"/>
      <protection hidden="1"/>
    </xf>
    <xf numFmtId="37" fontId="7" fillId="0" borderId="0" xfId="0" applyNumberFormat="1" applyFont="1" applyFill="1" applyBorder="1" applyAlignment="1" applyProtection="1">
      <alignment horizontal="left" vertical="center"/>
      <protection hidden="1"/>
    </xf>
    <xf numFmtId="37" fontId="7"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37" fontId="7" fillId="0" borderId="0" xfId="0" applyNumberFormat="1" applyFont="1" applyFill="1" applyBorder="1" applyAlignment="1" applyProtection="1">
      <alignment horizontal="right" vertical="center"/>
      <protection hidden="1"/>
    </xf>
    <xf numFmtId="0" fontId="4" fillId="0" borderId="7" xfId="0" applyFont="1" applyFill="1" applyBorder="1" applyAlignment="1" applyProtection="1">
      <alignment horizontal="left" vertical="center" wrapText="1"/>
      <protection hidden="1"/>
    </xf>
    <xf numFmtId="0" fontId="4" fillId="0" borderId="8" xfId="0" applyFont="1" applyFill="1" applyBorder="1" applyAlignment="1" applyProtection="1">
      <alignment horizontal="left" vertical="center" wrapText="1"/>
      <protection hidden="1"/>
    </xf>
    <xf numFmtId="0" fontId="4" fillId="0" borderId="9"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0" fontId="7" fillId="4" borderId="16" xfId="0" applyFont="1" applyFill="1" applyBorder="1" applyAlignment="1" applyProtection="1">
      <alignment horizontal="left"/>
      <protection hidden="1"/>
    </xf>
    <xf numFmtId="0" fontId="7" fillId="0" borderId="19" xfId="0" applyFont="1" applyBorder="1" applyAlignment="1" applyProtection="1">
      <alignment horizontal="left"/>
      <protection hidden="1"/>
    </xf>
    <xf numFmtId="0" fontId="6" fillId="4" borderId="0" xfId="0" applyFont="1" applyFill="1" applyAlignment="1" applyProtection="1">
      <alignment horizontal="left"/>
      <protection hidden="1"/>
    </xf>
    <xf numFmtId="0" fontId="6" fillId="2" borderId="15" xfId="0" applyFont="1" applyFill="1" applyBorder="1" applyAlignment="1" applyProtection="1">
      <alignment horizontal="center"/>
      <protection hidden="1"/>
    </xf>
    <xf numFmtId="0" fontId="6" fillId="2" borderId="15" xfId="0" applyFont="1" applyFill="1" applyBorder="1" applyAlignment="1" applyProtection="1">
      <alignment/>
      <protection hidden="1"/>
    </xf>
    <xf numFmtId="0" fontId="7" fillId="4" borderId="0" xfId="0" applyFont="1" applyFill="1" applyBorder="1" applyAlignment="1" applyProtection="1">
      <alignment horizontal="left" vertical="top" wrapText="1"/>
      <protection hidden="1"/>
    </xf>
    <xf numFmtId="0" fontId="0" fillId="0" borderId="0" xfId="0" applyFont="1" applyAlignment="1">
      <alignment vertical="top" wrapText="1"/>
    </xf>
    <xf numFmtId="0" fontId="4" fillId="0" borderId="0" xfId="0" applyFont="1" applyBorder="1" applyAlignment="1" applyProtection="1">
      <alignment horizontal="left" wrapText="1"/>
      <protection/>
    </xf>
    <xf numFmtId="0" fontId="7" fillId="3" borderId="8" xfId="0" applyFont="1" applyFill="1" applyBorder="1" applyAlignment="1" applyProtection="1">
      <alignment horizontal="left"/>
      <protection locked="0"/>
    </xf>
    <xf numFmtId="0" fontId="7" fillId="0" borderId="8" xfId="0" applyFont="1" applyFill="1" applyBorder="1" applyAlignment="1" applyProtection="1">
      <alignment horizontal="left"/>
      <protection hidden="1"/>
    </xf>
    <xf numFmtId="0" fontId="6" fillId="3" borderId="8" xfId="0" applyFont="1" applyFill="1" applyBorder="1" applyAlignment="1" applyProtection="1">
      <alignment/>
      <protection locked="0"/>
    </xf>
    <xf numFmtId="0" fontId="6" fillId="3" borderId="7" xfId="0" applyFont="1" applyFill="1" applyBorder="1" applyAlignment="1" applyProtection="1">
      <alignment/>
      <protection locked="0"/>
    </xf>
    <xf numFmtId="0" fontId="6" fillId="3" borderId="9" xfId="0" applyFont="1" applyFill="1" applyBorder="1" applyAlignment="1" applyProtection="1">
      <alignment/>
      <protection locked="0"/>
    </xf>
    <xf numFmtId="0" fontId="6" fillId="3" borderId="12" xfId="0" applyFont="1" applyFill="1" applyBorder="1" applyAlignment="1" applyProtection="1">
      <alignment/>
      <protection locked="0"/>
    </xf>
    <xf numFmtId="0" fontId="6" fillId="3" borderId="13" xfId="0" applyFont="1" applyFill="1" applyBorder="1" applyAlignment="1" applyProtection="1">
      <alignment/>
      <protection locked="0"/>
    </xf>
    <xf numFmtId="0" fontId="6" fillId="3" borderId="14" xfId="0" applyFont="1" applyFill="1" applyBorder="1" applyAlignment="1" applyProtection="1">
      <alignment/>
      <protection locked="0"/>
    </xf>
    <xf numFmtId="0" fontId="7" fillId="0" borderId="15" xfId="0" applyFont="1" applyFill="1" applyBorder="1" applyAlignment="1" applyProtection="1">
      <alignment horizontal="left"/>
      <protection hidden="1"/>
    </xf>
    <xf numFmtId="0" fontId="6" fillId="3" borderId="7" xfId="0" applyFont="1" applyFill="1" applyBorder="1" applyAlignment="1" applyProtection="1">
      <alignment/>
      <protection locked="0"/>
    </xf>
    <xf numFmtId="0" fontId="6" fillId="3" borderId="8" xfId="0" applyFont="1" applyFill="1" applyBorder="1" applyAlignment="1" applyProtection="1">
      <alignment/>
      <protection locked="0"/>
    </xf>
    <xf numFmtId="0" fontId="7" fillId="0" borderId="13" xfId="0" applyFont="1" applyFill="1" applyBorder="1" applyAlignment="1" applyProtection="1">
      <alignment horizontal="left"/>
      <protection hidden="1"/>
    </xf>
    <xf numFmtId="37" fontId="4" fillId="0" borderId="10" xfId="0" applyNumberFormat="1" applyFont="1" applyFill="1" applyBorder="1" applyAlignment="1" applyProtection="1">
      <alignment horizontal="right" vertical="center"/>
      <protection hidden="1"/>
    </xf>
    <xf numFmtId="37" fontId="4" fillId="0" borderId="24" xfId="0" applyNumberFormat="1" applyFont="1" applyFill="1" applyBorder="1" applyAlignment="1" applyProtection="1">
      <alignment horizontal="left" vertical="center"/>
      <protection hidden="1"/>
    </xf>
    <xf numFmtId="37" fontId="7" fillId="0" borderId="24" xfId="20" applyNumberFormat="1" applyFont="1" applyFill="1" applyBorder="1" applyAlignment="1" applyProtection="1">
      <alignment horizontal="left" vertical="center"/>
      <protection hidden="1"/>
    </xf>
    <xf numFmtId="0" fontId="7" fillId="3" borderId="13" xfId="0" applyFont="1" applyFill="1" applyBorder="1" applyAlignment="1" applyProtection="1">
      <alignment horizontal="left"/>
      <protection locked="0"/>
    </xf>
    <xf numFmtId="0" fontId="7" fillId="3" borderId="9" xfId="0" applyFont="1" applyFill="1" applyBorder="1" applyAlignment="1" applyProtection="1">
      <alignment horizontal="left"/>
      <protection locked="0"/>
    </xf>
    <xf numFmtId="0" fontId="7" fillId="3" borderId="14" xfId="0" applyFont="1" applyFill="1" applyBorder="1" applyAlignment="1" applyProtection="1">
      <alignment horizontal="left"/>
      <protection locked="0"/>
    </xf>
    <xf numFmtId="0" fontId="7" fillId="0" borderId="15" xfId="0" applyFont="1" applyFill="1" applyBorder="1" applyAlignment="1" applyProtection="1">
      <alignment horizontal="left"/>
      <protection hidden="1"/>
    </xf>
    <xf numFmtId="0" fontId="7" fillId="0" borderId="6" xfId="0" applyFont="1" applyFill="1" applyBorder="1" applyAlignment="1" applyProtection="1">
      <alignment horizontal="left"/>
      <protection hidden="1"/>
    </xf>
    <xf numFmtId="0" fontId="7" fillId="0" borderId="2" xfId="0" applyFont="1" applyFill="1" applyBorder="1" applyAlignment="1" applyProtection="1">
      <alignment/>
      <protection hidden="1"/>
    </xf>
  </cellXfs>
  <cellStyles count="10">
    <cellStyle name="Normal" xfId="0"/>
    <cellStyle name="Followed Hyperlink" xfId="15"/>
    <cellStyle name="Hyperlink" xfId="16"/>
    <cellStyle name="Comma" xfId="17"/>
    <cellStyle name="Comma [0]" xfId="18"/>
    <cellStyle name="Percent" xfId="19"/>
    <cellStyle name="Standaard_Concept nac 2004 ent II" xfId="20"/>
    <cellStyle name="Tabelstandaard Totaal" xfId="21"/>
    <cellStyle name="Currency" xfId="22"/>
    <cellStyle name="Currency [0]" xfId="23"/>
  </cellStyles>
  <dxfs count="2">
    <dxf>
      <fill>
        <patternFill>
          <bgColor rgb="FFD7DCEF"/>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0</xdr:row>
      <xdr:rowOff>66675</xdr:rowOff>
    </xdr:from>
    <xdr:to>
      <xdr:col>8</xdr:col>
      <xdr:colOff>428625</xdr:colOff>
      <xdr:row>4</xdr:row>
      <xdr:rowOff>66675</xdr:rowOff>
    </xdr:to>
    <xdr:pic>
      <xdr:nvPicPr>
        <xdr:cNvPr id="1" name="Picture 2"/>
        <xdr:cNvPicPr preferRelativeResize="1">
          <a:picLocks noChangeAspect="1"/>
        </xdr:cNvPicPr>
      </xdr:nvPicPr>
      <xdr:blipFill>
        <a:blip r:embed="rId1"/>
        <a:stretch>
          <a:fillRect/>
        </a:stretch>
      </xdr:blipFill>
      <xdr:spPr>
        <a:xfrm>
          <a:off x="6762750" y="66675"/>
          <a:ext cx="1685925" cy="7620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12">
    <pageSetUpPr fitToPage="1"/>
  </sheetPr>
  <dimension ref="A1:Y46"/>
  <sheetViews>
    <sheetView showGridLines="0" showRowColHeaders="0" showZeros="0" tabSelected="1" showOutlineSymbols="0" zoomScaleSheetLayoutView="100" workbookViewId="0" topLeftCell="A1">
      <selection activeCell="D8" sqref="D8"/>
    </sheetView>
  </sheetViews>
  <sheetFormatPr defaultColWidth="9.140625" defaultRowHeight="12.75"/>
  <cols>
    <col min="1" max="1" width="31.7109375" style="32" customWidth="1"/>
    <col min="2" max="2" width="22.8515625" style="32" customWidth="1"/>
    <col min="3" max="3" width="8.00390625" style="32" customWidth="1"/>
    <col min="4" max="4" width="8.57421875" style="32" customWidth="1"/>
    <col min="5" max="5" width="2.7109375" style="32" customWidth="1"/>
    <col min="6" max="6" width="20.7109375" style="32" customWidth="1"/>
    <col min="7" max="7" width="10.7109375" style="32" customWidth="1"/>
    <col min="8" max="8" width="15.00390625" style="32" customWidth="1"/>
    <col min="9" max="9" width="15.28125" style="32" customWidth="1"/>
    <col min="10" max="10" width="2.57421875" style="32" customWidth="1"/>
    <col min="11" max="16384" width="9.140625" style="32" customWidth="1"/>
  </cols>
  <sheetData>
    <row r="1" spans="1:5" ht="12.75" customHeight="1">
      <c r="A1" s="140"/>
      <c r="B1" s="31"/>
      <c r="C1" s="33"/>
      <c r="D1" s="33"/>
      <c r="E1" s="33"/>
    </row>
    <row r="2" ht="12.75" customHeight="1"/>
    <row r="3" spans="1:6" ht="17.25" customHeight="1">
      <c r="A3" s="138" t="s">
        <v>43</v>
      </c>
      <c r="B3" s="35">
        <v>2011</v>
      </c>
      <c r="D3" s="34"/>
      <c r="E3" s="34"/>
      <c r="F3" s="34"/>
    </row>
    <row r="4" spans="1:6" ht="17.25" customHeight="1">
      <c r="A4" s="138" t="s">
        <v>61</v>
      </c>
      <c r="B4" s="35"/>
      <c r="D4" s="34"/>
      <c r="E4" s="34"/>
      <c r="F4" s="34"/>
    </row>
    <row r="5" spans="1:6" ht="12.75" customHeight="1">
      <c r="A5" s="33" t="s">
        <v>51</v>
      </c>
      <c r="B5" s="33"/>
      <c r="C5" s="34"/>
      <c r="D5" s="34"/>
      <c r="E5" s="34"/>
      <c r="F5" s="34"/>
    </row>
    <row r="6" spans="1:15" s="33" customFormat="1" ht="12.75" customHeight="1">
      <c r="A6" s="5"/>
      <c r="B6" s="5"/>
      <c r="C6" s="1"/>
      <c r="D6" s="1"/>
      <c r="F6" s="8" t="s">
        <v>30</v>
      </c>
      <c r="G6" s="1"/>
      <c r="H6" s="1"/>
      <c r="J6" s="1"/>
      <c r="K6" s="1"/>
      <c r="L6" s="1"/>
      <c r="M6" s="1"/>
      <c r="N6" s="1"/>
      <c r="O6" s="1"/>
    </row>
    <row r="7" spans="1:18" s="33" customFormat="1" ht="12.75" customHeight="1">
      <c r="A7" s="18" t="str">
        <f>IF(OR($D8=0),"U dient het NZa-nummer in te vullen.","")</f>
        <v>U dient het NZa-nummer in te vullen.</v>
      </c>
      <c r="B7" s="19"/>
      <c r="C7" s="36" t="s">
        <v>47</v>
      </c>
      <c r="D7" s="37" t="s">
        <v>48</v>
      </c>
      <c r="F7" s="8" t="s">
        <v>31</v>
      </c>
      <c r="G7" s="149" t="s">
        <v>63</v>
      </c>
      <c r="H7" s="150"/>
      <c r="I7" s="151"/>
      <c r="J7" s="5"/>
      <c r="K7" s="5"/>
      <c r="L7" s="169"/>
      <c r="M7" s="169"/>
      <c r="N7" s="169"/>
      <c r="O7" s="168"/>
      <c r="P7" s="168"/>
      <c r="Q7" s="168"/>
      <c r="R7" s="168"/>
    </row>
    <row r="8" spans="1:14" s="33" customFormat="1" ht="12.75" customHeight="1">
      <c r="A8" s="9" t="s">
        <v>49</v>
      </c>
      <c r="B8" s="10"/>
      <c r="C8" s="148">
        <v>60</v>
      </c>
      <c r="D8" s="89"/>
      <c r="F8" s="8" t="s">
        <v>32</v>
      </c>
      <c r="G8" s="152">
        <v>40561</v>
      </c>
      <c r="H8" s="153"/>
      <c r="I8" s="154"/>
      <c r="J8" s="4"/>
      <c r="K8" s="167"/>
      <c r="L8" s="167"/>
      <c r="M8" s="167"/>
      <c r="N8" s="167"/>
    </row>
    <row r="9" spans="1:14" s="33" customFormat="1" ht="12.75" customHeight="1">
      <c r="A9" s="9" t="s">
        <v>52</v>
      </c>
      <c r="B9" s="6"/>
      <c r="C9" s="101"/>
      <c r="D9" s="89"/>
      <c r="F9" s="8" t="s">
        <v>33</v>
      </c>
      <c r="G9" s="149">
        <v>1</v>
      </c>
      <c r="H9" s="150"/>
      <c r="I9" s="151"/>
      <c r="J9" s="4"/>
      <c r="K9" s="99"/>
      <c r="L9" s="99"/>
      <c r="M9" s="99"/>
      <c r="N9" s="99"/>
    </row>
    <row r="10" spans="1:18" s="33" customFormat="1" ht="12.75" customHeight="1">
      <c r="A10" s="100" t="s">
        <v>62</v>
      </c>
      <c r="B10" s="6"/>
      <c r="C10" s="10"/>
      <c r="D10" s="1"/>
      <c r="E10" s="1"/>
      <c r="J10" s="39"/>
      <c r="K10" s="39"/>
      <c r="L10" s="142"/>
      <c r="M10" s="142"/>
      <c r="N10" s="142"/>
      <c r="O10" s="168"/>
      <c r="P10" s="168"/>
      <c r="Q10" s="168"/>
      <c r="R10" s="168"/>
    </row>
    <row r="11" spans="1:18" s="33" customFormat="1" ht="12.75" customHeight="1">
      <c r="A11" s="5"/>
      <c r="B11" s="1"/>
      <c r="C11" s="1"/>
      <c r="D11" s="1"/>
      <c r="E11" s="1"/>
      <c r="J11" s="39"/>
      <c r="L11" s="4"/>
      <c r="M11" s="4"/>
      <c r="N11" s="4"/>
      <c r="O11" s="98"/>
      <c r="P11" s="98"/>
      <c r="Q11" s="98"/>
      <c r="R11" s="98"/>
    </row>
    <row r="12" spans="1:18" s="33" customFormat="1" ht="12.75" customHeight="1">
      <c r="A12" s="102" t="s">
        <v>53</v>
      </c>
      <c r="B12" s="103"/>
      <c r="C12" s="103"/>
      <c r="D12" s="103"/>
      <c r="E12" s="104"/>
      <c r="F12" s="104"/>
      <c r="G12" s="104"/>
      <c r="H12" s="104"/>
      <c r="I12" s="111"/>
      <c r="J12" s="117"/>
      <c r="K12" s="108"/>
      <c r="L12" s="108"/>
      <c r="M12" s="108"/>
      <c r="N12" s="4"/>
      <c r="O12" s="98"/>
      <c r="P12" s="98"/>
      <c r="Q12" s="98"/>
      <c r="R12" s="98"/>
    </row>
    <row r="13" spans="1:18" s="33" customFormat="1" ht="12.75" customHeight="1">
      <c r="A13" s="105"/>
      <c r="B13" s="106"/>
      <c r="C13" s="107"/>
      <c r="D13" s="107"/>
      <c r="E13" s="106"/>
      <c r="F13" s="106"/>
      <c r="G13" s="106"/>
      <c r="H13" s="106"/>
      <c r="I13" s="112"/>
      <c r="J13" s="117"/>
      <c r="K13" s="108"/>
      <c r="L13" s="108"/>
      <c r="M13" s="108"/>
      <c r="N13" s="4"/>
      <c r="O13" s="98"/>
      <c r="P13" s="98"/>
      <c r="Q13" s="98"/>
      <c r="R13" s="98"/>
    </row>
    <row r="14" spans="1:18" s="33" customFormat="1" ht="12.75" customHeight="1">
      <c r="A14" s="105"/>
      <c r="B14" s="155" t="s">
        <v>54</v>
      </c>
      <c r="C14" s="156"/>
      <c r="D14" s="156"/>
      <c r="E14" s="156"/>
      <c r="F14" s="156"/>
      <c r="G14" s="156"/>
      <c r="H14" s="156"/>
      <c r="I14" s="157"/>
      <c r="J14" s="118"/>
      <c r="K14" s="39"/>
      <c r="L14" s="108"/>
      <c r="M14" s="108"/>
      <c r="N14" s="4"/>
      <c r="O14" s="98"/>
      <c r="P14" s="98"/>
      <c r="Q14" s="98"/>
      <c r="R14" s="98"/>
    </row>
    <row r="15" spans="1:18" s="33" customFormat="1" ht="12.75" customHeight="1">
      <c r="A15" s="105"/>
      <c r="B15" s="156"/>
      <c r="C15" s="156"/>
      <c r="D15" s="156"/>
      <c r="E15" s="156"/>
      <c r="F15" s="156"/>
      <c r="G15" s="156"/>
      <c r="H15" s="156"/>
      <c r="I15" s="157"/>
      <c r="J15" s="118"/>
      <c r="K15" s="119"/>
      <c r="L15" s="120"/>
      <c r="M15" s="120"/>
      <c r="N15" s="4"/>
      <c r="O15" s="98"/>
      <c r="P15" s="98"/>
      <c r="Q15" s="98"/>
      <c r="R15" s="98"/>
    </row>
    <row r="16" spans="1:18" s="33" customFormat="1" ht="12.75" customHeight="1">
      <c r="A16" s="113"/>
      <c r="B16" s="114"/>
      <c r="C16" s="115"/>
      <c r="D16" s="115"/>
      <c r="E16" s="115"/>
      <c r="F16" s="115"/>
      <c r="G16" s="115"/>
      <c r="H16" s="115"/>
      <c r="I16" s="116"/>
      <c r="J16" s="121"/>
      <c r="K16" s="110"/>
      <c r="L16" s="109"/>
      <c r="M16" s="109"/>
      <c r="N16" s="4"/>
      <c r="O16" s="98"/>
      <c r="P16" s="98"/>
      <c r="Q16" s="98"/>
      <c r="R16" s="98"/>
    </row>
    <row r="17" spans="1:18" s="33" customFormat="1" ht="12.75" customHeight="1">
      <c r="A17" s="5"/>
      <c r="B17" s="1"/>
      <c r="C17" s="1"/>
      <c r="D17" s="1"/>
      <c r="E17" s="1"/>
      <c r="J17" s="39"/>
      <c r="K17" s="39"/>
      <c r="L17" s="4"/>
      <c r="M17" s="4"/>
      <c r="N17" s="4"/>
      <c r="O17" s="98"/>
      <c r="P17" s="98"/>
      <c r="Q17" s="98"/>
      <c r="R17" s="98"/>
    </row>
    <row r="18" spans="12:18" ht="12.75" customHeight="1">
      <c r="L18" s="142"/>
      <c r="M18" s="142"/>
      <c r="N18" s="142"/>
      <c r="O18" s="167"/>
      <c r="P18" s="167"/>
      <c r="Q18" s="167"/>
      <c r="R18" s="167"/>
    </row>
    <row r="19" spans="1:25" s="33" customFormat="1" ht="17.25" customHeight="1">
      <c r="A19" s="40" t="s">
        <v>41</v>
      </c>
      <c r="B19" s="83"/>
      <c r="C19" s="84"/>
      <c r="D19" s="85"/>
      <c r="E19" s="41"/>
      <c r="F19" s="11" t="s">
        <v>39</v>
      </c>
      <c r="G19" s="83"/>
      <c r="H19" s="84"/>
      <c r="I19" s="85"/>
      <c r="J19" s="2"/>
      <c r="K19" s="2"/>
      <c r="L19" s="13"/>
      <c r="M19" s="13"/>
      <c r="N19" s="12"/>
      <c r="O19" s="167"/>
      <c r="P19" s="167"/>
      <c r="Q19" s="167"/>
      <c r="R19" s="12"/>
      <c r="S19" s="170"/>
      <c r="T19" s="170"/>
      <c r="U19" s="170"/>
      <c r="V19" s="168"/>
      <c r="W19" s="168"/>
      <c r="X19" s="168"/>
      <c r="Y19" s="168"/>
    </row>
    <row r="20" spans="1:25" s="33" customFormat="1" ht="17.25" customHeight="1">
      <c r="A20" s="40" t="s">
        <v>25</v>
      </c>
      <c r="B20" s="83"/>
      <c r="C20" s="84"/>
      <c r="D20" s="85"/>
      <c r="E20" s="41"/>
      <c r="F20" s="8" t="s">
        <v>26</v>
      </c>
      <c r="G20" s="83"/>
      <c r="H20" s="84"/>
      <c r="I20" s="85"/>
      <c r="J20" s="2"/>
      <c r="K20" s="2"/>
      <c r="L20" s="12"/>
      <c r="M20" s="12"/>
      <c r="N20" s="12"/>
      <c r="O20" s="167"/>
      <c r="P20" s="167"/>
      <c r="Q20" s="167"/>
      <c r="R20" s="12"/>
      <c r="S20" s="171"/>
      <c r="T20" s="171"/>
      <c r="U20" s="171"/>
      <c r="V20" s="167"/>
      <c r="W20" s="167"/>
      <c r="X20" s="167"/>
      <c r="Y20" s="167"/>
    </row>
    <row r="21" spans="1:25" s="33" customFormat="1" ht="17.25" customHeight="1">
      <c r="A21" s="40" t="s">
        <v>26</v>
      </c>
      <c r="B21" s="83"/>
      <c r="C21" s="84"/>
      <c r="D21" s="85"/>
      <c r="E21" s="41"/>
      <c r="F21" s="8" t="s">
        <v>29</v>
      </c>
      <c r="G21" s="83"/>
      <c r="H21" s="84"/>
      <c r="I21" s="85"/>
      <c r="J21" s="2"/>
      <c r="K21" s="2"/>
      <c r="L21" s="13"/>
      <c r="M21" s="12"/>
      <c r="N21" s="12"/>
      <c r="O21" s="167"/>
      <c r="P21" s="167"/>
      <c r="Q21" s="167"/>
      <c r="R21" s="12"/>
      <c r="S21" s="171"/>
      <c r="T21" s="171"/>
      <c r="U21" s="171"/>
      <c r="V21" s="168"/>
      <c r="W21" s="168"/>
      <c r="X21" s="168"/>
      <c r="Y21" s="168"/>
    </row>
    <row r="22" spans="1:25" ht="17.25" customHeight="1">
      <c r="A22" s="40" t="s">
        <v>27</v>
      </c>
      <c r="B22" s="83"/>
      <c r="C22" s="84"/>
      <c r="D22" s="85"/>
      <c r="E22" s="41"/>
      <c r="F22" s="8" t="s">
        <v>32</v>
      </c>
      <c r="G22" s="86"/>
      <c r="H22" s="87"/>
      <c r="I22" s="88"/>
      <c r="J22" s="3"/>
      <c r="K22" s="3"/>
      <c r="L22" s="12"/>
      <c r="M22" s="12"/>
      <c r="N22" s="12"/>
      <c r="O22" s="167"/>
      <c r="P22" s="167"/>
      <c r="Q22" s="167"/>
      <c r="R22" s="12"/>
      <c r="S22" s="171"/>
      <c r="T22" s="171"/>
      <c r="U22" s="171"/>
      <c r="V22" s="167"/>
      <c r="W22" s="167"/>
      <c r="X22" s="167"/>
      <c r="Y22" s="167"/>
    </row>
    <row r="23" spans="1:25" ht="17.25" customHeight="1">
      <c r="A23" s="40" t="s">
        <v>28</v>
      </c>
      <c r="B23" s="83"/>
      <c r="C23" s="84"/>
      <c r="D23" s="85"/>
      <c r="E23" s="201"/>
      <c r="F23" s="205" t="s">
        <v>40</v>
      </c>
      <c r="G23" s="187"/>
      <c r="H23" s="187"/>
      <c r="I23" s="203"/>
      <c r="J23" s="3"/>
      <c r="K23" s="3"/>
      <c r="L23" s="12"/>
      <c r="M23" s="12"/>
      <c r="N23" s="12"/>
      <c r="O23" s="167"/>
      <c r="P23" s="167"/>
      <c r="Q23" s="167"/>
      <c r="R23" s="12"/>
      <c r="S23" s="170"/>
      <c r="T23" s="170"/>
      <c r="U23" s="170"/>
      <c r="V23" s="167"/>
      <c r="W23" s="167"/>
      <c r="X23" s="167"/>
      <c r="Y23" s="167"/>
    </row>
    <row r="24" spans="1:25" ht="17.25" customHeight="1">
      <c r="A24" s="40" t="s">
        <v>29</v>
      </c>
      <c r="B24" s="83"/>
      <c r="C24" s="84"/>
      <c r="D24" s="88"/>
      <c r="E24" s="201"/>
      <c r="F24" s="206"/>
      <c r="G24" s="202"/>
      <c r="H24" s="202"/>
      <c r="I24" s="204"/>
      <c r="J24" s="3"/>
      <c r="K24" s="3"/>
      <c r="L24" s="12"/>
      <c r="M24" s="12"/>
      <c r="N24" s="12"/>
      <c r="O24" s="167"/>
      <c r="P24" s="167"/>
      <c r="Q24" s="167"/>
      <c r="R24" s="12"/>
      <c r="S24" s="171"/>
      <c r="T24" s="171"/>
      <c r="U24" s="171"/>
      <c r="V24" s="167"/>
      <c r="W24" s="167"/>
      <c r="X24" s="167"/>
      <c r="Y24" s="167"/>
    </row>
    <row r="25" spans="1:25" ht="17.25" customHeight="1">
      <c r="A25" s="36" t="s">
        <v>55</v>
      </c>
      <c r="B25" s="42"/>
      <c r="C25" s="42"/>
      <c r="D25" s="43"/>
      <c r="F25" s="207"/>
      <c r="J25" s="2"/>
      <c r="K25" s="2"/>
      <c r="L25" s="13"/>
      <c r="M25" s="12"/>
      <c r="N25" s="12"/>
      <c r="O25" s="12"/>
      <c r="P25" s="12"/>
      <c r="Q25" s="12"/>
      <c r="R25" s="12"/>
      <c r="S25" s="171"/>
      <c r="T25" s="171"/>
      <c r="U25" s="171"/>
      <c r="V25" s="167"/>
      <c r="W25" s="167"/>
      <c r="X25" s="167"/>
      <c r="Y25" s="167"/>
    </row>
    <row r="26" spans="1:25" ht="17.25" customHeight="1">
      <c r="A26" s="143" t="s">
        <v>38</v>
      </c>
      <c r="B26" s="144"/>
      <c r="C26" s="144"/>
      <c r="D26" s="145"/>
      <c r="E26" s="38"/>
      <c r="F26" s="11" t="s">
        <v>42</v>
      </c>
      <c r="G26" s="83"/>
      <c r="H26" s="84"/>
      <c r="I26" s="85"/>
      <c r="J26" s="38"/>
      <c r="K26" s="38"/>
      <c r="L26" s="7"/>
      <c r="M26" s="7"/>
      <c r="N26" s="7"/>
      <c r="O26" s="7"/>
      <c r="P26" s="7"/>
      <c r="Q26" s="7"/>
      <c r="R26" s="12"/>
      <c r="S26" s="171"/>
      <c r="T26" s="171"/>
      <c r="U26" s="171"/>
      <c r="V26" s="167"/>
      <c r="W26" s="167"/>
      <c r="X26" s="167"/>
      <c r="Y26" s="167"/>
    </row>
    <row r="27" spans="1:25" ht="17.25" customHeight="1">
      <c r="A27" s="158"/>
      <c r="B27" s="159"/>
      <c r="C27" s="159"/>
      <c r="D27" s="160"/>
      <c r="E27" s="44"/>
      <c r="F27" s="8" t="s">
        <v>26</v>
      </c>
      <c r="G27" s="83"/>
      <c r="H27" s="84"/>
      <c r="I27" s="85"/>
      <c r="J27" s="45"/>
      <c r="K27" s="45"/>
      <c r="L27" s="7"/>
      <c r="M27" s="7"/>
      <c r="N27" s="7"/>
      <c r="O27" s="7"/>
      <c r="P27" s="7"/>
      <c r="Q27" s="7"/>
      <c r="R27" s="12"/>
      <c r="S27" s="170"/>
      <c r="T27" s="170"/>
      <c r="U27" s="170"/>
      <c r="V27" s="167"/>
      <c r="W27" s="167"/>
      <c r="X27" s="167"/>
      <c r="Y27" s="167"/>
    </row>
    <row r="28" spans="1:25" ht="17.25" customHeight="1">
      <c r="A28" s="161"/>
      <c r="B28" s="162"/>
      <c r="C28" s="162"/>
      <c r="D28" s="163"/>
      <c r="E28" s="44"/>
      <c r="F28" s="8" t="s">
        <v>29</v>
      </c>
      <c r="G28" s="83"/>
      <c r="H28" s="84"/>
      <c r="I28" s="85"/>
      <c r="J28" s="45"/>
      <c r="K28" s="45"/>
      <c r="L28" s="7"/>
      <c r="M28" s="7"/>
      <c r="N28" s="7"/>
      <c r="O28" s="7"/>
      <c r="P28" s="7"/>
      <c r="Q28" s="14"/>
      <c r="R28" s="12"/>
      <c r="S28" s="171"/>
      <c r="T28" s="171"/>
      <c r="U28" s="171"/>
      <c r="V28" s="167"/>
      <c r="W28" s="167"/>
      <c r="X28" s="167"/>
      <c r="Y28" s="167"/>
    </row>
    <row r="29" spans="1:21" ht="17.25" customHeight="1">
      <c r="A29" s="20"/>
      <c r="B29" s="21"/>
      <c r="C29" s="21"/>
      <c r="D29" s="22"/>
      <c r="E29" s="44"/>
      <c r="F29" s="195" t="s">
        <v>32</v>
      </c>
      <c r="G29" s="196"/>
      <c r="H29" s="197"/>
      <c r="I29" s="85"/>
      <c r="J29" s="7"/>
      <c r="K29" s="172"/>
      <c r="L29" s="172"/>
      <c r="M29" s="7"/>
      <c r="N29" s="12"/>
      <c r="O29" s="171"/>
      <c r="P29" s="171"/>
      <c r="Q29" s="171"/>
      <c r="R29" s="167"/>
      <c r="S29" s="167"/>
      <c r="T29" s="167"/>
      <c r="U29" s="167"/>
    </row>
    <row r="30" spans="1:9" ht="17.25" customHeight="1">
      <c r="A30" s="23"/>
      <c r="B30" s="24"/>
      <c r="C30" s="24"/>
      <c r="D30" s="25"/>
      <c r="E30" s="200"/>
      <c r="F30" s="188" t="s">
        <v>40</v>
      </c>
      <c r="G30" s="190"/>
      <c r="H30" s="189"/>
      <c r="I30" s="191"/>
    </row>
    <row r="31" spans="1:9" ht="17.25" customHeight="1">
      <c r="A31" s="26" t="s">
        <v>34</v>
      </c>
      <c r="B31" s="27"/>
      <c r="C31" s="28"/>
      <c r="D31" s="29" t="s">
        <v>35</v>
      </c>
      <c r="E31" s="200"/>
      <c r="F31" s="198"/>
      <c r="G31" s="192"/>
      <c r="H31" s="193"/>
      <c r="I31" s="194"/>
    </row>
    <row r="32" spans="1:9" ht="17.25" customHeight="1">
      <c r="A32" s="164" t="s">
        <v>36</v>
      </c>
      <c r="B32" s="165"/>
      <c r="C32" s="165"/>
      <c r="D32" s="91" t="s">
        <v>37</v>
      </c>
      <c r="E32" s="199"/>
      <c r="F32" s="2"/>
      <c r="G32" s="2"/>
      <c r="H32" s="2"/>
      <c r="I32" s="46"/>
    </row>
    <row r="33" spans="5:13" ht="12.75" customHeight="1">
      <c r="E33" s="2"/>
      <c r="G33" s="2"/>
      <c r="H33" s="2"/>
      <c r="I33" s="46"/>
      <c r="J33" s="166"/>
      <c r="K33" s="166"/>
      <c r="L33" s="166"/>
      <c r="M33" s="2"/>
    </row>
    <row r="34" spans="1:13" ht="12.75" customHeight="1">
      <c r="A34" s="13" t="s">
        <v>71</v>
      </c>
      <c r="E34" s="2"/>
      <c r="G34" s="2"/>
      <c r="H34" s="141">
        <f>IF('2. Productie'!L20="",'2. Productie'!L19+'3. Overige'!C17,'2. Productie'!L20+'3. Overige'!C17)</f>
        <v>0</v>
      </c>
      <c r="I34" s="46"/>
      <c r="J34" s="2"/>
      <c r="K34" s="2"/>
      <c r="L34" s="2"/>
      <c r="M34" s="2"/>
    </row>
    <row r="35" spans="1:13" ht="12.75" customHeight="1">
      <c r="A35" s="13" t="s">
        <v>70</v>
      </c>
      <c r="E35" s="2"/>
      <c r="G35" s="2"/>
      <c r="H35" s="141">
        <f>'2. Productie'!M16+'2. Productie'!N16</f>
        <v>0</v>
      </c>
      <c r="I35" s="46"/>
      <c r="J35" s="2"/>
      <c r="K35" s="2"/>
      <c r="L35" s="2"/>
      <c r="M35" s="2"/>
    </row>
    <row r="36" spans="1:13" ht="12.75" customHeight="1">
      <c r="A36" s="13"/>
      <c r="E36" s="2"/>
      <c r="G36" s="2"/>
      <c r="H36" s="2"/>
      <c r="I36" s="46"/>
      <c r="J36" s="2"/>
      <c r="K36" s="2"/>
      <c r="L36" s="2"/>
      <c r="M36" s="2"/>
    </row>
    <row r="37" spans="1:9" ht="12.75" customHeight="1">
      <c r="A37" s="173" t="s">
        <v>56</v>
      </c>
      <c r="B37" s="174"/>
      <c r="C37" s="174"/>
      <c r="D37" s="174"/>
      <c r="E37" s="174"/>
      <c r="F37" s="174"/>
      <c r="G37" s="174"/>
      <c r="H37" s="174"/>
      <c r="I37" s="175"/>
    </row>
    <row r="38" spans="1:9" ht="12.75" customHeight="1">
      <c r="A38" s="176"/>
      <c r="B38" s="177"/>
      <c r="C38" s="177"/>
      <c r="D38" s="177"/>
      <c r="E38" s="177"/>
      <c r="F38" s="177"/>
      <c r="G38" s="177"/>
      <c r="H38" s="177"/>
      <c r="I38" s="178"/>
    </row>
    <row r="39" spans="1:9" ht="12.75" customHeight="1">
      <c r="A39" s="176"/>
      <c r="B39" s="177"/>
      <c r="C39" s="177"/>
      <c r="D39" s="177"/>
      <c r="E39" s="177"/>
      <c r="F39" s="177"/>
      <c r="G39" s="177"/>
      <c r="H39" s="177"/>
      <c r="I39" s="178"/>
    </row>
    <row r="40" spans="1:12" ht="12.75" customHeight="1">
      <c r="A40" s="176"/>
      <c r="B40" s="177"/>
      <c r="C40" s="177"/>
      <c r="D40" s="177"/>
      <c r="E40" s="177"/>
      <c r="F40" s="177"/>
      <c r="G40" s="177"/>
      <c r="H40" s="177"/>
      <c r="I40" s="178"/>
      <c r="J40" s="1"/>
      <c r="K40" s="1"/>
      <c r="L40" s="1"/>
    </row>
    <row r="41" spans="1:12" ht="12.75" customHeight="1">
      <c r="A41" s="176"/>
      <c r="B41" s="177"/>
      <c r="C41" s="177"/>
      <c r="D41" s="177"/>
      <c r="E41" s="177"/>
      <c r="F41" s="177"/>
      <c r="G41" s="177"/>
      <c r="H41" s="177"/>
      <c r="I41" s="178"/>
      <c r="J41" s="1"/>
      <c r="K41" s="1"/>
      <c r="L41" s="1"/>
    </row>
    <row r="42" spans="1:12" ht="12.75" customHeight="1">
      <c r="A42" s="176"/>
      <c r="B42" s="177"/>
      <c r="C42" s="177"/>
      <c r="D42" s="177"/>
      <c r="E42" s="177"/>
      <c r="F42" s="177"/>
      <c r="G42" s="177"/>
      <c r="H42" s="177"/>
      <c r="I42" s="178"/>
      <c r="J42" s="1"/>
      <c r="K42" s="1"/>
      <c r="L42" s="132" t="s">
        <v>58</v>
      </c>
    </row>
    <row r="43" spans="1:12" ht="12.75" customHeight="1">
      <c r="A43" s="47" t="s">
        <v>57</v>
      </c>
      <c r="B43" s="48"/>
      <c r="C43" s="48"/>
      <c r="D43" s="48"/>
      <c r="E43" s="48"/>
      <c r="F43" s="48"/>
      <c r="G43" s="48"/>
      <c r="H43" s="48"/>
      <c r="I43" s="30"/>
      <c r="J43" s="1"/>
      <c r="K43" s="1"/>
      <c r="L43" s="132" t="s">
        <v>59</v>
      </c>
    </row>
    <row r="44" spans="2:13" ht="12" customHeight="1">
      <c r="B44" s="122"/>
      <c r="C44" s="123"/>
      <c r="D44" s="122"/>
      <c r="E44" s="122"/>
      <c r="F44" s="122"/>
      <c r="G44" s="122"/>
      <c r="H44" s="122"/>
      <c r="I44" s="122"/>
      <c r="J44" s="124"/>
      <c r="K44" s="124"/>
      <c r="L44" s="125"/>
      <c r="M44" s="126"/>
    </row>
    <row r="45" spans="1:14" ht="12" customHeight="1">
      <c r="A45" s="186" t="s">
        <v>76</v>
      </c>
      <c r="B45" s="186"/>
      <c r="C45" s="186"/>
      <c r="D45" s="186"/>
      <c r="E45" s="186"/>
      <c r="F45" s="186"/>
      <c r="G45" s="186"/>
      <c r="H45" s="186"/>
      <c r="I45" s="186"/>
      <c r="J45" s="186"/>
      <c r="K45" s="139"/>
      <c r="L45" s="139"/>
      <c r="M45" s="139"/>
      <c r="N45" s="139"/>
    </row>
    <row r="46" spans="1:14" ht="12" customHeight="1">
      <c r="A46" s="186"/>
      <c r="B46" s="186"/>
      <c r="C46" s="186"/>
      <c r="D46" s="186"/>
      <c r="E46" s="186"/>
      <c r="F46" s="186"/>
      <c r="G46" s="186"/>
      <c r="H46" s="186"/>
      <c r="I46" s="186"/>
      <c r="J46" s="186"/>
      <c r="K46" s="139"/>
      <c r="L46" s="139"/>
      <c r="M46" s="139"/>
      <c r="N46" s="139"/>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sheetData>
  <sheetProtection password="CDFF" sheet="1" objects="1" scenarios="1"/>
  <mergeCells count="49">
    <mergeCell ref="A45:J46"/>
    <mergeCell ref="K29:L29"/>
    <mergeCell ref="O29:Q29"/>
    <mergeCell ref="R29:U29"/>
    <mergeCell ref="A37:I42"/>
    <mergeCell ref="F30:F31"/>
    <mergeCell ref="G30:I31"/>
    <mergeCell ref="S27:U27"/>
    <mergeCell ref="V27:Y27"/>
    <mergeCell ref="S28:U28"/>
    <mergeCell ref="V28:Y28"/>
    <mergeCell ref="S25:U25"/>
    <mergeCell ref="V25:Y25"/>
    <mergeCell ref="S26:U26"/>
    <mergeCell ref="V26:Y26"/>
    <mergeCell ref="S23:U23"/>
    <mergeCell ref="V23:Y23"/>
    <mergeCell ref="O24:Q24"/>
    <mergeCell ref="S24:U24"/>
    <mergeCell ref="V24:Y24"/>
    <mergeCell ref="S21:U21"/>
    <mergeCell ref="V21:Y21"/>
    <mergeCell ref="O22:Q22"/>
    <mergeCell ref="S22:U22"/>
    <mergeCell ref="V22:Y22"/>
    <mergeCell ref="S19:U19"/>
    <mergeCell ref="V19:Y19"/>
    <mergeCell ref="O20:Q20"/>
    <mergeCell ref="S20:U20"/>
    <mergeCell ref="V20:Y20"/>
    <mergeCell ref="O7:R7"/>
    <mergeCell ref="K8:N8"/>
    <mergeCell ref="L10:N10"/>
    <mergeCell ref="O10:R10"/>
    <mergeCell ref="L7:N7"/>
    <mergeCell ref="O18:R18"/>
    <mergeCell ref="O19:Q19"/>
    <mergeCell ref="O21:Q21"/>
    <mergeCell ref="O23:Q23"/>
    <mergeCell ref="L18:N18"/>
    <mergeCell ref="A26:D28"/>
    <mergeCell ref="A32:C32"/>
    <mergeCell ref="J33:L33"/>
    <mergeCell ref="G23:I24"/>
    <mergeCell ref="F23:F24"/>
    <mergeCell ref="G7:I7"/>
    <mergeCell ref="G8:I8"/>
    <mergeCell ref="B14:I15"/>
    <mergeCell ref="G9:I9"/>
  </mergeCells>
  <conditionalFormatting sqref="K29:L29 K8:K9 V19:V28 R29 O7 O10:O24">
    <cfRule type="expression" priority="1" dxfId="0" stopIfTrue="1">
      <formula>$C$27=TRUE</formula>
    </cfRule>
  </conditionalFormatting>
  <conditionalFormatting sqref="J19:K21 E30:E36 A29:D32 G33:M36 F32:I32">
    <cfRule type="expression" priority="2" dxfId="1" stopIfTrue="1">
      <formula>#REF!=TRUE</formula>
    </cfRule>
  </conditionalFormatting>
  <conditionalFormatting sqref="P28:Q28">
    <cfRule type="expression" priority="3" dxfId="0" stopIfTrue="1">
      <formula>#REF!=TRUE</formula>
    </cfRule>
  </conditionalFormatting>
  <conditionalFormatting sqref="D8:D9">
    <cfRule type="expression" priority="4" dxfId="1" stopIfTrue="1">
      <formula>#REF!=TRUE</formula>
    </cfRule>
  </conditionalFormatting>
  <dataValidations count="3">
    <dataValidation type="whole" allowBlank="1" showInputMessage="1" showErrorMessage="1" errorTitle="Onjuiste invoer:" error="- de invoer moet het juiste nummer zijn" sqref="D8:D9">
      <formula1>$M8</formula1>
      <formula2>$N8</formula2>
    </dataValidation>
    <dataValidation type="list" allowBlank="1" showInputMessage="1" showErrorMessage="1" prompt="U kunt hier 'ja' selecteren indien u geen toestemming wenst te verlenen." errorTitle="Fout!" error="U moet hier een ja of nee opgeven" sqref="I43">
      <formula1>$L$42:$L$43</formula1>
    </dataValidation>
    <dataValidation allowBlank="1" showInputMessage="1" showErrorMessage="1" prompt="U kunt hier 'ja' selecteren indien u geen toestemming wenst te verlenen." errorTitle="Fout!" error="U moet hier een ja of nee opgeven" sqref="L44"/>
  </dataValidations>
  <printOptions/>
  <pageMargins left="0.47" right="0.49" top="0.53" bottom="0.71" header="0.41" footer="0.5"/>
  <pageSetup fitToHeight="1"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56"/>
  <sheetViews>
    <sheetView showGridLines="0" showZeros="0" showOutlineSymbols="0" zoomScaleSheetLayoutView="100" workbookViewId="0" topLeftCell="A1">
      <selection activeCell="C7" sqref="C7"/>
    </sheetView>
  </sheetViews>
  <sheetFormatPr defaultColWidth="9.140625" defaultRowHeight="15" customHeight="1"/>
  <cols>
    <col min="1" max="1" width="5.28125" style="52" customWidth="1"/>
    <col min="2" max="2" width="24.57421875" style="52" customWidth="1"/>
    <col min="3" max="3" width="10.140625" style="51" bestFit="1" customWidth="1"/>
    <col min="4" max="5" width="11.28125" style="51" bestFit="1" customWidth="1"/>
    <col min="6" max="6" width="12.28125" style="51" bestFit="1" customWidth="1"/>
    <col min="7" max="7" width="9.28125" style="52" bestFit="1" customWidth="1"/>
    <col min="8" max="8" width="10.28125" style="52" bestFit="1" customWidth="1"/>
    <col min="9" max="9" width="9.28125" style="52" bestFit="1" customWidth="1"/>
    <col min="10" max="10" width="10.28125" style="52" bestFit="1" customWidth="1"/>
    <col min="11" max="11" width="7.8515625" style="52" bestFit="1" customWidth="1"/>
    <col min="12" max="12" width="12.140625" style="52" customWidth="1"/>
    <col min="13" max="13" width="9.57421875" style="52" customWidth="1"/>
    <col min="14" max="14" width="12.00390625" style="52" customWidth="1"/>
    <col min="15" max="15" width="2.7109375" style="52" customWidth="1"/>
    <col min="16" max="16384" width="9.140625" style="52" customWidth="1"/>
  </cols>
  <sheetData>
    <row r="1" spans="17:20" ht="15" customHeight="1">
      <c r="Q1" s="179" t="s">
        <v>60</v>
      </c>
      <c r="R1" s="180"/>
      <c r="S1" s="179" t="s">
        <v>67</v>
      </c>
      <c r="T1" s="180"/>
    </row>
    <row r="2" spans="1:20" ht="15" customHeight="1">
      <c r="A2" s="52" t="str">
        <f>CONCATENATE("Productieafspraken ",'1. Voorblad'!B3," ",'1. Voorblad'!A4)</f>
        <v>Productieafspraken 2011 Voorlopige nacalculatie 2010</v>
      </c>
      <c r="N2" s="52">
        <v>2</v>
      </c>
      <c r="Q2" s="133" t="s">
        <v>0</v>
      </c>
      <c r="R2" s="134" t="s">
        <v>1</v>
      </c>
      <c r="S2" s="133" t="s">
        <v>0</v>
      </c>
      <c r="T2" s="134" t="s">
        <v>1</v>
      </c>
    </row>
    <row r="3" spans="17:20" ht="12" customHeight="1">
      <c r="Q3" s="135">
        <v>1.0175</v>
      </c>
      <c r="R3" s="136">
        <v>0.9969</v>
      </c>
      <c r="S3" s="135">
        <v>1.0125</v>
      </c>
      <c r="T3" s="136">
        <v>1.01</v>
      </c>
    </row>
    <row r="4" spans="1:14" ht="12" customHeight="1">
      <c r="A4" s="181" t="s">
        <v>44</v>
      </c>
      <c r="B4" s="181"/>
      <c r="C4" s="68" t="s">
        <v>10</v>
      </c>
      <c r="D4" s="68" t="s">
        <v>11</v>
      </c>
      <c r="E4" s="68" t="s">
        <v>12</v>
      </c>
      <c r="F4" s="68" t="s">
        <v>13</v>
      </c>
      <c r="G4" s="182" t="s">
        <v>16</v>
      </c>
      <c r="H4" s="183"/>
      <c r="I4" s="183"/>
      <c r="J4" s="183"/>
      <c r="K4" s="182" t="str">
        <f>"nacalculatie "&amp;C6&amp;"*"</f>
        <v>nacalculatie 2010*</v>
      </c>
      <c r="L4" s="182"/>
      <c r="M4" s="182" t="str">
        <f>"mutatie "&amp;E6&amp;"**"</f>
        <v>mutatie 2011**</v>
      </c>
      <c r="N4" s="183"/>
    </row>
    <row r="5" spans="2:14" ht="12" customHeight="1">
      <c r="B5" s="50"/>
      <c r="C5" s="70" t="s">
        <v>2</v>
      </c>
      <c r="D5" s="68" t="s">
        <v>9</v>
      </c>
      <c r="E5" s="71" t="s">
        <v>9</v>
      </c>
      <c r="F5" s="68" t="s">
        <v>14</v>
      </c>
      <c r="G5" s="69" t="s">
        <v>17</v>
      </c>
      <c r="H5" s="69" t="s">
        <v>1</v>
      </c>
      <c r="I5" s="69" t="s">
        <v>17</v>
      </c>
      <c r="J5" s="69" t="s">
        <v>1</v>
      </c>
      <c r="K5" s="72" t="s">
        <v>0</v>
      </c>
      <c r="L5" s="72" t="s">
        <v>1</v>
      </c>
      <c r="M5" s="72" t="s">
        <v>17</v>
      </c>
      <c r="N5" s="72" t="s">
        <v>1</v>
      </c>
    </row>
    <row r="6" spans="2:14" ht="12" customHeight="1">
      <c r="B6" s="73"/>
      <c r="C6" s="74">
        <f>'1. Voorblad'!B3-1</f>
        <v>2010</v>
      </c>
      <c r="D6" s="74">
        <f>C6</f>
        <v>2010</v>
      </c>
      <c r="E6" s="74">
        <f>+D6+1</f>
        <v>2011</v>
      </c>
      <c r="F6" s="75" t="s">
        <v>15</v>
      </c>
      <c r="G6" s="74" t="str">
        <f>"pp "&amp;C6-1</f>
        <v>pp 2009</v>
      </c>
      <c r="H6" s="74" t="str">
        <f>G6</f>
        <v>pp 2009</v>
      </c>
      <c r="I6" s="76" t="str">
        <f>"pp "&amp;C6</f>
        <v>pp 2010</v>
      </c>
      <c r="J6" s="76" t="str">
        <f>I6</f>
        <v>pp 2010</v>
      </c>
      <c r="K6" s="77"/>
      <c r="L6" s="77"/>
      <c r="M6" s="77"/>
      <c r="N6" s="77"/>
    </row>
    <row r="7" spans="1:14" ht="12" customHeight="1">
      <c r="A7" s="55">
        <f>N2*100+1</f>
        <v>201</v>
      </c>
      <c r="B7" s="56" t="s">
        <v>5</v>
      </c>
      <c r="C7" s="16"/>
      <c r="D7" s="16"/>
      <c r="E7" s="16"/>
      <c r="F7" s="78">
        <f>IF(AND(D7="",E7=""),"",E7-D7)</f>
      </c>
      <c r="G7" s="127">
        <v>98.92490004229924</v>
      </c>
      <c r="H7" s="127">
        <v>107.69656996003206</v>
      </c>
      <c r="I7" s="128">
        <f>+G7*$Q$3-0.01</f>
        <v>100.64608579303948</v>
      </c>
      <c r="J7" s="128">
        <f>+H7*$R$3+0.01</f>
        <v>107.37271059315597</v>
      </c>
      <c r="K7" s="58">
        <f>IF(AND($C7="",$D7=""),"",($C7-$D7)*G7*Q$3)</f>
      </c>
      <c r="L7" s="58">
        <f>IF(AND($C7="",$D7=""),"",($C7-$D7)*H7*R$3)</f>
      </c>
      <c r="M7" s="78">
        <f>IF($F7="","",$F7*I7*$S$3)</f>
      </c>
      <c r="N7" s="78">
        <f>IF($F7="","",$F7*J7*$T$3)</f>
      </c>
    </row>
    <row r="8" spans="1:14" ht="12" customHeight="1">
      <c r="A8" s="55">
        <f>A7+1</f>
        <v>202</v>
      </c>
      <c r="B8" s="56" t="s">
        <v>3</v>
      </c>
      <c r="C8" s="15"/>
      <c r="D8" s="15"/>
      <c r="E8" s="15"/>
      <c r="F8" s="58">
        <f aca="true" t="shared" si="0" ref="F8:F14">IF(AND(D8="",E8=""),"",E8-D8)</f>
      </c>
      <c r="G8" s="129">
        <v>134.16752210650745</v>
      </c>
      <c r="H8" s="127">
        <v>107.69656996003206</v>
      </c>
      <c r="I8" s="130">
        <f>+G8*$Q$3-0.01</f>
        <v>136.50545374337133</v>
      </c>
      <c r="J8" s="128">
        <f>+H8*$R$3+0.01</f>
        <v>107.37271059315597</v>
      </c>
      <c r="K8" s="58">
        <f>IF(AND($C8="",$D8=""),"",($C8-$D8)*G8*Q$3)</f>
      </c>
      <c r="L8" s="58">
        <f>IF(AND($C8="",$D8=""),"",($C8-$D8)*H8*R$3)</f>
      </c>
      <c r="M8" s="78">
        <f>IF($F8="","",$F8*I8*$S$3)</f>
      </c>
      <c r="N8" s="78">
        <f>IF($F8="","",$F8*J8*$T$3)</f>
      </c>
    </row>
    <row r="9" spans="1:14" ht="12" customHeight="1">
      <c r="A9" s="55">
        <f aca="true" t="shared" si="1" ref="A9:A16">A8+1</f>
        <v>203</v>
      </c>
      <c r="B9" s="56" t="s">
        <v>4</v>
      </c>
      <c r="C9" s="15"/>
      <c r="D9" s="15"/>
      <c r="E9" s="15"/>
      <c r="F9" s="58">
        <f t="shared" si="0"/>
      </c>
      <c r="G9" s="129">
        <v>170.55023610382722</v>
      </c>
      <c r="H9" s="127">
        <v>107.69656996003206</v>
      </c>
      <c r="I9" s="130">
        <f>+G9*$Q$3</f>
        <v>173.53486523564422</v>
      </c>
      <c r="J9" s="128">
        <f>+H9*$R$3+0.01</f>
        <v>107.37271059315597</v>
      </c>
      <c r="K9" s="58">
        <f>IF(AND($C9="",$D9=""),"",($C9-$D9)*G9*Q$3)</f>
      </c>
      <c r="L9" s="58">
        <f>IF(AND($C9="",$D9=""),"",($C9-$D9)*H9*R$3)</f>
      </c>
      <c r="M9" s="78">
        <f>IF($F9="","",$F9*I9*$S$3)</f>
      </c>
      <c r="N9" s="78">
        <f>IF($F9="","",$F9*J9*$T$3)</f>
      </c>
    </row>
    <row r="10" spans="1:14" ht="12" customHeight="1">
      <c r="A10" s="55">
        <f t="shared" si="1"/>
        <v>204</v>
      </c>
      <c r="B10" s="56" t="s">
        <v>6</v>
      </c>
      <c r="C10" s="15"/>
      <c r="D10" s="15"/>
      <c r="E10" s="15"/>
      <c r="F10" s="58">
        <f t="shared" si="0"/>
      </c>
      <c r="G10" s="17"/>
      <c r="H10" s="17"/>
      <c r="I10" s="17"/>
      <c r="J10" s="17"/>
      <c r="K10" s="15"/>
      <c r="L10" s="15"/>
      <c r="M10" s="15"/>
      <c r="N10" s="15"/>
    </row>
    <row r="11" spans="1:14" ht="12" customHeight="1">
      <c r="A11" s="55">
        <f t="shared" si="1"/>
        <v>205</v>
      </c>
      <c r="B11" s="56" t="s">
        <v>7</v>
      </c>
      <c r="C11" s="15"/>
      <c r="D11" s="15"/>
      <c r="E11" s="15"/>
      <c r="F11" s="58">
        <f t="shared" si="0"/>
      </c>
      <c r="G11" s="129">
        <v>61.96587583703293</v>
      </c>
      <c r="H11" s="129">
        <v>91.41820215054972</v>
      </c>
      <c r="I11" s="130">
        <f>+G11*$Q$3</f>
        <v>63.050278664181015</v>
      </c>
      <c r="J11" s="130">
        <f>+H11*$R$3+0.01</f>
        <v>91.14480572388302</v>
      </c>
      <c r="K11" s="58">
        <f>IF(AND($C11="",$D11=""),"",($C11-$D11)*G11*Q$3)</f>
      </c>
      <c r="L11" s="58">
        <f>IF(AND($C11="",$D11=""),"",($C11-$D11)*H11*R$3)</f>
      </c>
      <c r="M11" s="58">
        <f>IF($F11="","",$F11*I11*$S$3)</f>
      </c>
      <c r="N11" s="58">
        <f>IF($F11="","",$F11*J11*$T$3)</f>
      </c>
    </row>
    <row r="12" spans="1:14" ht="12" customHeight="1">
      <c r="A12" s="55">
        <f t="shared" si="1"/>
        <v>206</v>
      </c>
      <c r="B12" s="79" t="s">
        <v>64</v>
      </c>
      <c r="C12" s="15"/>
      <c r="D12" s="15"/>
      <c r="E12" s="15"/>
      <c r="F12" s="58">
        <f t="shared" si="0"/>
      </c>
      <c r="G12" s="129">
        <v>141.12</v>
      </c>
      <c r="H12" s="129">
        <v>0</v>
      </c>
      <c r="I12" s="130">
        <f>+G12*$Q$3</f>
        <v>143.58960000000002</v>
      </c>
      <c r="J12" s="131">
        <f>+H12*$R$3</f>
        <v>0</v>
      </c>
      <c r="K12" s="58">
        <f>IF(AND($C12="",$D12=""),"",($C12-$D12)*G12*Q$3)</f>
      </c>
      <c r="L12" s="58">
        <f>IF(AND($C12="",$D12=""),"",($C12-$D12)*H12*R$3)</f>
      </c>
      <c r="M12" s="58">
        <f>IF($F12="","",$F12*I12*$S$3)</f>
      </c>
      <c r="N12" s="58">
        <f>IF($F12="","",$F12*J12*$T$3)</f>
      </c>
    </row>
    <row r="13" spans="1:14" ht="12" customHeight="1">
      <c r="A13" s="55">
        <f t="shared" si="1"/>
        <v>207</v>
      </c>
      <c r="B13" s="79" t="s">
        <v>65</v>
      </c>
      <c r="C13" s="15"/>
      <c r="D13" s="15"/>
      <c r="E13" s="15"/>
      <c r="F13" s="58">
        <f t="shared" si="0"/>
      </c>
      <c r="G13" s="17">
        <f>-G11*0.5</f>
        <v>-30.982937918516466</v>
      </c>
      <c r="H13" s="137"/>
      <c r="I13" s="129">
        <f>+G13*$Q$3</f>
        <v>-31.525139332090507</v>
      </c>
      <c r="J13" s="130">
        <f>+H13*$R$3</f>
        <v>0</v>
      </c>
      <c r="K13" s="58">
        <f aca="true" t="shared" si="2" ref="K13:L15">IF(AND($C13="",$D13=""),"",($C13-$D13)*G13*Q$3)</f>
      </c>
      <c r="L13" s="58">
        <f t="shared" si="2"/>
      </c>
      <c r="M13" s="58">
        <f>IF($F13="","",$F13*I13*$S$3)</f>
      </c>
      <c r="N13" s="58">
        <f>IF($F13="","",$F13*J13*$T$3)</f>
      </c>
    </row>
    <row r="14" spans="1:14" ht="12" customHeight="1">
      <c r="A14" s="55">
        <f t="shared" si="1"/>
        <v>208</v>
      </c>
      <c r="B14" s="56" t="s">
        <v>8</v>
      </c>
      <c r="C14" s="15"/>
      <c r="D14" s="15"/>
      <c r="E14" s="15"/>
      <c r="F14" s="58">
        <f t="shared" si="0"/>
      </c>
      <c r="G14" s="129">
        <v>22.17</v>
      </c>
      <c r="H14" s="130">
        <v>78.80999265942147</v>
      </c>
      <c r="I14" s="130">
        <f>+G14*$Q$3</f>
        <v>22.557975000000003</v>
      </c>
      <c r="J14" s="130">
        <f>+H14*$R$3</f>
        <v>78.56568168217726</v>
      </c>
      <c r="K14" s="58">
        <f t="shared" si="2"/>
      </c>
      <c r="L14" s="58">
        <f t="shared" si="2"/>
      </c>
      <c r="M14" s="58">
        <f>IF($F14="","",$F14*I14*$S$3)</f>
      </c>
      <c r="N14" s="58">
        <f>IF($F14="","",$F14*J14*$T$3)</f>
      </c>
    </row>
    <row r="15" spans="1:14" ht="12" customHeight="1">
      <c r="A15" s="55">
        <f t="shared" si="1"/>
        <v>209</v>
      </c>
      <c r="B15" s="79" t="s">
        <v>18</v>
      </c>
      <c r="C15" s="15"/>
      <c r="D15" s="15"/>
      <c r="E15" s="15"/>
      <c r="F15" s="58">
        <f>IF(AND(D15="",E15=""),"",E15-D15)</f>
      </c>
      <c r="G15" s="131">
        <v>0</v>
      </c>
      <c r="H15" s="130">
        <v>7.88</v>
      </c>
      <c r="I15" s="131">
        <f>+G15*$Q$3</f>
        <v>0</v>
      </c>
      <c r="J15" s="130">
        <f>+H15*$R$3</f>
        <v>7.8555719999999996</v>
      </c>
      <c r="K15" s="58">
        <f t="shared" si="2"/>
      </c>
      <c r="L15" s="58">
        <f t="shared" si="2"/>
      </c>
      <c r="M15" s="58">
        <f>IF($F15="","",$F15*I15*$S$3)</f>
      </c>
      <c r="N15" s="58">
        <f>IF($F15="","",$F15*J15*$T$3)</f>
      </c>
    </row>
    <row r="16" spans="1:14" ht="12" customHeight="1">
      <c r="A16" s="55">
        <f t="shared" si="1"/>
        <v>210</v>
      </c>
      <c r="B16" s="93" t="s">
        <v>50</v>
      </c>
      <c r="C16" s="94"/>
      <c r="D16" s="94"/>
      <c r="E16" s="93"/>
      <c r="F16" s="93"/>
      <c r="G16" s="94"/>
      <c r="H16" s="93"/>
      <c r="I16" s="93"/>
      <c r="J16" s="93"/>
      <c r="K16" s="92">
        <f>IF(AND(K7="",K8="",K9="",K11="",K12="",K13="",K14="",K15=""),"",SUM(K7:K15))</f>
      </c>
      <c r="L16" s="92">
        <f>IF(AND(L7="",L8="",L9="",L11="",L12="",L13="",L14="",L15=""),"",SUM(L7:L15))</f>
      </c>
      <c r="M16" s="92">
        <f>IF(AND(M7="",M8="",M9="",M11="",M12="",M13="",M14="",M15=""),0,SUM(M7:M15))</f>
        <v>0</v>
      </c>
      <c r="N16" s="92">
        <f>IF(AND(N7="",N8="",N9="",N11="",N12="",N13="",N14="",N15=""),0,SUM(N7:N15))</f>
        <v>0</v>
      </c>
    </row>
    <row r="17" spans="1:14" ht="12" customHeight="1">
      <c r="A17" s="64"/>
      <c r="C17" s="59"/>
      <c r="D17" s="59"/>
      <c r="E17" s="52"/>
      <c r="F17" s="52"/>
      <c r="G17" s="59"/>
      <c r="K17" s="95"/>
      <c r="L17" s="95"/>
      <c r="M17" s="95"/>
      <c r="N17" s="95"/>
    </row>
    <row r="18" spans="1:14" ht="12" customHeight="1">
      <c r="A18" s="65" t="str">
        <f>"Nacalculatie op productie "&amp;C6</f>
        <v>Nacalculatie op productie 2010</v>
      </c>
      <c r="C18" s="59"/>
      <c r="D18" s="59"/>
      <c r="E18" s="52"/>
      <c r="F18" s="52"/>
      <c r="K18" s="59"/>
      <c r="M18" s="59"/>
      <c r="N18" s="59"/>
    </row>
    <row r="19" spans="1:14" ht="12" customHeight="1">
      <c r="A19" s="55">
        <f>A16+1</f>
        <v>211</v>
      </c>
      <c r="B19" s="66" t="s">
        <v>20</v>
      </c>
      <c r="C19" s="80"/>
      <c r="D19" s="67"/>
      <c r="E19" s="80"/>
      <c r="F19" s="80"/>
      <c r="G19" s="80"/>
      <c r="H19" s="80"/>
      <c r="I19" s="80"/>
      <c r="J19" s="80"/>
      <c r="K19" s="81"/>
      <c r="L19" s="146">
        <f>IF(AND(K16="",L16=""),0,K16+L16)</f>
        <v>0</v>
      </c>
      <c r="M19" s="59"/>
      <c r="N19" s="59"/>
    </row>
    <row r="20" spans="1:14" ht="12" customHeight="1">
      <c r="A20" s="55">
        <f>A19+1</f>
        <v>212</v>
      </c>
      <c r="B20" s="66" t="s">
        <v>22</v>
      </c>
      <c r="C20" s="80"/>
      <c r="D20" s="67"/>
      <c r="E20" s="80"/>
      <c r="F20" s="80"/>
      <c r="G20" s="80"/>
      <c r="H20" s="80"/>
      <c r="I20" s="80"/>
      <c r="J20" s="80"/>
      <c r="K20" s="81"/>
      <c r="L20" s="147"/>
      <c r="M20" s="59"/>
      <c r="N20" s="59"/>
    </row>
    <row r="21" spans="3:14" ht="12" customHeight="1">
      <c r="C21" s="59"/>
      <c r="D21" s="59"/>
      <c r="E21" s="52"/>
      <c r="F21" s="52"/>
      <c r="K21" s="59"/>
      <c r="L21" s="59"/>
      <c r="M21" s="59"/>
      <c r="N21" s="59"/>
    </row>
    <row r="22" spans="1:14" ht="12" customHeight="1">
      <c r="A22" s="52" t="str">
        <f>"* prijspeil ultimo "&amp;C6</f>
        <v>* prijspeil ultimo 2010</v>
      </c>
      <c r="C22" s="59"/>
      <c r="D22" s="59"/>
      <c r="E22" s="52"/>
      <c r="F22" s="52"/>
      <c r="K22" s="59"/>
      <c r="L22" s="59"/>
      <c r="M22" s="59"/>
      <c r="N22" s="59"/>
    </row>
    <row r="23" spans="1:14" ht="12" customHeight="1">
      <c r="A23" s="52" t="s">
        <v>19</v>
      </c>
      <c r="C23" s="59"/>
      <c r="D23" s="59"/>
      <c r="E23" s="52"/>
      <c r="F23" s="52"/>
      <c r="G23" s="59"/>
      <c r="H23" s="52" t="s">
        <v>24</v>
      </c>
      <c r="K23" s="59"/>
      <c r="L23" s="59"/>
      <c r="M23" s="59"/>
      <c r="N23" s="59"/>
    </row>
    <row r="24" spans="1:14" ht="12" customHeight="1">
      <c r="A24" s="52" t="s">
        <v>66</v>
      </c>
      <c r="C24" s="59"/>
      <c r="D24" s="59"/>
      <c r="E24" s="52"/>
      <c r="F24" s="52"/>
      <c r="G24" s="59"/>
      <c r="K24" s="59"/>
      <c r="L24" s="59"/>
      <c r="M24" s="59"/>
      <c r="N24" s="59"/>
    </row>
    <row r="25" spans="1:9" ht="12" customHeight="1">
      <c r="A25" s="52" t="s">
        <v>21</v>
      </c>
      <c r="C25" s="59"/>
      <c r="D25" s="59"/>
      <c r="E25" s="52"/>
      <c r="F25" s="52"/>
      <c r="G25" s="59"/>
      <c r="H25" s="60"/>
      <c r="I25" s="60"/>
    </row>
    <row r="26" ht="12" customHeight="1">
      <c r="E26" s="82"/>
    </row>
    <row r="27" spans="2:5" ht="11.25">
      <c r="B27" s="73"/>
      <c r="E27" s="82"/>
    </row>
    <row r="28" ht="11.25">
      <c r="E28" s="82"/>
    </row>
    <row r="29" ht="11.25">
      <c r="E29" s="82"/>
    </row>
    <row r="30" ht="11.25">
      <c r="E30" s="82"/>
    </row>
    <row r="31" ht="11.25">
      <c r="E31" s="82"/>
    </row>
    <row r="32" ht="11.25">
      <c r="E32" s="82"/>
    </row>
    <row r="33" ht="11.25">
      <c r="E33" s="82"/>
    </row>
    <row r="34" spans="5:7" ht="11.25">
      <c r="E34" s="82"/>
      <c r="G34" s="52" t="s">
        <v>24</v>
      </c>
    </row>
    <row r="35" ht="11.25">
      <c r="E35" s="82"/>
    </row>
    <row r="36" ht="11.25">
      <c r="E36" s="82"/>
    </row>
    <row r="37" ht="11.25">
      <c r="E37" s="82"/>
    </row>
    <row r="38" ht="11.25">
      <c r="E38" s="82"/>
    </row>
    <row r="39" ht="11.25">
      <c r="E39" s="82"/>
    </row>
    <row r="40" ht="11.25">
      <c r="E40" s="82"/>
    </row>
    <row r="41" ht="15" customHeight="1">
      <c r="E41" s="82"/>
    </row>
    <row r="42" ht="15" customHeight="1">
      <c r="E42" s="82"/>
    </row>
    <row r="43" ht="15" customHeight="1">
      <c r="E43" s="82"/>
    </row>
    <row r="44" ht="15" customHeight="1">
      <c r="E44" s="82"/>
    </row>
    <row r="45" ht="15" customHeight="1">
      <c r="E45" s="82"/>
    </row>
    <row r="46" ht="15" customHeight="1">
      <c r="E46" s="82"/>
    </row>
    <row r="47" ht="15" customHeight="1">
      <c r="E47" s="82"/>
    </row>
    <row r="48" ht="15" customHeight="1">
      <c r="E48" s="82"/>
    </row>
    <row r="49" ht="15" customHeight="1">
      <c r="E49" s="82"/>
    </row>
    <row r="50" ht="15" customHeight="1">
      <c r="E50" s="82"/>
    </row>
    <row r="51" ht="15" customHeight="1">
      <c r="E51" s="82"/>
    </row>
    <row r="52" ht="15" customHeight="1">
      <c r="E52" s="82"/>
    </row>
    <row r="53" ht="15" customHeight="1">
      <c r="E53" s="82"/>
    </row>
    <row r="54" ht="15" customHeight="1">
      <c r="E54" s="82"/>
    </row>
    <row r="55" ht="15" customHeight="1">
      <c r="E55" s="82"/>
    </row>
    <row r="56" ht="15" customHeight="1">
      <c r="E56" s="82"/>
    </row>
  </sheetData>
  <sheetProtection password="CDFF" sheet="1" objects="1" scenarios="1"/>
  <mergeCells count="6">
    <mergeCell ref="S1:T1"/>
    <mergeCell ref="A4:B4"/>
    <mergeCell ref="G4:J4"/>
    <mergeCell ref="Q1:R1"/>
    <mergeCell ref="K4:L4"/>
    <mergeCell ref="M4:N4"/>
  </mergeCells>
  <printOptions/>
  <pageMargins left="0.55" right="0.51" top="0.69" bottom="1" header="0.5" footer="0.5"/>
  <pageSetup fitToHeight="1" fitToWidth="1" horizontalDpi="1200" verticalDpi="1200" orientation="landscape" paperSize="9" scale="86" r:id="rId3"/>
  <legacyDrawing r:id="rId2"/>
  <oleObjects>
    <oleObject progId="MSPhotoEd.3" shapeId="552842" r:id="rId1"/>
  </oleObjects>
</worksheet>
</file>

<file path=xl/worksheets/sheet3.xml><?xml version="1.0" encoding="utf-8"?>
<worksheet xmlns="http://schemas.openxmlformats.org/spreadsheetml/2006/main" xmlns:r="http://schemas.openxmlformats.org/officeDocument/2006/relationships">
  <dimension ref="A1:I58"/>
  <sheetViews>
    <sheetView showGridLines="0" showRowColHeaders="0" showZeros="0" showOutlineSymbols="0" zoomScaleSheetLayoutView="100" workbookViewId="0" topLeftCell="A1">
      <selection activeCell="A3" sqref="A3"/>
    </sheetView>
  </sheetViews>
  <sheetFormatPr defaultColWidth="9.140625" defaultRowHeight="12.75"/>
  <cols>
    <col min="1" max="1" width="5.28125" style="64" customWidth="1"/>
    <col min="2" max="2" width="80.28125" style="52" customWidth="1"/>
    <col min="3" max="3" width="34.7109375" style="51" customWidth="1"/>
    <col min="4" max="4" width="2.7109375" style="52" customWidth="1"/>
    <col min="5" max="16384" width="9.140625" style="52" customWidth="1"/>
  </cols>
  <sheetData>
    <row r="1" spans="1:2" ht="11.25">
      <c r="A1" s="49"/>
      <c r="B1" s="50"/>
    </row>
    <row r="2" spans="1:3" ht="11.25">
      <c r="A2" s="52" t="str">
        <f>'2. Productie'!A2</f>
        <v>Productieafspraken 2011 Voorlopige nacalculatie 2010</v>
      </c>
      <c r="C2" s="52">
        <f>'2. Productie'!N2+1</f>
        <v>3</v>
      </c>
    </row>
    <row r="3" spans="1:3" ht="11.25">
      <c r="A3" s="53"/>
      <c r="C3" s="52"/>
    </row>
    <row r="4" spans="1:2" ht="11.25">
      <c r="A4" s="54" t="s">
        <v>45</v>
      </c>
      <c r="B4" s="50"/>
    </row>
    <row r="5" ht="11.25">
      <c r="A5" s="49"/>
    </row>
    <row r="6" spans="1:4" ht="11.25">
      <c r="A6" s="55">
        <f>C2*100+(1)</f>
        <v>301</v>
      </c>
      <c r="B6" s="56" t="str">
        <f>"Overeengekomen afschrijving dubieuze debiteuren "&amp;'1. Voorblad'!B3</f>
        <v>Overeengekomen afschrijving dubieuze debiteuren 2011</v>
      </c>
      <c r="C6" s="15"/>
      <c r="D6" s="57"/>
    </row>
    <row r="7" spans="1:4" ht="11.25">
      <c r="A7" s="55">
        <f>A6+1</f>
        <v>302</v>
      </c>
      <c r="B7" s="56" t="s">
        <v>72</v>
      </c>
      <c r="C7" s="15"/>
      <c r="D7" s="57"/>
    </row>
    <row r="8" spans="1:4" ht="11.25">
      <c r="A8" s="55">
        <f>A7+1</f>
        <v>303</v>
      </c>
      <c r="B8" s="56" t="s">
        <v>75</v>
      </c>
      <c r="C8" s="58">
        <f>IF(AND(C6="",C7=""),"",C6-C7)</f>
      </c>
      <c r="D8" s="57"/>
    </row>
    <row r="9" spans="1:4" ht="11.25">
      <c r="A9" s="55">
        <f>A8+1</f>
        <v>304</v>
      </c>
      <c r="B9" s="56" t="str">
        <f>"Werkelijke kosten "&amp;'1. Voorblad'!B3-1</f>
        <v>Werkelijke kosten 2010</v>
      </c>
      <c r="C9" s="15"/>
      <c r="D9" s="57"/>
    </row>
    <row r="10" spans="1:4" ht="11.25">
      <c r="A10" s="49"/>
      <c r="B10" s="57"/>
      <c r="C10" s="59"/>
      <c r="D10" s="57"/>
    </row>
    <row r="11" spans="1:3" ht="11.25">
      <c r="A11" s="54" t="s">
        <v>46</v>
      </c>
      <c r="B11" s="61"/>
      <c r="C11" s="60"/>
    </row>
    <row r="12" spans="1:3" ht="11.25">
      <c r="A12" s="184" t="s">
        <v>69</v>
      </c>
      <c r="B12" s="185"/>
      <c r="C12" s="185"/>
    </row>
    <row r="13" spans="1:3" ht="11.25">
      <c r="A13" s="185"/>
      <c r="B13" s="185"/>
      <c r="C13" s="185"/>
    </row>
    <row r="14" spans="1:3" ht="11.25">
      <c r="A14" s="49"/>
      <c r="B14" s="90"/>
      <c r="C14" s="60"/>
    </row>
    <row r="15" spans="1:3" ht="11.25">
      <c r="A15" s="55">
        <f>(C2+1)*100+1</f>
        <v>401</v>
      </c>
      <c r="B15" s="56" t="s">
        <v>73</v>
      </c>
      <c r="C15" s="15"/>
    </row>
    <row r="16" spans="1:3" ht="11.25">
      <c r="A16" s="55">
        <f>A15+1</f>
        <v>402</v>
      </c>
      <c r="B16" s="56" t="str">
        <f>"Reeds in rekenstaat "&amp;'1. Voorblad'!B3-1&amp;" opgenomen"</f>
        <v>Reeds in rekenstaat 2010 opgenomen</v>
      </c>
      <c r="C16" s="15"/>
    </row>
    <row r="17" spans="1:3" ht="11.25">
      <c r="A17" s="55">
        <f>A16+1</f>
        <v>403</v>
      </c>
      <c r="B17" s="56" t="s">
        <v>74</v>
      </c>
      <c r="C17" s="58">
        <f>IF(AND(C15="",C16=""),0,C15-C16)</f>
        <v>0</v>
      </c>
    </row>
    <row r="18" spans="1:9" ht="11.25">
      <c r="A18" s="55">
        <f>A17+1</f>
        <v>404</v>
      </c>
      <c r="B18" s="62" t="str">
        <f>"Voorlopig overeengekomen bedrag voor "&amp;'1. Voorblad'!B3</f>
        <v>Voorlopig overeengekomen bedrag voor 2011</v>
      </c>
      <c r="C18" s="15"/>
      <c r="D18" s="32"/>
      <c r="E18" s="32"/>
      <c r="F18" s="32"/>
      <c r="G18" s="32"/>
      <c r="H18" s="32"/>
      <c r="I18" s="57"/>
    </row>
    <row r="19" spans="1:9" ht="11.25">
      <c r="A19" s="184" t="s">
        <v>68</v>
      </c>
      <c r="B19" s="185"/>
      <c r="C19" s="185"/>
      <c r="D19" s="32"/>
      <c r="E19" s="32"/>
      <c r="F19" s="32"/>
      <c r="G19" s="32"/>
      <c r="H19" s="32"/>
      <c r="I19" s="57"/>
    </row>
    <row r="20" spans="1:9" ht="11.25">
      <c r="A20" s="184"/>
      <c r="B20" s="185"/>
      <c r="C20" s="185"/>
      <c r="D20" s="32"/>
      <c r="E20" s="32"/>
      <c r="F20" s="32"/>
      <c r="G20" s="32"/>
      <c r="H20" s="32"/>
      <c r="I20" s="57"/>
    </row>
    <row r="21" spans="1:9" ht="11.25">
      <c r="A21" s="185"/>
      <c r="B21" s="185"/>
      <c r="C21" s="185"/>
      <c r="D21" s="32"/>
      <c r="E21" s="32"/>
      <c r="F21" s="32"/>
      <c r="G21" s="32"/>
      <c r="H21" s="32"/>
      <c r="I21" s="57"/>
    </row>
    <row r="22" spans="1:4" ht="11.25">
      <c r="A22" s="54" t="str">
        <f>"Rubriek 7: (Inschatting) opbrengsten "&amp;'1. Voorblad'!B3-1</f>
        <v>Rubriek 7: (Inschatting) opbrengsten 2010</v>
      </c>
      <c r="B22" s="61"/>
      <c r="C22" s="63"/>
      <c r="D22" s="57"/>
    </row>
    <row r="23" spans="1:4" ht="11.25">
      <c r="A23" s="49"/>
      <c r="B23" s="57"/>
      <c r="C23" s="63"/>
      <c r="D23" s="57"/>
    </row>
    <row r="24" spans="1:4" ht="11.25">
      <c r="A24" s="55">
        <f>(C2+2)*100+1</f>
        <v>501</v>
      </c>
      <c r="B24" s="56" t="str">
        <f>"Opbrengsten voorvloeiend uit dialysebehandelingen "&amp;'1. Voorblad'!B3-1</f>
        <v>Opbrengsten voorvloeiend uit dialysebehandelingen 2010</v>
      </c>
      <c r="C24" s="15"/>
      <c r="D24" s="57"/>
    </row>
    <row r="25" spans="1:4" ht="11.25">
      <c r="A25" s="55">
        <f>A24+1</f>
        <v>502</v>
      </c>
      <c r="B25" s="56" t="s">
        <v>23</v>
      </c>
      <c r="C25" s="15"/>
      <c r="D25" s="57"/>
    </row>
    <row r="26" spans="1:4" ht="11.25">
      <c r="A26" s="55">
        <f>A25+1</f>
        <v>503</v>
      </c>
      <c r="B26" s="96" t="str">
        <f>"Totaal opbrengsten "&amp;'1. Voorblad'!B3-1</f>
        <v>Totaal opbrengsten 2010</v>
      </c>
      <c r="C26" s="97">
        <f>IF(AND(C24="",C25=""),"",C24+C25)</f>
      </c>
      <c r="D26" s="57"/>
    </row>
    <row r="27" spans="2:4" ht="11.25">
      <c r="B27" s="57"/>
      <c r="C27" s="63"/>
      <c r="D27" s="57"/>
    </row>
    <row r="28" spans="2:4" ht="11.25">
      <c r="B28" s="57"/>
      <c r="C28" s="63"/>
      <c r="D28" s="57"/>
    </row>
    <row r="29" spans="1:4" ht="11.25">
      <c r="A29" s="52"/>
      <c r="C29" s="52"/>
      <c r="D29" s="57"/>
    </row>
    <row r="30" spans="1:4" ht="11.25">
      <c r="A30" s="52"/>
      <c r="C30" s="52"/>
      <c r="D30" s="57"/>
    </row>
    <row r="31" spans="2:4" ht="11.25">
      <c r="B31" s="57"/>
      <c r="C31" s="63"/>
      <c r="D31" s="57"/>
    </row>
    <row r="32" spans="2:4" ht="11.25">
      <c r="B32" s="57"/>
      <c r="C32" s="63"/>
      <c r="D32" s="57"/>
    </row>
    <row r="33" spans="2:4" ht="11.25">
      <c r="B33" s="57"/>
      <c r="C33" s="63"/>
      <c r="D33" s="57"/>
    </row>
    <row r="34" spans="2:4" ht="11.25">
      <c r="B34" s="57"/>
      <c r="C34" s="63"/>
      <c r="D34" s="57"/>
    </row>
    <row r="35" spans="2:4" ht="11.25">
      <c r="B35" s="57"/>
      <c r="C35" s="63"/>
      <c r="D35" s="57"/>
    </row>
    <row r="36" spans="2:4" ht="11.25">
      <c r="B36" s="57"/>
      <c r="C36" s="63"/>
      <c r="D36" s="57"/>
    </row>
    <row r="37" spans="2:4" ht="11.25">
      <c r="B37" s="57"/>
      <c r="C37" s="63"/>
      <c r="D37" s="57"/>
    </row>
    <row r="38" spans="2:4" ht="11.25">
      <c r="B38" s="57"/>
      <c r="C38" s="63"/>
      <c r="D38" s="57"/>
    </row>
    <row r="39" spans="2:4" ht="11.25">
      <c r="B39" s="57"/>
      <c r="C39" s="63"/>
      <c r="D39" s="57"/>
    </row>
    <row r="40" spans="2:4" ht="11.25">
      <c r="B40" s="57"/>
      <c r="C40" s="63"/>
      <c r="D40" s="57"/>
    </row>
    <row r="41" spans="2:4" ht="11.25">
      <c r="B41" s="57"/>
      <c r="C41" s="63"/>
      <c r="D41" s="57"/>
    </row>
    <row r="42" spans="2:4" ht="11.25">
      <c r="B42" s="57"/>
      <c r="C42" s="63"/>
      <c r="D42" s="57"/>
    </row>
    <row r="43" spans="2:4" ht="11.25">
      <c r="B43" s="57"/>
      <c r="C43" s="63"/>
      <c r="D43" s="57"/>
    </row>
    <row r="44" spans="2:4" ht="11.25">
      <c r="B44" s="57"/>
      <c r="C44" s="63"/>
      <c r="D44" s="57"/>
    </row>
    <row r="45" spans="2:4" ht="11.25">
      <c r="B45" s="57"/>
      <c r="C45" s="63"/>
      <c r="D45" s="57"/>
    </row>
    <row r="46" spans="2:4" ht="11.25">
      <c r="B46" s="57"/>
      <c r="C46" s="63"/>
      <c r="D46" s="57"/>
    </row>
    <row r="47" spans="2:4" ht="11.25">
      <c r="B47" s="57"/>
      <c r="C47" s="63"/>
      <c r="D47" s="57"/>
    </row>
    <row r="48" spans="2:4" ht="11.25">
      <c r="B48" s="57"/>
      <c r="C48" s="63"/>
      <c r="D48" s="57"/>
    </row>
    <row r="49" spans="2:4" ht="11.25">
      <c r="B49" s="57"/>
      <c r="C49" s="63"/>
      <c r="D49" s="57"/>
    </row>
    <row r="50" spans="2:4" ht="11.25">
      <c r="B50" s="57"/>
      <c r="C50" s="63"/>
      <c r="D50" s="57"/>
    </row>
    <row r="51" spans="2:4" ht="11.25">
      <c r="B51" s="57"/>
      <c r="C51" s="63"/>
      <c r="D51" s="57"/>
    </row>
    <row r="52" spans="2:4" ht="11.25">
      <c r="B52" s="57"/>
      <c r="C52" s="63"/>
      <c r="D52" s="57"/>
    </row>
    <row r="53" spans="2:4" ht="11.25">
      <c r="B53" s="57"/>
      <c r="C53" s="63"/>
      <c r="D53" s="57"/>
    </row>
    <row r="54" spans="2:4" ht="11.25">
      <c r="B54" s="57"/>
      <c r="C54" s="63"/>
      <c r="D54" s="57"/>
    </row>
    <row r="55" spans="2:4" ht="11.25">
      <c r="B55" s="57"/>
      <c r="C55" s="63"/>
      <c r="D55" s="57"/>
    </row>
    <row r="56" spans="2:4" ht="11.25">
      <c r="B56" s="57"/>
      <c r="C56" s="63"/>
      <c r="D56" s="57"/>
    </row>
    <row r="57" spans="2:4" ht="11.25">
      <c r="B57" s="57"/>
      <c r="C57" s="63"/>
      <c r="D57" s="57"/>
    </row>
    <row r="58" spans="2:4" ht="11.25">
      <c r="B58" s="57"/>
      <c r="C58" s="63"/>
      <c r="D58" s="57"/>
    </row>
  </sheetData>
  <sheetProtection password="CDFF" sheet="1" objects="1" scenarios="1"/>
  <mergeCells count="2">
    <mergeCell ref="A12:C13"/>
    <mergeCell ref="A19:C21"/>
  </mergeCells>
  <printOptions/>
  <pageMargins left="0.75" right="0.75" top="1" bottom="1" header="0.5" footer="0.5"/>
  <pageSetup horizontalDpi="1200" verticalDpi="1200" orientation="landscape" paperSize="9" r:id="rId3"/>
  <legacyDrawing r:id="rId2"/>
  <oleObjects>
    <oleObject progId="MSPhotoEd.3" shapeId="44862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 de Klein</cp:lastModifiedBy>
  <cp:lastPrinted>2011-01-18T11:58:23Z</cp:lastPrinted>
  <dcterms:created xsi:type="dcterms:W3CDTF">2001-02-02T19:26:46Z</dcterms:created>
  <dcterms:modified xsi:type="dcterms:W3CDTF">2011-01-18T12:02:59Z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THRFR6N5WDQ4-17-3263</vt:lpwstr>
  </property>
  <property fmtid="{D5CDD505-2E9C-101B-9397-08002B2CF9AE}" pid="4" name="_dlc_DocIdItemGu">
    <vt:lpwstr>8aa7aeaa-93e7-4302-af1b-b94852ada8a8</vt:lpwstr>
  </property>
  <property fmtid="{D5CDD505-2E9C-101B-9397-08002B2CF9AE}" pid="5" name="_dlc_DocIdU">
    <vt:lpwstr>http://kennisnet.nza.nl/publicaties/Aanleveren/_layouts/DocIdRedir.aspx?ID=THRFR6N5WDQ4-17-3263, THRFR6N5WDQ4-17-3263</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