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xWindow="1530" yWindow="1485" windowWidth="15390" windowHeight="12675" tabRatio="811" activeTab="0"/>
  </bookViews>
  <sheets>
    <sheet name="Voorblad" sheetId="1" r:id="rId1"/>
    <sheet name="exploitatie en opbrengsten" sheetId="2" r:id="rId2"/>
    <sheet name="afnames en begroting" sheetId="3" r:id="rId3"/>
    <sheet name="personeelskosten" sheetId="4" r:id="rId4"/>
    <sheet name="materiëel, huisvesting, rente" sheetId="5" r:id="rId5"/>
    <sheet name="overige opbrengsten" sheetId="6" r:id="rId6"/>
    <sheet name="laboratoriumkstn, tariefberek" sheetId="7" r:id="rId7"/>
  </sheets>
  <definedNames>
    <definedName name="_xlnm.Print_Area" localSheetId="2">'afnames en begroting'!$A$1:$G$42</definedName>
    <definedName name="_xlnm.Print_Area" localSheetId="1">'exploitatie en opbrengsten'!$A$1:$F$38</definedName>
    <definedName name="_xlnm.Print_Area" localSheetId="6">'laboratoriumkstn, tariefberek'!$A$1:$F$46</definedName>
    <definedName name="_xlnm.Print_Area" localSheetId="4">'materiëel, huisvesting, rente'!$A$1:$G$45</definedName>
    <definedName name="_xlnm.Print_Area" localSheetId="5">'overige opbrengsten'!$A$1:$F$25</definedName>
    <definedName name="_xlnm.Print_Area" localSheetId="3">'personeelskosten'!$A$1:$H$42</definedName>
    <definedName name="_xlnm.Print_Area" localSheetId="0">'Voorblad'!$A$22:$N$40</definedName>
    <definedName name="_xlnm.Print_Titles" localSheetId="0">'Voorblad'!$1:$10</definedName>
    <definedName name="getal_data">#REF!</definedName>
    <definedName name="kolom_data">#REF!</definedName>
    <definedName name="tabblad">#REF!</definedName>
    <definedName name="Z_52EB1485_ECFC_4D16_B893_125E4D85986E_.wvu.PrintArea" localSheetId="0" hidden="1">'Voorblad'!$A$23:$N$37</definedName>
    <definedName name="Z_52EB1485_ECFC_4D16_B893_125E4D85986E_.wvu.PrintTitles" localSheetId="0" hidden="1">'Voorblad'!$1:$10</definedName>
    <definedName name="Z_60683068_AF12_11D4_9642_08005ACCD915_.wvu.Rows" localSheetId="0" hidden="1">'Voorblad'!#REF!,'Voorblad'!#REF!,'Voorblad'!$27:$27,'Voorblad'!#REF!</definedName>
  </definedNames>
  <calcPr fullCalcOnLoad="1"/>
</workbook>
</file>

<file path=xl/sharedStrings.xml><?xml version="1.0" encoding="utf-8"?>
<sst xmlns="http://schemas.openxmlformats.org/spreadsheetml/2006/main" count="231" uniqueCount="195">
  <si>
    <t>Niet invullen</t>
  </si>
  <si>
    <t>U dient het NZa-nummer in te vullen</t>
  </si>
  <si>
    <t>cat.</t>
  </si>
  <si>
    <t>nr.</t>
  </si>
  <si>
    <t>Aanvraag</t>
  </si>
  <si>
    <t>Registratienummer NZa</t>
  </si>
  <si>
    <t>Datum</t>
  </si>
  <si>
    <t>Medewerker</t>
  </si>
  <si>
    <t>Versie</t>
  </si>
  <si>
    <t>Toelichting bij het electronische formulier:</t>
  </si>
  <si>
    <t>Alle in te vullen velden zijn gearceerd. Dit kunt u hier aan- en uitschakelen. Voor het maken van een duidelijke afdruk van het nacalculatieformulier wordt aanbevolen eerst de arcering van de velden uit te zetten</t>
  </si>
  <si>
    <t xml:space="preserve">Instelling </t>
  </si>
  <si>
    <t>Zorgverzekeraar 1</t>
  </si>
  <si>
    <t>Plaats</t>
  </si>
  <si>
    <t>Contactpersoon</t>
  </si>
  <si>
    <t>Telefoon</t>
  </si>
  <si>
    <t>Handtekening</t>
  </si>
  <si>
    <t>Zorgverzekeraar 2</t>
  </si>
  <si>
    <t>E-mail</t>
  </si>
  <si>
    <t>Ondertekening namens het orgaan voor de gezondheidszorg:</t>
  </si>
  <si>
    <t>(handtekening)</t>
  </si>
  <si>
    <t>(datum)</t>
  </si>
  <si>
    <t>(naam)</t>
  </si>
  <si>
    <t>Aantal extra bijlagen bij het nacalculatieformulier:</t>
  </si>
  <si>
    <t>Totaal</t>
  </si>
  <si>
    <t>1.1</t>
  </si>
  <si>
    <t>Exploitatieresultaat</t>
  </si>
  <si>
    <t>Personele kosten</t>
  </si>
  <si>
    <t>Materiële kosten</t>
  </si>
  <si>
    <t>1.2</t>
  </si>
  <si>
    <t>Opbrengsten uit ordertarieven huisartsenlab.</t>
  </si>
  <si>
    <t>opbrengsten uit huisbezoeken huisartsenlab.</t>
  </si>
  <si>
    <t>1.3</t>
  </si>
  <si>
    <t>Overige opbrengsten</t>
  </si>
  <si>
    <t>Opbrengsten honoraria medisch specialisme…</t>
  </si>
  <si>
    <t>Totaal opbrengsten</t>
  </si>
  <si>
    <t>1.4</t>
  </si>
  <si>
    <t>Exploitatie saldi</t>
  </si>
  <si>
    <t>Expl. saldi incl. mutatie voorzieningen</t>
  </si>
  <si>
    <t>Reeds verrekend via tarieven</t>
  </si>
  <si>
    <t>Jaar van verrekening</t>
  </si>
  <si>
    <t>Doorberekende kosten *</t>
  </si>
  <si>
    <t>Opbrengsten **</t>
  </si>
  <si>
    <t>Overige opbrengsten **</t>
  </si>
  <si>
    <t>2.1</t>
  </si>
  <si>
    <t>Afnames</t>
  </si>
  <si>
    <t>Aantal centrale afnames</t>
  </si>
  <si>
    <t>Aantal decentrale afnames</t>
  </si>
  <si>
    <t>Totaal aantal afnames</t>
  </si>
  <si>
    <t>2.2</t>
  </si>
  <si>
    <t>Huisvestingskosten</t>
  </si>
  <si>
    <t>Centraal 
A</t>
  </si>
  <si>
    <t>Huisbezoek 
C</t>
  </si>
  <si>
    <t>totaal 
D</t>
  </si>
  <si>
    <t>Aantal afnames</t>
  </si>
  <si>
    <t>Deconcentratiegraad</t>
  </si>
  <si>
    <t>Aantal onderzoeken</t>
  </si>
  <si>
    <t>PA-Laboratoriumonderzoeken</t>
  </si>
  <si>
    <t>2.3</t>
  </si>
  <si>
    <t>Aantallen</t>
  </si>
  <si>
    <t>Cervix-cytologische onderzoeken</t>
  </si>
  <si>
    <t>2.4</t>
  </si>
  <si>
    <t>3.1</t>
  </si>
  <si>
    <t>Kosten personeel niet in dienst
Personeelscategorie:</t>
  </si>
  <si>
    <t>3.2</t>
  </si>
  <si>
    <t>Honoraria medisch specialisten</t>
  </si>
  <si>
    <t>Totaal personeelskosten</t>
  </si>
  <si>
    <t xml:space="preserve">3.3 </t>
  </si>
  <si>
    <t>functie</t>
  </si>
  <si>
    <t>aantal</t>
  </si>
  <si>
    <t>Leidinggevend personeel en directie</t>
  </si>
  <si>
    <t>Overig personeel</t>
  </si>
  <si>
    <t>totaal</t>
  </si>
  <si>
    <t>totaal (gelijk aan regel 301)</t>
  </si>
  <si>
    <t>Specificatie regel 301</t>
  </si>
  <si>
    <t>Specificatie materiële kosten</t>
  </si>
  <si>
    <t>4.1</t>
  </si>
  <si>
    <t>Laboratoriumkosten</t>
  </si>
  <si>
    <t>Vervoerskosten</t>
  </si>
  <si>
    <t>Administratiekosten</t>
  </si>
  <si>
    <t>Interest in huur/leasing inventaris/auto"s</t>
  </si>
  <si>
    <t>4.2</t>
  </si>
  <si>
    <t>Specificatie van de huisvestingskosten</t>
  </si>
  <si>
    <t>Huur hoofdvestiging</t>
  </si>
  <si>
    <t>Huur dependances</t>
  </si>
  <si>
    <t>Afschrijving eigen gebouw</t>
  </si>
  <si>
    <t>Energiekosten</t>
  </si>
  <si>
    <t>Schoonmaakkosten</t>
  </si>
  <si>
    <t>Schoonmaakkosten in huur opgenomen</t>
  </si>
  <si>
    <t>Overige huisvestingskosten</t>
  </si>
  <si>
    <t>4.3</t>
  </si>
  <si>
    <t>Rente</t>
  </si>
  <si>
    <t>Rente begrepen in huur gebouwen</t>
  </si>
  <si>
    <t>Is voldaan aan de beleidsregel renteprotocollering?</t>
  </si>
  <si>
    <t>ja</t>
  </si>
  <si>
    <t>nee</t>
  </si>
  <si>
    <t>Rente opgenomen gelden in gebouw</t>
  </si>
  <si>
    <t>Rente in huur gebouwen</t>
  </si>
  <si>
    <t>Rente begrepen in huur/leasing inventaris/auto's</t>
  </si>
  <si>
    <t>Overige rente</t>
  </si>
  <si>
    <t>5.1</t>
  </si>
  <si>
    <t>Personeelskosten</t>
  </si>
  <si>
    <t>Rentekosten</t>
  </si>
  <si>
    <t>af: rente, regel 420</t>
  </si>
  <si>
    <t>Subtotaal</t>
  </si>
  <si>
    <t>Totaal te toetsen aan beleidsregel</t>
  </si>
  <si>
    <t>doorberekend</t>
  </si>
  <si>
    <t>aan</t>
  </si>
  <si>
    <t>4.4</t>
  </si>
  <si>
    <t>Totaaloverzicht kosten</t>
  </si>
  <si>
    <t>tarief</t>
  </si>
  <si>
    <t>Aantal huisbezoeken</t>
  </si>
  <si>
    <t>Verwachte opbrengst t.b.v. analysekosten</t>
  </si>
  <si>
    <t>Subtotaal productie richtlijn laboratoriumkosten</t>
  </si>
  <si>
    <t>Cervixcytologische onderzoeken</t>
  </si>
  <si>
    <t>Overige onderzoeken (specificeren in bijlage)</t>
  </si>
  <si>
    <t>Productiekosten röntgenonderzoeken</t>
  </si>
  <si>
    <t>Locatiekosten en aanvaardbare rentekosten</t>
  </si>
  <si>
    <t>Begrote opbrengsten honoraria</t>
  </si>
  <si>
    <t>Onderschrijding / overschrijding</t>
  </si>
  <si>
    <t>5.2</t>
  </si>
  <si>
    <t>bedrag</t>
  </si>
  <si>
    <t>Analyseopbrengsten</t>
  </si>
  <si>
    <t>Totaal begrote opbrengsten uniforme tarieven Tarieflijst instellingen</t>
  </si>
  <si>
    <t>Te verrekenen in sluittarief</t>
  </si>
  <si>
    <t>begrote afnames</t>
  </si>
  <si>
    <t>toeslag / aftrek</t>
  </si>
  <si>
    <t>6.1</t>
  </si>
  <si>
    <t>totale opbrengst</t>
  </si>
  <si>
    <t>Productie kosten conform beleidsregel ziekenhuizen</t>
  </si>
  <si>
    <t>6.2</t>
  </si>
  <si>
    <t>Röntgenonderzoeken</t>
  </si>
  <si>
    <t>Begrote opbrengst röntgenonderzoeken (conform bijlage)</t>
  </si>
  <si>
    <t>** exclusief tijdelijke toeslag / aftrek</t>
  </si>
  <si>
    <t>Aantal afnames *</t>
  </si>
  <si>
    <t>** Specificeren in bijlage</t>
  </si>
  <si>
    <t>Decentraal 
B</t>
  </si>
  <si>
    <t>Verwachte opbrengst op basis van de analysetarieven</t>
  </si>
  <si>
    <t>loonkosten</t>
  </si>
  <si>
    <t>Opbrengst honoraria</t>
  </si>
  <si>
    <t>Productie kosten conform beleidsregel huisartsenlaboratoria</t>
  </si>
  <si>
    <t>2.5</t>
  </si>
  <si>
    <t>Röntgenonderzoeken **</t>
  </si>
  <si>
    <t>Laboratorium analysetarieven</t>
  </si>
  <si>
    <t>Functie-, röntgen- en longfunctieonderzoeken</t>
  </si>
  <si>
    <t>Aantal afnames via huisbezoeken</t>
  </si>
  <si>
    <t>Doorberekende kosten (regel 103)</t>
  </si>
  <si>
    <t>Totaal huisvesting</t>
  </si>
  <si>
    <t>Totaal materiële kosten</t>
  </si>
  <si>
    <t>Loonkosten personeel</t>
  </si>
  <si>
    <t>Berekening aanvaardbare kosten</t>
  </si>
  <si>
    <t>versus begrote kosten</t>
  </si>
  <si>
    <t>beleidsregel</t>
  </si>
  <si>
    <t>Functieonderzoeken en overige onderzoeken</t>
  </si>
  <si>
    <t>Begrote opbrengst functie- en overige onderzoeken ( bijlage)</t>
  </si>
  <si>
    <t>Productiekosten functie- en overige onderzoeken</t>
  </si>
  <si>
    <t>Opbrengst functie-en overige onderzoeken</t>
  </si>
  <si>
    <t>Opbrengst röntgenonderzoeken</t>
  </si>
  <si>
    <t>Registratie diabetesdienst</t>
  </si>
  <si>
    <t>Totaal te verrekenen in sluittarief</t>
  </si>
  <si>
    <t>Functieonderzoeken en overige onderzoeken**</t>
  </si>
  <si>
    <t>OBV aantal afnames</t>
  </si>
  <si>
    <t>OBV aantal huisbezoeken</t>
  </si>
  <si>
    <t>Huisartsenlaboratoria</t>
  </si>
  <si>
    <t>Subtotaal opbrengsten</t>
  </si>
  <si>
    <t>Aanvraag op €  0,10 afgerond tarief</t>
  </si>
  <si>
    <t>Standaard ordertarief uit Tarieflijst Instellingen</t>
  </si>
  <si>
    <t>(regel 632)</t>
  </si>
  <si>
    <t>Totaal rente(excl. In huur gebouw)</t>
  </si>
  <si>
    <t>* Zie hiervoor de definities in beleidsregel CI- 961</t>
  </si>
  <si>
    <t>af: huisvesting, regel 406 t/m 410</t>
  </si>
  <si>
    <t>Maximaal te aanvaarden kosten (regel 613) of, indien lager, begrote kosten (regel 429)</t>
  </si>
  <si>
    <t>Klinisch / hematologogisch / serologisch en microbiologisch</t>
  </si>
  <si>
    <t>Loonkosten: inclusief doorbetaling tijdens ziekte, overwerk, sociale kosten, vakantietoeslag</t>
  </si>
  <si>
    <t>KvK nummer</t>
  </si>
  <si>
    <t>De werkbladen zijn met een wachtwoord beveiligd. Indien u een onjuistheid ontdekt verzoeken wij u dit via e-mail aan de NZa door te geven (formulierencure@NZa.nl).</t>
  </si>
  <si>
    <t>Totaal maximaal te aanvaardbare kosten 2009</t>
  </si>
  <si>
    <t>Totaal maximaal te aanvaardbare kosten 2009 inclusief honoraria</t>
  </si>
  <si>
    <t>Totaal aanvaardbare productiekosten 2009</t>
  </si>
  <si>
    <t>1.5</t>
  </si>
  <si>
    <t>bedrag waarvoor een verliescompensatie wordt aangevraagd</t>
  </si>
  <si>
    <t>Overschotten voorgaande jaren te verrekenen in sluittarief ( zie pagina 1) 118 en/of 119</t>
  </si>
  <si>
    <t>Tariefberekening *</t>
  </si>
  <si>
    <t>Verliescompensatie***</t>
  </si>
  <si>
    <t>***Indien een verliescompensatie wordt aangevraagd moet over het betreffende jaar een toetsing worden voorgelegd. Dit formulier moet daarvoor worden gebruikt.</t>
  </si>
  <si>
    <t>* U dient conform circulaire het ingevulde, ondertekende formulier uitsluitend elektronisch naar de NZa toe te zenden. U wordt verzocht uw mail met bijlages te mailen naar formulierencure@nza.nl.</t>
  </si>
  <si>
    <t xml:space="preserve">Een bedrag voor verliescompensatie kan worden aangevraagd indien en voorzover een onderschrijding van op de beleidsregels </t>
  </si>
  <si>
    <t>in dat jaar aanwezig is en er geen toereikend vermogen is om het verlies te compenseren.</t>
  </si>
  <si>
    <t>relevante jaar en apart toegevoegd aan het tarief.</t>
  </si>
  <si>
    <t>Een eventueel aangevraagd bedrag wordt middels invulling van dit formulier apart getoetst aan de beleidsregels van het</t>
  </si>
  <si>
    <t>* verwacht tarief 2010</t>
  </si>
  <si>
    <t>Inzenden vòòr 1 juni 2010!</t>
  </si>
  <si>
    <t>* Doorberekende kosten zijn doorberekeningen aan andere instellingen, niet zijnde zorgverzekeraars en/of patiënten</t>
  </si>
  <si>
    <t>De hierboven genoemde beleidsregelbedragen komen overeen met de percentages waarmee in de ziekenhuisbudgetten de opbrengsten worden gecorrigeerd. Toepassing van deze percentages wil niet zeggen dat de kosten, gelijk aan het totaal van de opbrengsten, niet geheel zijn opgenomen in het budget van het ziekenhuis. In de functiegerichte budgettering is het andere deel van de kosten bij de overgang naar een budgetspecifiek deel van de eerste lijnsonderzoeken niet geschoond. Circa de helft van de kosten is dus in het ziekenhuisbudget over alle parameters verdeeld opgenomen. Indien een eerste lijnsziekenhuisfunctie wordt verzelfstandigd in een huisartsenlaboratorium zijn genoemde percentages van toepassing.</t>
  </si>
  <si>
    <t>Exploitatie 2008, begroting 2010</t>
  </si>
</sst>
</file>

<file path=xl/styles.xml><?xml version="1.0" encoding="utf-8"?>
<styleSheet xmlns="http://schemas.openxmlformats.org/spreadsheetml/2006/main">
  <numFmts count="5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fl&quot;\ * #,##0_-;_-&quot;fl&quot;\ * #,##0\-;_-&quot;fl&quot;\ * &quot;-&quot;_-;_-@_-"/>
    <numFmt numFmtId="165" formatCode="_-&quot;fl&quot;\ * #,##0.00_-;_-&quot;fl&quot;\ * #,##0.00\-;_-&quot;fl&quot;\ * &quot;-&quot;??_-;_-@_-"/>
    <numFmt numFmtId="166" formatCode="0.0000"/>
    <numFmt numFmtId="167" formatCode="#,##0.0_-;#,##0.0\-"/>
    <numFmt numFmtId="168" formatCode="0.000"/>
    <numFmt numFmtId="169" formatCode="#,##0_ ;[Red]\-#,##0\ "/>
    <numFmt numFmtId="170" formatCode="#,##0.0"/>
    <numFmt numFmtId="171" formatCode="#,##0;\(#,##0\);"/>
    <numFmt numFmtId="172" formatCode="d\ mmmm\ yyyy"/>
    <numFmt numFmtId="173" formatCode="0.0%"/>
    <numFmt numFmtId="174" formatCode="0.00000"/>
    <numFmt numFmtId="175" formatCode="#,##0.0000"/>
    <numFmt numFmtId="176" formatCode="dd/mm/yy"/>
    <numFmt numFmtId="177" formatCode="#,##0;\(#,##0_ \ \);"/>
    <numFmt numFmtId="178" formatCode="#,##0_ \ ;\(#,##0\)_ ;"/>
    <numFmt numFmtId="179" formatCode="#,##0\ ;\(#,##0\);"/>
    <numFmt numFmtId="180" formatCode="#,##0_ \ ;\(#,##0\)_ ;\ \ "/>
    <numFmt numFmtId="181" formatCode="#,##0_ ;\(#,##0\);"/>
    <numFmt numFmtId="182" formatCode="dd/mm/yy_ "/>
    <numFmt numFmtId="183" formatCode="\(#,##0\)_ ;#,##0_ \ ;\ \(* \)_ "/>
    <numFmt numFmtId="184" formatCode="#,##0_ ;;"/>
    <numFmt numFmtId="185" formatCode="General\ "/>
    <numFmt numFmtId="186" formatCode="0\ ;"/>
    <numFmt numFmtId="187" formatCode="\ \ƒ* #,##0_ \ ;\ \ƒ* ;\ \ƒ* "/>
    <numFmt numFmtId="188" formatCode="\ \ \ \ 0"/>
    <numFmt numFmtId="189" formatCode="0_ "/>
    <numFmt numFmtId="190" formatCode="0;;"/>
    <numFmt numFmtId="191" formatCode="0%;\(0%\);\%"/>
    <numFmt numFmtId="192" formatCode="#,##0.00_ ;\-#,##0.00\ "/>
    <numFmt numFmtId="193" formatCode="#,##0.00_ ;[Red]\-#,##0.00\ "/>
    <numFmt numFmtId="194" formatCode="0.0"/>
    <numFmt numFmtId="195" formatCode="[$-413]dddd\ d\ mmmm\ yyyy"/>
    <numFmt numFmtId="196" formatCode="[$-413]d/mmm/yy;@"/>
    <numFmt numFmtId="197" formatCode="_-* #,##0.0_-;_-* #,##0.0\-;_-* &quot;-&quot;??_-;_-@_-"/>
    <numFmt numFmtId="198" formatCode="_-* #,##0_-;_-* #,##0\-;_-* &quot;-&quot;??_-;_-@_-"/>
    <numFmt numFmtId="199" formatCode="#,##0_ ;\-#,##0\ "/>
    <numFmt numFmtId="200" formatCode="&quot;Ja&quot;;&quot;Ja&quot;;&quot;Nee&quot;"/>
    <numFmt numFmtId="201" formatCode="&quot;Waar&quot;;&quot;Waar&quot;;&quot;Niet waar&quot;"/>
    <numFmt numFmtId="202" formatCode="&quot;Aan&quot;;&quot;Aan&quot;;&quot;Uit&quot;"/>
    <numFmt numFmtId="203" formatCode="[$€-2]\ #.##000_);[Red]\([$€-2]\ #.##000\)"/>
    <numFmt numFmtId="204" formatCode="#,##0.000_ ;[Red]\-#,##0.000\ "/>
    <numFmt numFmtId="205" formatCode="0.000%"/>
    <numFmt numFmtId="206" formatCode="#,##0_ \ ;\(#,##0.0\)_ ;"/>
    <numFmt numFmtId="207" formatCode="#,##0_ \ ;\(#,##0.00\)_ ;"/>
  </numFmts>
  <fonts count="30">
    <font>
      <sz val="10"/>
      <name val="Arial"/>
      <family val="0"/>
    </font>
    <font>
      <sz val="10"/>
      <name val="Helv"/>
      <family val="0"/>
    </font>
    <font>
      <u val="single"/>
      <sz val="10"/>
      <color indexed="36"/>
      <name val="Arial"/>
      <family val="0"/>
    </font>
    <font>
      <u val="single"/>
      <sz val="10"/>
      <color indexed="12"/>
      <name val="Arial"/>
      <family val="0"/>
    </font>
    <font>
      <b/>
      <sz val="14"/>
      <name val="Helv"/>
      <family val="0"/>
    </font>
    <font>
      <sz val="9"/>
      <name val="Arial"/>
      <family val="2"/>
    </font>
    <font>
      <b/>
      <sz val="9"/>
      <name val="Arial"/>
      <family val="2"/>
    </font>
    <font>
      <sz val="24"/>
      <color indexed="13"/>
      <name val="Helv"/>
      <family val="0"/>
    </font>
    <font>
      <sz val="8"/>
      <name val="Arial"/>
      <family val="0"/>
    </font>
    <font>
      <b/>
      <sz val="8"/>
      <name val="Verdana"/>
      <family val="2"/>
    </font>
    <font>
      <b/>
      <sz val="8"/>
      <name val="Arial"/>
      <family val="2"/>
    </font>
    <font>
      <sz val="12"/>
      <name val="Verdana"/>
      <family val="2"/>
    </font>
    <font>
      <sz val="12"/>
      <name val="Arial"/>
      <family val="2"/>
    </font>
    <font>
      <b/>
      <sz val="14"/>
      <name val="Verdana"/>
      <family val="2"/>
    </font>
    <font>
      <sz val="10"/>
      <name val="Verdana"/>
      <family val="2"/>
    </font>
    <font>
      <sz val="10"/>
      <color indexed="9"/>
      <name val="Verdana"/>
      <family val="2"/>
    </font>
    <font>
      <b/>
      <sz val="9"/>
      <name val="Verdana"/>
      <family val="2"/>
    </font>
    <font>
      <sz val="9"/>
      <name val="Verdana"/>
      <family val="2"/>
    </font>
    <font>
      <sz val="9"/>
      <color indexed="9"/>
      <name val="Verdana"/>
      <family val="2"/>
    </font>
    <font>
      <sz val="8"/>
      <name val="Tahoma"/>
      <family val="2"/>
    </font>
    <font>
      <b/>
      <sz val="10"/>
      <name val="Verdana"/>
      <family val="2"/>
    </font>
    <font>
      <sz val="8"/>
      <name val="Verdana"/>
      <family val="2"/>
    </font>
    <font>
      <i/>
      <sz val="9"/>
      <name val="Verdana"/>
      <family val="2"/>
    </font>
    <font>
      <sz val="10"/>
      <color indexed="44"/>
      <name val="Arial"/>
      <family val="0"/>
    </font>
    <font>
      <sz val="10"/>
      <color indexed="9"/>
      <name val="Arial"/>
      <family val="0"/>
    </font>
    <font>
      <sz val="9"/>
      <color indexed="8"/>
      <name val="Verdana"/>
      <family val="2"/>
    </font>
    <font>
      <b/>
      <sz val="9"/>
      <color indexed="8"/>
      <name val="Verdana"/>
      <family val="2"/>
    </font>
    <font>
      <b/>
      <sz val="10"/>
      <name val="Arial"/>
      <family val="0"/>
    </font>
    <font>
      <sz val="12"/>
      <color indexed="10"/>
      <name val="Verdana"/>
      <family val="2"/>
    </font>
    <font>
      <b/>
      <sz val="14"/>
      <color indexed="9"/>
      <name val="Verdana"/>
      <family val="2"/>
    </font>
  </fonts>
  <fills count="6">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12"/>
        <bgColor indexed="64"/>
      </patternFill>
    </fill>
    <fill>
      <patternFill patternType="solid">
        <fgColor indexed="9"/>
        <bgColor indexed="64"/>
      </patternFill>
    </fill>
  </fills>
  <borders count="43">
    <border>
      <left/>
      <right/>
      <top/>
      <bottom/>
      <diagonal/>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thin"/>
      <top style="thin"/>
      <bottom style="thin"/>
    </border>
    <border>
      <left style="thin">
        <color indexed="8"/>
      </left>
      <right style="thin">
        <color indexed="8"/>
      </right>
      <top style="double">
        <color indexed="8"/>
      </top>
      <bottom style="thin">
        <color indexed="8"/>
      </bottom>
    </border>
    <border>
      <left>
        <color indexed="63"/>
      </left>
      <right>
        <color indexed="63"/>
      </right>
      <top>
        <color indexed="63"/>
      </top>
      <bottom style="hair"/>
    </border>
    <border>
      <left style="hair"/>
      <right style="hair"/>
      <top style="hair"/>
      <bottom style="hair"/>
    </border>
    <border>
      <left style="hair"/>
      <right style="hair"/>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color indexed="63"/>
      </right>
      <top style="hair"/>
      <bottom>
        <color indexed="63"/>
      </bottom>
    </border>
    <border>
      <left>
        <color indexed="63"/>
      </left>
      <right>
        <color indexed="63"/>
      </right>
      <top style="hair"/>
      <bottom>
        <color indexed="63"/>
      </bottom>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style="hair"/>
      <right>
        <color indexed="63"/>
      </right>
      <top>
        <color indexed="63"/>
      </top>
      <bottom>
        <color indexed="63"/>
      </bottom>
    </border>
    <border>
      <left>
        <color indexed="63"/>
      </left>
      <right style="hair"/>
      <top>
        <color indexed="63"/>
      </top>
      <bottom>
        <color indexed="63"/>
      </bottom>
    </border>
    <border>
      <left style="medium"/>
      <right style="medium"/>
      <top style="medium"/>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hair"/>
      <bottom style="thin"/>
    </border>
    <border>
      <left>
        <color indexed="63"/>
      </left>
      <right>
        <color indexed="63"/>
      </right>
      <top style="thin"/>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medium"/>
      <bottom style="medium"/>
    </border>
    <border>
      <left>
        <color indexed="63"/>
      </left>
      <right style="thin"/>
      <top style="medium"/>
      <bottom style="medium"/>
    </border>
    <border>
      <left style="thin"/>
      <right style="medium"/>
      <top style="medium"/>
      <bottom style="medium"/>
    </border>
    <border>
      <left>
        <color indexed="63"/>
      </left>
      <right style="hair"/>
      <top style="thin"/>
      <bottom>
        <color indexed="63"/>
      </bottom>
    </border>
    <border>
      <left style="hair"/>
      <right style="hair"/>
      <top style="hair"/>
      <bottom>
        <color indexed="63"/>
      </bottom>
    </border>
    <border>
      <left>
        <color indexed="63"/>
      </left>
      <right style="hair"/>
      <top style="hair"/>
      <bottom>
        <color indexed="63"/>
      </bottom>
    </border>
    <border>
      <left style="hair"/>
      <right style="thin"/>
      <top style="hair"/>
      <bottom style="hair"/>
    </border>
    <border>
      <left style="thin"/>
      <right style="thin"/>
      <top style="hair"/>
      <bottom style="hair"/>
    </border>
    <border>
      <left style="thin"/>
      <right style="hair"/>
      <top style="hair"/>
      <bottom style="hair"/>
    </border>
    <border>
      <left style="hair"/>
      <right style="thin"/>
      <top>
        <color indexed="63"/>
      </top>
      <bottom>
        <color indexed="63"/>
      </bottom>
    </border>
    <border>
      <left style="thin"/>
      <right style="hair"/>
      <top>
        <color indexed="63"/>
      </top>
      <bottom>
        <color indexed="63"/>
      </bottom>
    </border>
  </borders>
  <cellStyleXfs count="44">
    <xf numFmtId="0" fontId="0" fillId="0" borderId="0" applyFill="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1">
      <alignment/>
      <protection/>
    </xf>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Protection="0">
      <alignment/>
    </xf>
    <xf numFmtId="0" fontId="4" fillId="2" borderId="1">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0" fontId="1" fillId="0" borderId="0">
      <alignment/>
      <protection/>
    </xf>
    <xf numFmtId="0" fontId="0" fillId="0" borderId="0">
      <alignment/>
      <protection/>
    </xf>
    <xf numFmtId="178" fontId="5" fillId="0" borderId="2" applyFill="0" applyBorder="0">
      <alignment/>
      <protection/>
    </xf>
    <xf numFmtId="187" fontId="5" fillId="0" borderId="2" applyFill="0" applyBorder="0">
      <alignment/>
      <protection/>
    </xf>
    <xf numFmtId="183" fontId="5" fillId="0" borderId="2" applyFill="0" applyBorder="0">
      <alignment/>
      <protection/>
    </xf>
    <xf numFmtId="178" fontId="6" fillId="3" borderId="3">
      <alignment/>
      <protection/>
    </xf>
    <xf numFmtId="183" fontId="6" fillId="3" borderId="3">
      <alignment/>
      <protection/>
    </xf>
    <xf numFmtId="0" fontId="1" fillId="0" borderId="1">
      <alignment/>
      <protection/>
    </xf>
    <xf numFmtId="0" fontId="7" fillId="4" borderId="0">
      <alignment/>
      <protection/>
    </xf>
    <xf numFmtId="0" fontId="4" fillId="0" borderId="4">
      <alignment/>
      <protection/>
    </xf>
    <xf numFmtId="0" fontId="4" fillId="0" borderId="1">
      <alignment/>
      <protection/>
    </xf>
    <xf numFmtId="165" fontId="0" fillId="0" borderId="0" applyFont="0" applyFill="0" applyBorder="0" applyAlignment="0" applyProtection="0"/>
    <xf numFmtId="164" fontId="0" fillId="0" borderId="0" applyFont="0" applyFill="0" applyBorder="0" applyAlignment="0" applyProtection="0"/>
  </cellStyleXfs>
  <cellXfs count="348">
    <xf numFmtId="0" fontId="0" fillId="0" borderId="0" xfId="0" applyAlignment="1">
      <alignment/>
    </xf>
    <xf numFmtId="0" fontId="9" fillId="0" borderId="0" xfId="0" applyFont="1" applyBorder="1" applyAlignment="1" applyProtection="1">
      <alignment/>
      <protection hidden="1"/>
    </xf>
    <xf numFmtId="0" fontId="9" fillId="0" borderId="0" xfId="0" applyFont="1" applyBorder="1" applyAlignment="1" applyProtection="1">
      <alignment/>
      <protection hidden="1"/>
    </xf>
    <xf numFmtId="0" fontId="9" fillId="0" borderId="0" xfId="0" applyFont="1" applyBorder="1" applyAlignment="1" applyProtection="1">
      <alignment/>
      <protection/>
    </xf>
    <xf numFmtId="0" fontId="10" fillId="0" borderId="0" xfId="0" applyFont="1" applyBorder="1" applyAlignment="1" applyProtection="1">
      <alignment/>
      <protection/>
    </xf>
    <xf numFmtId="0" fontId="11" fillId="0" borderId="0" xfId="0" applyFont="1" applyAlignment="1" applyProtection="1">
      <alignment/>
      <protection hidden="1"/>
    </xf>
    <xf numFmtId="0" fontId="11" fillId="0" borderId="0" xfId="0" applyFont="1" applyAlignment="1" applyProtection="1">
      <alignment/>
      <protection hidden="1"/>
    </xf>
    <xf numFmtId="0" fontId="11" fillId="0" borderId="0" xfId="0" applyFont="1" applyAlignment="1" applyProtection="1">
      <alignment/>
      <protection/>
    </xf>
    <xf numFmtId="0" fontId="12" fillId="0" borderId="0" xfId="0" applyFont="1" applyAlignment="1" applyProtection="1">
      <alignment/>
      <protection/>
    </xf>
    <xf numFmtId="0" fontId="0" fillId="0" borderId="0" xfId="0" applyBorder="1" applyAlignment="1" applyProtection="1">
      <alignment/>
      <protection/>
    </xf>
    <xf numFmtId="0" fontId="13" fillId="0" borderId="0" xfId="0" applyFont="1" applyBorder="1" applyAlignment="1" applyProtection="1">
      <alignment/>
      <protection hidden="1"/>
    </xf>
    <xf numFmtId="0" fontId="13" fillId="0" borderId="0" xfId="0" applyFont="1" applyBorder="1" applyAlignment="1" applyProtection="1">
      <alignment vertical="center"/>
      <protection hidden="1"/>
    </xf>
    <xf numFmtId="37" fontId="13" fillId="0" borderId="0" xfId="0" applyNumberFormat="1" applyFont="1" applyBorder="1" applyAlignment="1" applyProtection="1">
      <alignment/>
      <protection hidden="1"/>
    </xf>
    <xf numFmtId="0" fontId="13" fillId="0" borderId="0" xfId="0" applyFont="1" applyBorder="1" applyAlignment="1" applyProtection="1">
      <alignment/>
      <protection hidden="1"/>
    </xf>
    <xf numFmtId="0" fontId="14" fillId="0" borderId="0" xfId="0" applyFont="1" applyBorder="1" applyAlignment="1" applyProtection="1">
      <alignment/>
      <protection hidden="1"/>
    </xf>
    <xf numFmtId="0" fontId="15" fillId="0" borderId="0" xfId="0" applyFont="1" applyBorder="1" applyAlignment="1" applyProtection="1">
      <alignment/>
      <protection hidden="1"/>
    </xf>
    <xf numFmtId="0" fontId="14" fillId="0" borderId="0" xfId="0" applyFont="1" applyBorder="1" applyAlignment="1" applyProtection="1">
      <alignment/>
      <protection/>
    </xf>
    <xf numFmtId="0" fontId="14" fillId="0" borderId="0" xfId="0" applyFont="1" applyAlignment="1" applyProtection="1">
      <alignment/>
      <protection hidden="1"/>
    </xf>
    <xf numFmtId="0" fontId="14" fillId="0" borderId="0" xfId="0" applyFont="1" applyAlignment="1" applyProtection="1">
      <alignment/>
      <protection hidden="1"/>
    </xf>
    <xf numFmtId="0" fontId="14" fillId="0" borderId="0" xfId="0" applyFont="1" applyBorder="1" applyAlignment="1" applyProtection="1">
      <alignment/>
      <protection hidden="1"/>
    </xf>
    <xf numFmtId="0" fontId="14" fillId="0" borderId="0" xfId="0" applyFont="1" applyAlignment="1" applyProtection="1">
      <alignment/>
      <protection/>
    </xf>
    <xf numFmtId="0" fontId="0" fillId="0" borderId="0" xfId="0" applyAlignment="1" applyProtection="1">
      <alignment/>
      <protection/>
    </xf>
    <xf numFmtId="0" fontId="16" fillId="0" borderId="0" xfId="0" applyFont="1" applyBorder="1" applyAlignment="1" applyProtection="1">
      <alignment vertical="center"/>
      <protection hidden="1"/>
    </xf>
    <xf numFmtId="0" fontId="17" fillId="0" borderId="0" xfId="0" applyFont="1" applyBorder="1" applyAlignment="1" applyProtection="1">
      <alignment/>
      <protection hidden="1"/>
    </xf>
    <xf numFmtId="0" fontId="17" fillId="0" borderId="5" xfId="0" applyFont="1" applyBorder="1" applyAlignment="1" applyProtection="1">
      <alignment/>
      <protection hidden="1"/>
    </xf>
    <xf numFmtId="0" fontId="16" fillId="0" borderId="5" xfId="0" applyFont="1" applyBorder="1" applyAlignment="1" applyProtection="1">
      <alignment/>
      <protection hidden="1"/>
    </xf>
    <xf numFmtId="0" fontId="17" fillId="0" borderId="0" xfId="0" applyFont="1" applyAlignment="1" applyProtection="1">
      <alignment/>
      <protection hidden="1"/>
    </xf>
    <xf numFmtId="0" fontId="17" fillId="0" borderId="6" xfId="0" applyFont="1" applyBorder="1" applyAlignment="1" applyProtection="1">
      <alignment horizontal="left" wrapText="1"/>
      <protection hidden="1"/>
    </xf>
    <xf numFmtId="0" fontId="5" fillId="0" borderId="0" xfId="0" applyFont="1" applyBorder="1" applyAlignment="1" applyProtection="1">
      <alignment/>
      <protection/>
    </xf>
    <xf numFmtId="0" fontId="17" fillId="0" borderId="0" xfId="0" applyFont="1" applyBorder="1" applyAlignment="1" applyProtection="1">
      <alignment horizontal="center" wrapText="1"/>
      <protection hidden="1"/>
    </xf>
    <xf numFmtId="0" fontId="17" fillId="0" borderId="0" xfId="0" applyFont="1" applyAlignment="1" applyProtection="1">
      <alignment/>
      <protection/>
    </xf>
    <xf numFmtId="0" fontId="5" fillId="0" borderId="0" xfId="0" applyFont="1" applyAlignment="1" applyProtection="1">
      <alignment/>
      <protection/>
    </xf>
    <xf numFmtId="0" fontId="17" fillId="0" borderId="6" xfId="0" applyFont="1" applyBorder="1" applyAlignment="1" applyProtection="1">
      <alignment horizontal="left"/>
      <protection hidden="1"/>
    </xf>
    <xf numFmtId="0" fontId="17" fillId="0" borderId="7" xfId="0" applyFont="1" applyBorder="1" applyAlignment="1" applyProtection="1">
      <alignment horizontal="left"/>
      <protection hidden="1"/>
    </xf>
    <xf numFmtId="0" fontId="17" fillId="0" borderId="0" xfId="0" applyFont="1" applyBorder="1" applyAlignment="1" applyProtection="1">
      <alignment/>
      <protection hidden="1"/>
    </xf>
    <xf numFmtId="0" fontId="17" fillId="0" borderId="0" xfId="0" applyFont="1" applyBorder="1" applyAlignment="1" applyProtection="1">
      <alignment/>
      <protection/>
    </xf>
    <xf numFmtId="0" fontId="5" fillId="0" borderId="0" xfId="0" applyFont="1" applyBorder="1" applyAlignment="1" applyProtection="1">
      <alignment/>
      <protection/>
    </xf>
    <xf numFmtId="0" fontId="17" fillId="0" borderId="0" xfId="0" applyFont="1" applyAlignment="1" applyProtection="1">
      <alignment/>
      <protection/>
    </xf>
    <xf numFmtId="0" fontId="17" fillId="0" borderId="8" xfId="0" applyFont="1" applyBorder="1" applyAlignment="1" applyProtection="1">
      <alignment/>
      <protection/>
    </xf>
    <xf numFmtId="0" fontId="16" fillId="0" borderId="9" xfId="0" applyFont="1" applyBorder="1" applyAlignment="1" applyProtection="1">
      <alignment/>
      <protection/>
    </xf>
    <xf numFmtId="0" fontId="17" fillId="0" borderId="9" xfId="0" applyFont="1" applyBorder="1" applyAlignment="1" applyProtection="1">
      <alignment/>
      <protection/>
    </xf>
    <xf numFmtId="0" fontId="17" fillId="0" borderId="9" xfId="0" applyFont="1" applyBorder="1" applyAlignment="1" applyProtection="1">
      <alignment/>
      <protection/>
    </xf>
    <xf numFmtId="0" fontId="17" fillId="0" borderId="10" xfId="0" applyFont="1" applyBorder="1" applyAlignment="1" applyProtection="1">
      <alignment/>
      <protection/>
    </xf>
    <xf numFmtId="0" fontId="5" fillId="0" borderId="0" xfId="0" applyFont="1" applyAlignment="1" applyProtection="1">
      <alignment/>
      <protection/>
    </xf>
    <xf numFmtId="0" fontId="17" fillId="0" borderId="11" xfId="0" applyFont="1" applyBorder="1" applyAlignment="1" applyProtection="1">
      <alignment/>
      <protection/>
    </xf>
    <xf numFmtId="0" fontId="17" fillId="0" borderId="0" xfId="0" applyFont="1" applyBorder="1" applyAlignment="1" applyProtection="1">
      <alignment/>
      <protection/>
    </xf>
    <xf numFmtId="0" fontId="17" fillId="0" borderId="12" xfId="0" applyFont="1" applyBorder="1" applyAlignment="1" applyProtection="1">
      <alignment/>
      <protection/>
    </xf>
    <xf numFmtId="0" fontId="16" fillId="0" borderId="13" xfId="0" applyFont="1" applyBorder="1" applyAlignment="1" applyProtection="1">
      <alignment vertical="top"/>
      <protection/>
    </xf>
    <xf numFmtId="0" fontId="17" fillId="0" borderId="14" xfId="0" applyFont="1" applyBorder="1" applyAlignment="1" applyProtection="1">
      <alignment vertical="top" wrapText="1"/>
      <protection/>
    </xf>
    <xf numFmtId="0" fontId="17" fillId="0" borderId="0" xfId="0" applyFont="1" applyBorder="1" applyAlignment="1" applyProtection="1">
      <alignment vertical="top" wrapText="1"/>
      <protection/>
    </xf>
    <xf numFmtId="0" fontId="17" fillId="0" borderId="12" xfId="0" applyFont="1" applyBorder="1" applyAlignment="1" applyProtection="1">
      <alignment/>
      <protection/>
    </xf>
    <xf numFmtId="0" fontId="17" fillId="0" borderId="0" xfId="0" applyFont="1" applyFill="1" applyAlignment="1" applyProtection="1">
      <alignment/>
      <protection/>
    </xf>
    <xf numFmtId="0" fontId="17" fillId="0" borderId="15" xfId="0" applyFont="1" applyFill="1" applyBorder="1" applyAlignment="1" applyProtection="1">
      <alignment/>
      <protection/>
    </xf>
    <xf numFmtId="0" fontId="17" fillId="0" borderId="16" xfId="0" applyFont="1" applyFill="1" applyBorder="1" applyAlignment="1" applyProtection="1">
      <alignment/>
      <protection/>
    </xf>
    <xf numFmtId="0" fontId="17" fillId="0" borderId="16" xfId="0" applyFont="1" applyFill="1" applyBorder="1" applyAlignment="1" applyProtection="1">
      <alignment vertical="top" wrapText="1"/>
      <protection/>
    </xf>
    <xf numFmtId="0" fontId="17" fillId="0" borderId="16" xfId="0" applyFont="1" applyFill="1" applyBorder="1" applyAlignment="1" applyProtection="1">
      <alignment vertical="top"/>
      <protection/>
    </xf>
    <xf numFmtId="0" fontId="17" fillId="0" borderId="17" xfId="0" applyFont="1" applyFill="1" applyBorder="1" applyAlignment="1" applyProtection="1">
      <alignment/>
      <protection/>
    </xf>
    <xf numFmtId="0" fontId="5" fillId="0" borderId="0" xfId="0" applyFont="1" applyFill="1" applyAlignment="1" applyProtection="1">
      <alignment/>
      <protection/>
    </xf>
    <xf numFmtId="0" fontId="16" fillId="0" borderId="0" xfId="0" applyFont="1" applyBorder="1" applyAlignment="1" applyProtection="1">
      <alignment/>
      <protection/>
    </xf>
    <xf numFmtId="0" fontId="17"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6" fillId="0" borderId="18" xfId="0" applyFont="1" applyBorder="1" applyAlignment="1" applyProtection="1">
      <alignment vertical="center"/>
      <protection hidden="1"/>
    </xf>
    <xf numFmtId="0" fontId="16" fillId="0" borderId="19" xfId="0" applyFont="1" applyBorder="1" applyAlignment="1" applyProtection="1">
      <alignment vertical="center"/>
      <protection hidden="1"/>
    </xf>
    <xf numFmtId="0" fontId="17" fillId="0" borderId="19" xfId="0" applyFont="1" applyBorder="1" applyAlignment="1" applyProtection="1">
      <alignment vertical="center"/>
      <protection hidden="1"/>
    </xf>
    <xf numFmtId="0" fontId="17" fillId="0" borderId="0" xfId="0" applyFont="1" applyAlignment="1" applyProtection="1">
      <alignment vertical="center"/>
      <protection/>
    </xf>
    <xf numFmtId="0" fontId="5" fillId="0" borderId="0" xfId="0" applyFont="1" applyAlignment="1" applyProtection="1">
      <alignment vertical="center"/>
      <protection/>
    </xf>
    <xf numFmtId="0" fontId="17" fillId="0" borderId="20" xfId="0" applyFont="1" applyBorder="1" applyAlignment="1" applyProtection="1">
      <alignment vertical="center"/>
      <protection hidden="1"/>
    </xf>
    <xf numFmtId="0" fontId="17" fillId="0" borderId="21" xfId="0" applyFont="1" applyBorder="1" applyAlignment="1" applyProtection="1">
      <alignment vertical="center"/>
      <protection hidden="1"/>
    </xf>
    <xf numFmtId="0" fontId="17" fillId="0" borderId="0" xfId="0" applyFont="1" applyBorder="1" applyAlignment="1" applyProtection="1">
      <alignment vertical="center"/>
      <protection hidden="1"/>
    </xf>
    <xf numFmtId="0" fontId="17" fillId="0" borderId="22" xfId="0" applyFont="1" applyBorder="1" applyAlignment="1" applyProtection="1">
      <alignment vertical="center"/>
      <protection hidden="1"/>
    </xf>
    <xf numFmtId="0" fontId="17" fillId="0" borderId="18" xfId="0" applyFont="1" applyBorder="1" applyAlignment="1" applyProtection="1">
      <alignment vertical="center"/>
      <protection hidden="1"/>
    </xf>
    <xf numFmtId="0" fontId="16" fillId="0" borderId="22" xfId="0" applyFont="1" applyBorder="1" applyAlignment="1" applyProtection="1">
      <alignment vertical="center"/>
      <protection hidden="1"/>
    </xf>
    <xf numFmtId="37" fontId="17" fillId="0" borderId="23" xfId="0" applyNumberFormat="1" applyFont="1" applyFill="1" applyBorder="1" applyAlignment="1" applyProtection="1">
      <alignment vertical="center"/>
      <protection hidden="1"/>
    </xf>
    <xf numFmtId="37" fontId="17" fillId="0" borderId="0" xfId="0" applyNumberFormat="1" applyFont="1" applyFill="1" applyBorder="1" applyAlignment="1" applyProtection="1">
      <alignment vertical="center"/>
      <protection hidden="1"/>
    </xf>
    <xf numFmtId="37" fontId="17" fillId="0" borderId="24" xfId="0" applyNumberFormat="1" applyFont="1" applyFill="1" applyBorder="1" applyAlignment="1" applyProtection="1">
      <alignment vertical="center"/>
      <protection hidden="1"/>
    </xf>
    <xf numFmtId="37" fontId="17" fillId="0" borderId="24" xfId="0" applyNumberFormat="1" applyFont="1" applyFill="1" applyBorder="1" applyAlignment="1" applyProtection="1">
      <alignment horizontal="right" vertical="center"/>
      <protection hidden="1"/>
    </xf>
    <xf numFmtId="37" fontId="17" fillId="0" borderId="21" xfId="0" applyNumberFormat="1" applyFont="1" applyFill="1" applyBorder="1" applyAlignment="1" applyProtection="1">
      <alignment vertical="center"/>
      <protection hidden="1"/>
    </xf>
    <xf numFmtId="0" fontId="16" fillId="0" borderId="0" xfId="0" applyFont="1" applyFill="1" applyBorder="1" applyAlignment="1" applyProtection="1">
      <alignment vertical="center"/>
      <protection hidden="1"/>
    </xf>
    <xf numFmtId="0" fontId="17" fillId="0" borderId="0" xfId="0" applyFont="1" applyFill="1" applyBorder="1" applyAlignment="1" applyProtection="1">
      <alignment vertical="center"/>
      <protection hidden="1"/>
    </xf>
    <xf numFmtId="0" fontId="5" fillId="0" borderId="0" xfId="0" applyFont="1" applyAlignment="1" applyProtection="1">
      <alignment/>
      <protection/>
    </xf>
    <xf numFmtId="0" fontId="16" fillId="0" borderId="0" xfId="0" applyFont="1" applyBorder="1" applyAlignment="1" applyProtection="1">
      <alignment vertical="center"/>
      <protection/>
    </xf>
    <xf numFmtId="37" fontId="17" fillId="0" borderId="0" xfId="0" applyNumberFormat="1" applyFont="1" applyBorder="1" applyAlignment="1" applyProtection="1">
      <alignment vertical="center"/>
      <protection/>
    </xf>
    <xf numFmtId="0" fontId="16" fillId="0" borderId="0" xfId="0" applyFont="1" applyBorder="1" applyAlignment="1" applyProtection="1">
      <alignment/>
      <protection/>
    </xf>
    <xf numFmtId="37" fontId="17" fillId="0" borderId="25" xfId="0" applyNumberFormat="1" applyFont="1" applyFill="1" applyBorder="1" applyAlignment="1" applyProtection="1">
      <alignment vertical="center"/>
      <protection locked="0"/>
    </xf>
    <xf numFmtId="0" fontId="0" fillId="0" borderId="0" xfId="0" applyAlignment="1" applyProtection="1">
      <alignment/>
      <protection/>
    </xf>
    <xf numFmtId="37" fontId="17" fillId="0" borderId="6" xfId="0" applyNumberFormat="1" applyFont="1" applyFill="1" applyBorder="1" applyAlignment="1" applyProtection="1">
      <alignment vertical="center"/>
      <protection/>
    </xf>
    <xf numFmtId="0" fontId="16" fillId="0" borderId="0" xfId="0" applyNumberFormat="1" applyFont="1" applyBorder="1" applyAlignment="1" applyProtection="1">
      <alignment horizontal="left"/>
      <protection/>
    </xf>
    <xf numFmtId="186" fontId="18" fillId="0" borderId="0" xfId="0" applyNumberFormat="1" applyFont="1" applyBorder="1" applyAlignment="1" applyProtection="1">
      <alignment horizontal="right" vertical="center"/>
      <protection/>
    </xf>
    <xf numFmtId="0" fontId="17" fillId="0" borderId="0" xfId="0" applyNumberFormat="1" applyFont="1" applyBorder="1" applyAlignment="1" applyProtection="1">
      <alignment vertical="center"/>
      <protection/>
    </xf>
    <xf numFmtId="0" fontId="18" fillId="0" borderId="0" xfId="0" applyFont="1" applyBorder="1" applyAlignment="1" applyProtection="1">
      <alignment vertical="center"/>
      <protection hidden="1"/>
    </xf>
    <xf numFmtId="186" fontId="17" fillId="0" borderId="0" xfId="0" applyNumberFormat="1" applyFont="1" applyBorder="1" applyAlignment="1" applyProtection="1">
      <alignment horizontal="right" vertical="center"/>
      <protection hidden="1"/>
    </xf>
    <xf numFmtId="0" fontId="17" fillId="0" borderId="0" xfId="0" applyNumberFormat="1" applyFont="1" applyBorder="1" applyAlignment="1" applyProtection="1">
      <alignment horizontal="left" vertical="center"/>
      <protection hidden="1"/>
    </xf>
    <xf numFmtId="2" fontId="17" fillId="0" borderId="22" xfId="33" applyNumberFormat="1" applyFont="1" applyFill="1" applyBorder="1" applyProtection="1">
      <alignment/>
      <protection locked="0"/>
    </xf>
    <xf numFmtId="2" fontId="17" fillId="0" borderId="18" xfId="33" applyNumberFormat="1" applyFont="1" applyFill="1" applyBorder="1" applyProtection="1">
      <alignment/>
      <protection locked="0"/>
    </xf>
    <xf numFmtId="0" fontId="16" fillId="0" borderId="0" xfId="0" applyFont="1" applyAlignment="1" applyProtection="1">
      <alignment/>
      <protection/>
    </xf>
    <xf numFmtId="3" fontId="17" fillId="0" borderId="22" xfId="33" applyNumberFormat="1" applyFont="1" applyFill="1" applyBorder="1" applyProtection="1">
      <alignment/>
      <protection locked="0"/>
    </xf>
    <xf numFmtId="3" fontId="17" fillId="0" borderId="22" xfId="33" applyNumberFormat="1" applyFont="1" applyFill="1" applyBorder="1" applyAlignment="1" applyProtection="1">
      <alignment horizontal="center"/>
      <protection locked="0"/>
    </xf>
    <xf numFmtId="0" fontId="17" fillId="0" borderId="0" xfId="0" applyFont="1" applyBorder="1" applyAlignment="1" applyProtection="1">
      <alignment horizontal="left"/>
      <protection hidden="1"/>
    </xf>
    <xf numFmtId="194" fontId="17" fillId="0" borderId="0" xfId="0" applyNumberFormat="1" applyFont="1" applyBorder="1" applyAlignment="1" applyProtection="1">
      <alignment horizontal="center" wrapText="1"/>
      <protection hidden="1"/>
    </xf>
    <xf numFmtId="0" fontId="17" fillId="0" borderId="0" xfId="0" applyFont="1" applyFill="1" applyBorder="1" applyAlignment="1" applyProtection="1">
      <alignment/>
      <protection/>
    </xf>
    <xf numFmtId="0" fontId="17" fillId="0" borderId="0" xfId="0" applyFont="1" applyFill="1" applyBorder="1" applyAlignment="1" applyProtection="1">
      <alignment/>
      <protection/>
    </xf>
    <xf numFmtId="0" fontId="17" fillId="0" borderId="0" xfId="0" applyFont="1" applyFill="1" applyBorder="1" applyAlignment="1" applyProtection="1">
      <alignment vertical="top" wrapText="1"/>
      <protection/>
    </xf>
    <xf numFmtId="0" fontId="17" fillId="0" borderId="0" xfId="0" applyFont="1" applyFill="1" applyBorder="1" applyAlignment="1" applyProtection="1">
      <alignment vertical="top"/>
      <protection/>
    </xf>
    <xf numFmtId="0" fontId="20" fillId="0" borderId="0" xfId="0" applyFont="1" applyBorder="1" applyAlignment="1" applyProtection="1">
      <alignment/>
      <protection/>
    </xf>
    <xf numFmtId="0" fontId="16" fillId="3" borderId="6" xfId="0" applyFont="1" applyFill="1" applyBorder="1" applyAlignment="1" applyProtection="1">
      <alignment horizontal="center"/>
      <protection/>
    </xf>
    <xf numFmtId="0" fontId="17" fillId="0" borderId="6" xfId="0" applyFont="1" applyBorder="1" applyAlignment="1" applyProtection="1">
      <alignment/>
      <protection/>
    </xf>
    <xf numFmtId="0" fontId="16" fillId="0" borderId="0" xfId="0" applyFont="1" applyAlignment="1" applyProtection="1">
      <alignment vertical="top"/>
      <protection/>
    </xf>
    <xf numFmtId="0" fontId="16" fillId="0" borderId="0" xfId="0" applyFont="1" applyAlignment="1" applyProtection="1">
      <alignment wrapText="1"/>
      <protection/>
    </xf>
    <xf numFmtId="0" fontId="17" fillId="0" borderId="22" xfId="0" applyFont="1" applyBorder="1" applyAlignment="1" applyProtection="1">
      <alignment/>
      <protection/>
    </xf>
    <xf numFmtId="0" fontId="16" fillId="3" borderId="3" xfId="0" applyFont="1" applyFill="1" applyBorder="1" applyAlignment="1" applyProtection="1">
      <alignment horizontal="center" vertical="center" wrapText="1"/>
      <protection/>
    </xf>
    <xf numFmtId="0" fontId="16" fillId="3" borderId="3" xfId="0" applyFont="1" applyFill="1" applyBorder="1" applyAlignment="1" applyProtection="1">
      <alignment horizontal="center" vertical="center"/>
      <protection/>
    </xf>
    <xf numFmtId="0" fontId="21" fillId="0" borderId="0" xfId="0" applyFont="1" applyAlignment="1" applyProtection="1">
      <alignment/>
      <protection/>
    </xf>
    <xf numFmtId="3" fontId="16" fillId="3" borderId="6" xfId="0" applyNumberFormat="1" applyFont="1" applyFill="1" applyBorder="1" applyAlignment="1" applyProtection="1">
      <alignment/>
      <protection/>
    </xf>
    <xf numFmtId="3" fontId="16" fillId="0" borderId="0" xfId="0" applyNumberFormat="1" applyFont="1" applyAlignment="1" applyProtection="1">
      <alignment/>
      <protection/>
    </xf>
    <xf numFmtId="3" fontId="17" fillId="0" borderId="6" xfId="33" applyNumberFormat="1" applyFont="1" applyFill="1" applyBorder="1" applyProtection="1">
      <alignment/>
      <protection/>
    </xf>
    <xf numFmtId="2" fontId="17" fillId="5" borderId="20" xfId="33" applyNumberFormat="1" applyFont="1" applyFill="1" applyBorder="1" applyProtection="1">
      <alignment/>
      <protection/>
    </xf>
    <xf numFmtId="2" fontId="17" fillId="0" borderId="20" xfId="33" applyNumberFormat="1" applyFont="1" applyFill="1" applyBorder="1" applyProtection="1">
      <alignment/>
      <protection/>
    </xf>
    <xf numFmtId="2" fontId="17" fillId="0" borderId="0" xfId="33" applyNumberFormat="1" applyFont="1" applyFill="1" applyBorder="1" applyProtection="1">
      <alignment/>
      <protection/>
    </xf>
    <xf numFmtId="0" fontId="14" fillId="0" borderId="23" xfId="0" applyFont="1" applyBorder="1" applyAlignment="1" applyProtection="1">
      <alignment/>
      <protection/>
    </xf>
    <xf numFmtId="0" fontId="20" fillId="0" borderId="0" xfId="0" applyFont="1" applyAlignment="1" applyProtection="1">
      <alignment vertical="top"/>
      <protection/>
    </xf>
    <xf numFmtId="0" fontId="20" fillId="0" borderId="0" xfId="0" applyFont="1" applyAlignment="1" applyProtection="1">
      <alignment wrapText="1"/>
      <protection/>
    </xf>
    <xf numFmtId="0" fontId="21" fillId="0" borderId="0" xfId="0" applyFont="1" applyBorder="1" applyAlignment="1" applyProtection="1">
      <alignment/>
      <protection/>
    </xf>
    <xf numFmtId="0" fontId="0" fillId="0" borderId="21" xfId="0" applyBorder="1" applyAlignment="1" applyProtection="1">
      <alignment/>
      <protection/>
    </xf>
    <xf numFmtId="3" fontId="0" fillId="0" borderId="0" xfId="0" applyNumberFormat="1" applyAlignment="1" applyProtection="1">
      <alignment/>
      <protection/>
    </xf>
    <xf numFmtId="3" fontId="23" fillId="0" borderId="19" xfId="0" applyNumberFormat="1" applyFont="1" applyBorder="1" applyAlignment="1" applyProtection="1">
      <alignment/>
      <protection/>
    </xf>
    <xf numFmtId="0" fontId="17" fillId="0" borderId="22" xfId="0" applyFont="1" applyBorder="1" applyAlignment="1" applyProtection="1">
      <alignment/>
      <protection/>
    </xf>
    <xf numFmtId="3" fontId="17" fillId="0" borderId="6" xfId="33" applyNumberFormat="1" applyFont="1" applyFill="1" applyBorder="1" applyAlignment="1" applyProtection="1">
      <alignment horizontal="right"/>
      <protection/>
    </xf>
    <xf numFmtId="0" fontId="17" fillId="0" borderId="22" xfId="0" applyFont="1" applyBorder="1" applyAlignment="1" applyProtection="1">
      <alignment horizontal="right"/>
      <protection/>
    </xf>
    <xf numFmtId="2" fontId="17" fillId="0" borderId="6" xfId="33" applyNumberFormat="1" applyFont="1" applyFill="1" applyBorder="1" applyAlignment="1" applyProtection="1">
      <alignment horizontal="right"/>
      <protection/>
    </xf>
    <xf numFmtId="2" fontId="21" fillId="0" borderId="0" xfId="0" applyNumberFormat="1" applyFont="1" applyAlignment="1" applyProtection="1">
      <alignment/>
      <protection/>
    </xf>
    <xf numFmtId="2" fontId="14" fillId="0" borderId="23" xfId="0" applyNumberFormat="1" applyFont="1" applyBorder="1" applyAlignment="1" applyProtection="1">
      <alignment/>
      <protection/>
    </xf>
    <xf numFmtId="2" fontId="14" fillId="0" borderId="0" xfId="0" applyNumberFormat="1" applyFont="1" applyAlignment="1" applyProtection="1">
      <alignment/>
      <protection/>
    </xf>
    <xf numFmtId="0" fontId="16" fillId="3" borderId="22" xfId="0" applyFont="1" applyFill="1" applyBorder="1" applyAlignment="1" applyProtection="1">
      <alignment horizontal="center"/>
      <protection/>
    </xf>
    <xf numFmtId="2" fontId="17" fillId="0" borderId="19" xfId="33" applyNumberFormat="1" applyFont="1" applyFill="1" applyBorder="1" applyProtection="1">
      <alignment/>
      <protection/>
    </xf>
    <xf numFmtId="2" fontId="16" fillId="3" borderId="19" xfId="0" applyNumberFormat="1" applyFont="1" applyFill="1" applyBorder="1" applyAlignment="1" applyProtection="1">
      <alignment/>
      <protection/>
    </xf>
    <xf numFmtId="2" fontId="16" fillId="3" borderId="21" xfId="0" applyNumberFormat="1" applyFont="1" applyFill="1" applyBorder="1" applyAlignment="1" applyProtection="1">
      <alignment/>
      <protection/>
    </xf>
    <xf numFmtId="3" fontId="14" fillId="0" borderId="0" xfId="0" applyNumberFormat="1" applyFont="1" applyAlignment="1" applyProtection="1">
      <alignment horizontal="center"/>
      <protection/>
    </xf>
    <xf numFmtId="3" fontId="16" fillId="3" borderId="3" xfId="0" applyNumberFormat="1" applyFont="1" applyFill="1" applyBorder="1" applyAlignment="1" applyProtection="1">
      <alignment horizontal="center" vertical="center"/>
      <protection/>
    </xf>
    <xf numFmtId="3" fontId="16" fillId="0" borderId="0" xfId="0" applyNumberFormat="1" applyFont="1" applyAlignment="1" applyProtection="1">
      <alignment horizontal="center"/>
      <protection/>
    </xf>
    <xf numFmtId="0" fontId="16" fillId="3" borderId="19" xfId="0" applyFont="1" applyFill="1" applyBorder="1" applyAlignment="1" applyProtection="1">
      <alignment wrapText="1"/>
      <protection/>
    </xf>
    <xf numFmtId="0" fontId="0" fillId="3" borderId="19" xfId="0" applyFill="1" applyBorder="1" applyAlignment="1" applyProtection="1">
      <alignment wrapText="1"/>
      <protection/>
    </xf>
    <xf numFmtId="2" fontId="17" fillId="3" borderId="19" xfId="33" applyNumberFormat="1" applyFont="1" applyFill="1" applyBorder="1" applyProtection="1">
      <alignment/>
      <protection/>
    </xf>
    <xf numFmtId="0" fontId="14" fillId="0" borderId="0" xfId="0" applyFont="1" applyAlignment="1" applyProtection="1">
      <alignment horizontal="center"/>
      <protection/>
    </xf>
    <xf numFmtId="0" fontId="16" fillId="0" borderId="0" xfId="0" applyFont="1" applyAlignment="1" applyProtection="1">
      <alignment horizontal="center"/>
      <protection/>
    </xf>
    <xf numFmtId="0" fontId="17" fillId="0" borderId="0" xfId="0" applyFont="1" applyBorder="1" applyAlignment="1" applyProtection="1">
      <alignment wrapText="1"/>
      <protection/>
    </xf>
    <xf numFmtId="0" fontId="0" fillId="0" borderId="0" xfId="0" applyBorder="1" applyAlignment="1" applyProtection="1">
      <alignment wrapText="1"/>
      <protection/>
    </xf>
    <xf numFmtId="2" fontId="17" fillId="0" borderId="26" xfId="33" applyNumberFormat="1" applyFont="1" applyFill="1" applyBorder="1" applyProtection="1">
      <alignment/>
      <protection/>
    </xf>
    <xf numFmtId="0" fontId="0" fillId="0" borderId="27" xfId="0" applyBorder="1" applyAlignment="1" applyProtection="1">
      <alignment wrapText="1"/>
      <protection/>
    </xf>
    <xf numFmtId="0" fontId="16" fillId="0" borderId="28" xfId="0" applyFont="1" applyBorder="1" applyAlignment="1" applyProtection="1">
      <alignment horizontal="center"/>
      <protection/>
    </xf>
    <xf numFmtId="3" fontId="16" fillId="0" borderId="29" xfId="0" applyNumberFormat="1" applyFont="1" applyBorder="1" applyAlignment="1" applyProtection="1">
      <alignment horizontal="center"/>
      <protection/>
    </xf>
    <xf numFmtId="0" fontId="0" fillId="0" borderId="23" xfId="0" applyBorder="1" applyAlignment="1" applyProtection="1">
      <alignment/>
      <protection/>
    </xf>
    <xf numFmtId="0" fontId="15" fillId="0" borderId="0" xfId="0" applyFont="1" applyBorder="1" applyAlignment="1" applyProtection="1">
      <alignment/>
      <protection/>
    </xf>
    <xf numFmtId="2" fontId="17" fillId="0" borderId="19" xfId="33" applyNumberFormat="1" applyFont="1" applyFill="1" applyBorder="1" applyAlignment="1" applyProtection="1">
      <alignment horizontal="right"/>
      <protection/>
    </xf>
    <xf numFmtId="3" fontId="17" fillId="0" borderId="22" xfId="33" applyNumberFormat="1" applyFont="1" applyFill="1" applyBorder="1" applyAlignment="1" applyProtection="1">
      <alignment horizontal="right"/>
      <protection locked="0"/>
    </xf>
    <xf numFmtId="3" fontId="16" fillId="3" borderId="6" xfId="0" applyNumberFormat="1" applyFont="1" applyFill="1" applyBorder="1" applyAlignment="1" applyProtection="1">
      <alignment horizontal="right"/>
      <protection/>
    </xf>
    <xf numFmtId="2" fontId="17" fillId="0" borderId="20" xfId="33" applyNumberFormat="1" applyFont="1" applyFill="1" applyBorder="1" applyAlignment="1" applyProtection="1">
      <alignment horizontal="right"/>
      <protection/>
    </xf>
    <xf numFmtId="2" fontId="17" fillId="0" borderId="21" xfId="33" applyNumberFormat="1" applyFont="1" applyFill="1" applyBorder="1" applyAlignment="1" applyProtection="1">
      <alignment horizontal="right"/>
      <protection/>
    </xf>
    <xf numFmtId="3" fontId="17" fillId="0" borderId="18" xfId="33" applyNumberFormat="1" applyFont="1" applyFill="1" applyBorder="1" applyAlignment="1" applyProtection="1">
      <alignment horizontal="right"/>
      <protection/>
    </xf>
    <xf numFmtId="2" fontId="16" fillId="3" borderId="6" xfId="0" applyNumberFormat="1" applyFont="1" applyFill="1" applyBorder="1" applyAlignment="1" applyProtection="1">
      <alignment horizontal="right"/>
      <protection/>
    </xf>
    <xf numFmtId="3" fontId="17" fillId="0" borderId="7" xfId="33" applyNumberFormat="1" applyFont="1" applyFill="1" applyBorder="1" applyAlignment="1" applyProtection="1">
      <alignment horizontal="right"/>
      <protection locked="0"/>
    </xf>
    <xf numFmtId="0" fontId="18" fillId="0" borderId="16" xfId="0" applyFont="1" applyBorder="1" applyAlignment="1" applyProtection="1">
      <alignment vertical="top" wrapText="1"/>
      <protection hidden="1"/>
    </xf>
    <xf numFmtId="0" fontId="18" fillId="0" borderId="0" xfId="0" applyFont="1" applyBorder="1" applyAlignment="1" applyProtection="1">
      <alignment vertical="top" wrapText="1"/>
      <protection hidden="1"/>
    </xf>
    <xf numFmtId="0" fontId="22" fillId="0" borderId="0" xfId="0" applyFont="1" applyAlignment="1" applyProtection="1">
      <alignment/>
      <protection/>
    </xf>
    <xf numFmtId="0" fontId="16" fillId="3" borderId="22" xfId="0" applyFont="1" applyFill="1" applyBorder="1" applyAlignment="1" applyProtection="1">
      <alignment/>
      <protection/>
    </xf>
    <xf numFmtId="0" fontId="0" fillId="3" borderId="20" xfId="0" applyFill="1" applyBorder="1" applyAlignment="1" applyProtection="1">
      <alignment/>
      <protection/>
    </xf>
    <xf numFmtId="0" fontId="0" fillId="0" borderId="21" xfId="0" applyBorder="1" applyAlignment="1" applyProtection="1">
      <alignment/>
      <protection/>
    </xf>
    <xf numFmtId="3" fontId="17" fillId="0" borderId="6" xfId="33" applyNumberFormat="1" applyFont="1" applyFill="1" applyBorder="1" applyAlignment="1" applyProtection="1">
      <alignment horizontal="right"/>
      <protection locked="0"/>
    </xf>
    <xf numFmtId="0" fontId="14" fillId="0" borderId="0" xfId="0" applyFont="1" applyFill="1" applyAlignment="1" applyProtection="1">
      <alignment/>
      <protection/>
    </xf>
    <xf numFmtId="0" fontId="21" fillId="0" borderId="0" xfId="0" applyFont="1" applyFill="1" applyAlignment="1" applyProtection="1">
      <alignment/>
      <protection/>
    </xf>
    <xf numFmtId="3" fontId="17" fillId="0" borderId="0" xfId="0" applyNumberFormat="1" applyFont="1" applyBorder="1" applyAlignment="1" applyProtection="1">
      <alignment vertical="center"/>
      <protection hidden="1"/>
    </xf>
    <xf numFmtId="3" fontId="18" fillId="0" borderId="0" xfId="0" applyNumberFormat="1" applyFont="1" applyBorder="1" applyAlignment="1" applyProtection="1">
      <alignment vertical="center"/>
      <protection hidden="1"/>
    </xf>
    <xf numFmtId="2" fontId="17" fillId="0" borderId="0" xfId="0" applyNumberFormat="1" applyFont="1" applyAlignment="1" applyProtection="1">
      <alignment/>
      <protection/>
    </xf>
    <xf numFmtId="3" fontId="25" fillId="0" borderId="6" xfId="33" applyNumberFormat="1" applyFont="1" applyFill="1" applyBorder="1" applyAlignment="1" applyProtection="1">
      <alignment horizontal="right"/>
      <protection/>
    </xf>
    <xf numFmtId="2" fontId="25" fillId="0" borderId="19" xfId="33" applyNumberFormat="1" applyFont="1" applyFill="1" applyBorder="1" applyAlignment="1" applyProtection="1">
      <alignment horizontal="right"/>
      <protection/>
    </xf>
    <xf numFmtId="2" fontId="26" fillId="3" borderId="19" xfId="0" applyNumberFormat="1" applyFont="1" applyFill="1" applyBorder="1" applyAlignment="1" applyProtection="1">
      <alignment/>
      <protection/>
    </xf>
    <xf numFmtId="2" fontId="26" fillId="3" borderId="21" xfId="0" applyNumberFormat="1" applyFont="1" applyFill="1" applyBorder="1" applyAlignment="1" applyProtection="1">
      <alignment/>
      <protection/>
    </xf>
    <xf numFmtId="3" fontId="25" fillId="0" borderId="22" xfId="33" applyNumberFormat="1" applyFont="1" applyFill="1" applyBorder="1" applyAlignment="1" applyProtection="1">
      <alignment horizontal="right"/>
      <protection locked="0"/>
    </xf>
    <xf numFmtId="4" fontId="25" fillId="0" borderId="22" xfId="33" applyNumberFormat="1" applyFont="1" applyFill="1" applyBorder="1" applyAlignment="1" applyProtection="1">
      <alignment horizontal="right"/>
      <protection locked="0"/>
    </xf>
    <xf numFmtId="3" fontId="25" fillId="0" borderId="20" xfId="33" applyNumberFormat="1" applyFont="1" applyFill="1" applyBorder="1" applyAlignment="1" applyProtection="1">
      <alignment horizontal="right"/>
      <protection/>
    </xf>
    <xf numFmtId="3" fontId="25" fillId="0" borderId="21" xfId="33" applyNumberFormat="1" applyFont="1" applyFill="1" applyBorder="1" applyAlignment="1" applyProtection="1">
      <alignment horizontal="right"/>
      <protection/>
    </xf>
    <xf numFmtId="0" fontId="17" fillId="0" borderId="0" xfId="0" applyFont="1" applyBorder="1" applyAlignment="1" applyProtection="1">
      <alignment horizontal="center"/>
      <protection/>
    </xf>
    <xf numFmtId="0" fontId="18" fillId="0" borderId="0" xfId="0" applyFont="1" applyBorder="1" applyAlignment="1" applyProtection="1">
      <alignment horizontal="center" vertical="center"/>
      <protection hidden="1"/>
    </xf>
    <xf numFmtId="0" fontId="14" fillId="0" borderId="0" xfId="0" applyFont="1" applyBorder="1" applyAlignment="1" applyProtection="1">
      <alignment horizontal="center"/>
      <protection/>
    </xf>
    <xf numFmtId="2" fontId="17" fillId="0" borderId="0" xfId="33" applyNumberFormat="1" applyFont="1" applyFill="1" applyBorder="1" applyAlignment="1" applyProtection="1">
      <alignment horizontal="center"/>
      <protection/>
    </xf>
    <xf numFmtId="0" fontId="21" fillId="0" borderId="0" xfId="0" applyFont="1" applyAlignment="1" applyProtection="1">
      <alignment horizontal="center"/>
      <protection/>
    </xf>
    <xf numFmtId="2" fontId="17" fillId="0" borderId="19" xfId="33" applyNumberFormat="1" applyFont="1" applyFill="1" applyBorder="1" applyAlignment="1" applyProtection="1">
      <alignment horizontal="center"/>
      <protection/>
    </xf>
    <xf numFmtId="2" fontId="17" fillId="0" borderId="6" xfId="33" applyNumberFormat="1" applyFont="1" applyFill="1" applyBorder="1" applyAlignment="1" applyProtection="1">
      <alignment horizontal="center"/>
      <protection/>
    </xf>
    <xf numFmtId="0" fontId="0" fillId="0" borderId="19" xfId="0" applyBorder="1" applyAlignment="1" applyProtection="1">
      <alignment horizontal="center"/>
      <protection/>
    </xf>
    <xf numFmtId="0" fontId="0" fillId="0" borderId="0" xfId="0" applyAlignment="1" applyProtection="1">
      <alignment horizontal="center"/>
      <protection/>
    </xf>
    <xf numFmtId="0" fontId="17" fillId="0" borderId="22" xfId="0" applyFont="1" applyFill="1" applyBorder="1" applyAlignment="1" applyProtection="1">
      <alignment horizontal="left"/>
      <protection locked="0"/>
    </xf>
    <xf numFmtId="37" fontId="17" fillId="0" borderId="20" xfId="0" applyNumberFormat="1" applyFont="1" applyFill="1" applyBorder="1" applyAlignment="1" applyProtection="1">
      <alignment vertical="center"/>
      <protection/>
    </xf>
    <xf numFmtId="0" fontId="17" fillId="0" borderId="30" xfId="0" applyFont="1" applyBorder="1" applyAlignment="1" applyProtection="1">
      <alignment vertical="center"/>
      <protection/>
    </xf>
    <xf numFmtId="0" fontId="17" fillId="0" borderId="5" xfId="0" applyFont="1" applyBorder="1" applyAlignment="1" applyProtection="1">
      <alignment/>
      <protection/>
    </xf>
    <xf numFmtId="0" fontId="17" fillId="0" borderId="31" xfId="0" applyFont="1" applyBorder="1" applyAlignment="1" applyProtection="1">
      <alignment/>
      <protection/>
    </xf>
    <xf numFmtId="0" fontId="17" fillId="0" borderId="6" xfId="0" applyFont="1" applyFill="1" applyBorder="1" applyAlignment="1" applyProtection="1">
      <alignment horizontal="left"/>
      <protection locked="0"/>
    </xf>
    <xf numFmtId="0" fontId="0" fillId="0" borderId="0" xfId="0" applyFill="1" applyAlignment="1" applyProtection="1">
      <alignment/>
      <protection/>
    </xf>
    <xf numFmtId="2" fontId="16" fillId="0" borderId="32" xfId="36" applyNumberFormat="1" applyFont="1" applyFill="1" applyBorder="1" applyAlignment="1" applyProtection="1">
      <alignment vertical="center"/>
      <protection/>
    </xf>
    <xf numFmtId="178" fontId="16" fillId="0" borderId="33" xfId="36" applyFont="1" applyFill="1" applyBorder="1" applyAlignment="1" applyProtection="1">
      <alignment vertical="center"/>
      <protection/>
    </xf>
    <xf numFmtId="178" fontId="16" fillId="0" borderId="34" xfId="36" applyFont="1" applyFill="1" applyBorder="1" applyAlignment="1" applyProtection="1">
      <alignment horizontal="right" vertical="center"/>
      <protection/>
    </xf>
    <xf numFmtId="0" fontId="16" fillId="0" borderId="0" xfId="0" applyFont="1" applyAlignment="1" applyProtection="1">
      <alignment horizontal="right"/>
      <protection/>
    </xf>
    <xf numFmtId="0" fontId="21" fillId="0" borderId="0" xfId="0" applyFont="1" applyAlignment="1" applyProtection="1">
      <alignment horizontal="right"/>
      <protection/>
    </xf>
    <xf numFmtId="3" fontId="16" fillId="3" borderId="20" xfId="0" applyNumberFormat="1" applyFont="1" applyFill="1" applyBorder="1" applyAlignment="1" applyProtection="1">
      <alignment horizontal="right"/>
      <protection/>
    </xf>
    <xf numFmtId="0" fontId="16" fillId="3" borderId="3" xfId="0" applyFont="1" applyFill="1" applyBorder="1" applyAlignment="1" applyProtection="1">
      <alignment horizontal="right" vertical="center" wrapText="1"/>
      <protection/>
    </xf>
    <xf numFmtId="0" fontId="14" fillId="0" borderId="0" xfId="0" applyFont="1" applyBorder="1" applyAlignment="1" applyProtection="1">
      <alignment horizontal="right"/>
      <protection/>
    </xf>
    <xf numFmtId="0" fontId="17" fillId="0" borderId="0" xfId="0" applyFont="1" applyBorder="1" applyAlignment="1" applyProtection="1">
      <alignment horizontal="right"/>
      <protection/>
    </xf>
    <xf numFmtId="0" fontId="16" fillId="0" borderId="28" xfId="0" applyFont="1" applyBorder="1" applyAlignment="1" applyProtection="1">
      <alignment horizontal="right"/>
      <protection/>
    </xf>
    <xf numFmtId="0" fontId="14" fillId="0" borderId="0" xfId="0" applyFont="1" applyAlignment="1" applyProtection="1">
      <alignment horizontal="right"/>
      <protection/>
    </xf>
    <xf numFmtId="2" fontId="17" fillId="0" borderId="19" xfId="0" applyNumberFormat="1" applyFont="1" applyBorder="1" applyAlignment="1" applyProtection="1">
      <alignment horizontal="right"/>
      <protection/>
    </xf>
    <xf numFmtId="0" fontId="21" fillId="0" borderId="35" xfId="0" applyFont="1" applyBorder="1" applyAlignment="1" applyProtection="1">
      <alignment horizontal="right"/>
      <protection/>
    </xf>
    <xf numFmtId="0" fontId="0" fillId="0" borderId="0" xfId="0" applyAlignment="1" applyProtection="1">
      <alignment horizontal="right"/>
      <protection/>
    </xf>
    <xf numFmtId="3" fontId="16" fillId="0" borderId="0" xfId="0" applyNumberFormat="1" applyFont="1" applyAlignment="1" applyProtection="1">
      <alignment horizontal="right"/>
      <protection/>
    </xf>
    <xf numFmtId="3" fontId="17" fillId="0" borderId="6" xfId="33" applyNumberFormat="1" applyFont="1" applyFill="1" applyBorder="1" applyAlignment="1" applyProtection="1">
      <alignment/>
      <protection/>
    </xf>
    <xf numFmtId="3" fontId="17" fillId="0" borderId="0" xfId="0" applyNumberFormat="1" applyFont="1" applyAlignment="1" applyProtection="1">
      <alignment horizontal="right"/>
      <protection/>
    </xf>
    <xf numFmtId="3" fontId="16" fillId="3" borderId="36" xfId="0" applyNumberFormat="1" applyFont="1" applyFill="1" applyBorder="1" applyAlignment="1" applyProtection="1">
      <alignment horizontal="right"/>
      <protection/>
    </xf>
    <xf numFmtId="3" fontId="23" fillId="0" borderId="19" xfId="0" applyNumberFormat="1" applyFont="1" applyBorder="1" applyAlignment="1" applyProtection="1">
      <alignment horizontal="right"/>
      <protection/>
    </xf>
    <xf numFmtId="2" fontId="17" fillId="0" borderId="6" xfId="33" applyNumberFormat="1" applyFont="1" applyFill="1" applyBorder="1" applyAlignment="1" applyProtection="1">
      <alignment horizontal="right"/>
      <protection locked="0"/>
    </xf>
    <xf numFmtId="3" fontId="16" fillId="3" borderId="6" xfId="0" applyNumberFormat="1" applyFont="1" applyFill="1" applyBorder="1" applyAlignment="1" applyProtection="1">
      <alignment/>
      <protection/>
    </xf>
    <xf numFmtId="3" fontId="25" fillId="0" borderId="6" xfId="33" applyNumberFormat="1" applyFont="1" applyFill="1" applyBorder="1" applyAlignment="1" applyProtection="1">
      <alignment/>
      <protection/>
    </xf>
    <xf numFmtId="3" fontId="25" fillId="0" borderId="22" xfId="33" applyNumberFormat="1" applyFont="1" applyFill="1" applyBorder="1" applyAlignment="1" applyProtection="1">
      <alignment/>
      <protection locked="0"/>
    </xf>
    <xf numFmtId="3" fontId="17" fillId="0" borderId="22" xfId="33" applyNumberFormat="1" applyFont="1" applyFill="1" applyBorder="1" applyAlignment="1" applyProtection="1">
      <alignment/>
      <protection locked="0"/>
    </xf>
    <xf numFmtId="3" fontId="17" fillId="0" borderId="6" xfId="33" applyNumberFormat="1" applyFont="1" applyFill="1" applyBorder="1" applyAlignment="1" applyProtection="1">
      <alignment/>
      <protection locked="0"/>
    </xf>
    <xf numFmtId="3" fontId="16" fillId="3" borderId="6" xfId="33" applyNumberFormat="1" applyFont="1" applyFill="1" applyBorder="1" applyAlignment="1" applyProtection="1">
      <alignment/>
      <protection/>
    </xf>
    <xf numFmtId="4" fontId="17" fillId="0" borderId="6" xfId="33" applyNumberFormat="1" applyFont="1" applyFill="1" applyBorder="1" applyAlignment="1" applyProtection="1">
      <alignment/>
      <protection/>
    </xf>
    <xf numFmtId="2" fontId="16" fillId="3" borderId="6" xfId="0" applyNumberFormat="1" applyFont="1" applyFill="1" applyBorder="1" applyAlignment="1" applyProtection="1">
      <alignment/>
      <protection/>
    </xf>
    <xf numFmtId="0" fontId="16" fillId="3" borderId="36" xfId="0" applyFont="1" applyFill="1" applyBorder="1" applyAlignment="1" applyProtection="1">
      <alignment horizontal="center"/>
      <protection/>
    </xf>
    <xf numFmtId="0" fontId="0" fillId="0" borderId="0" xfId="0" applyFill="1" applyBorder="1" applyAlignment="1" applyProtection="1">
      <alignment/>
      <protection/>
    </xf>
    <xf numFmtId="0" fontId="17" fillId="0" borderId="0" xfId="0" applyFont="1" applyFill="1" applyBorder="1" applyAlignment="1" applyProtection="1">
      <alignment horizontal="right"/>
      <protection/>
    </xf>
    <xf numFmtId="0" fontId="0" fillId="0" borderId="20" xfId="0" applyBorder="1" applyAlignment="1" applyProtection="1">
      <alignment/>
      <protection/>
    </xf>
    <xf numFmtId="0" fontId="14" fillId="0" borderId="0" xfId="0" applyFont="1" applyFill="1" applyBorder="1" applyAlignment="1" applyProtection="1">
      <alignment/>
      <protection/>
    </xf>
    <xf numFmtId="168" fontId="17" fillId="0" borderId="6" xfId="33" applyNumberFormat="1" applyFont="1" applyFill="1" applyBorder="1" applyAlignment="1" applyProtection="1">
      <alignment horizontal="center"/>
      <protection/>
    </xf>
    <xf numFmtId="0" fontId="0" fillId="0" borderId="0" xfId="0" applyAlignment="1" applyProtection="1">
      <alignment wrapText="1"/>
      <protection/>
    </xf>
    <xf numFmtId="0" fontId="14" fillId="0" borderId="0" xfId="0" applyFont="1" applyBorder="1" applyAlignment="1">
      <alignment/>
    </xf>
    <xf numFmtId="0" fontId="21" fillId="0" borderId="0" xfId="0" applyFont="1" applyFill="1" applyBorder="1" applyAlignment="1" applyProtection="1">
      <alignment vertical="center"/>
      <protection hidden="1"/>
    </xf>
    <xf numFmtId="0" fontId="14" fillId="0" borderId="37" xfId="0" applyFont="1" applyBorder="1" applyAlignment="1" applyProtection="1">
      <alignment/>
      <protection/>
    </xf>
    <xf numFmtId="0" fontId="17" fillId="0" borderId="0" xfId="0" applyFont="1" applyBorder="1" applyAlignment="1" applyProtection="1">
      <alignment horizontal="right" vertical="center"/>
      <protection hidden="1"/>
    </xf>
    <xf numFmtId="0" fontId="28" fillId="0" borderId="0" xfId="0" applyFont="1" applyBorder="1" applyAlignment="1" applyProtection="1">
      <alignment/>
      <protection hidden="1"/>
    </xf>
    <xf numFmtId="0" fontId="11" fillId="0" borderId="0" xfId="0" applyFont="1" applyBorder="1" applyAlignment="1" applyProtection="1">
      <alignment/>
      <protection hidden="1"/>
    </xf>
    <xf numFmtId="0" fontId="17" fillId="0" borderId="19" xfId="0" applyFont="1" applyFill="1" applyBorder="1" applyAlignment="1" applyProtection="1">
      <alignment/>
      <protection/>
    </xf>
    <xf numFmtId="2" fontId="17" fillId="0" borderId="6" xfId="33" applyNumberFormat="1" applyFont="1" applyFill="1" applyBorder="1" applyAlignment="1" applyProtection="1">
      <alignment/>
      <protection/>
    </xf>
    <xf numFmtId="2" fontId="17" fillId="0" borderId="22" xfId="33" applyNumberFormat="1" applyFont="1" applyFill="1" applyBorder="1" applyAlignment="1" applyProtection="1">
      <alignment horizontal="right"/>
      <protection/>
    </xf>
    <xf numFmtId="0" fontId="17" fillId="0" borderId="20" xfId="0" applyFont="1" applyFill="1" applyBorder="1" applyAlignment="1" applyProtection="1">
      <alignment vertical="center"/>
      <protection hidden="1"/>
    </xf>
    <xf numFmtId="0" fontId="29" fillId="0" borderId="0" xfId="0" applyFont="1" applyBorder="1" applyAlignment="1" applyProtection="1">
      <alignment/>
      <protection hidden="1"/>
    </xf>
    <xf numFmtId="37" fontId="17" fillId="0" borderId="21" xfId="0" applyNumberFormat="1" applyFont="1" applyFill="1" applyBorder="1" applyAlignment="1" applyProtection="1">
      <alignment horizontal="center" vertical="center"/>
      <protection locked="0"/>
    </xf>
    <xf numFmtId="14" fontId="17" fillId="0" borderId="6" xfId="0" applyNumberFormat="1" applyFont="1" applyFill="1" applyBorder="1" applyAlignment="1" applyProtection="1">
      <alignment horizontal="center" vertical="center"/>
      <protection locked="0"/>
    </xf>
    <xf numFmtId="0" fontId="17" fillId="0" borderId="6" xfId="0" applyFont="1" applyBorder="1" applyAlignment="1" applyProtection="1">
      <alignment horizontal="left" vertical="center"/>
      <protection hidden="1"/>
    </xf>
    <xf numFmtId="0" fontId="17" fillId="0" borderId="6" xfId="0" applyFont="1" applyBorder="1" applyAlignment="1" applyProtection="1">
      <alignment horizontal="left" vertical="center"/>
      <protection/>
    </xf>
    <xf numFmtId="0" fontId="17" fillId="0" borderId="0" xfId="0" applyFont="1" applyBorder="1" applyAlignment="1" applyProtection="1">
      <alignment wrapText="1"/>
      <protection/>
    </xf>
    <xf numFmtId="37" fontId="17" fillId="0" borderId="22" xfId="0" applyNumberFormat="1" applyFont="1" applyFill="1" applyBorder="1" applyAlignment="1" applyProtection="1">
      <alignment horizontal="center" vertical="center"/>
      <protection locked="0"/>
    </xf>
    <xf numFmtId="37" fontId="17" fillId="0" borderId="20" xfId="0" applyNumberFormat="1" applyFont="1" applyFill="1" applyBorder="1" applyAlignment="1" applyProtection="1">
      <alignment horizontal="center" vertical="center"/>
      <protection locked="0"/>
    </xf>
    <xf numFmtId="0" fontId="17" fillId="0" borderId="0" xfId="0" applyFont="1" applyBorder="1" applyAlignment="1" applyProtection="1">
      <alignment horizontal="justify" vertical="top" wrapText="1"/>
      <protection/>
    </xf>
    <xf numFmtId="0" fontId="16" fillId="0" borderId="6" xfId="0" applyFont="1" applyBorder="1" applyAlignment="1" applyProtection="1">
      <alignment horizontal="left" vertical="center"/>
      <protection hidden="1"/>
    </xf>
    <xf numFmtId="0" fontId="21" fillId="0" borderId="0" xfId="0" applyFont="1" applyAlignment="1" applyProtection="1">
      <alignment wrapText="1"/>
      <protection/>
    </xf>
    <xf numFmtId="37" fontId="17" fillId="0" borderId="22" xfId="0" applyNumberFormat="1" applyFont="1" applyFill="1" applyBorder="1" applyAlignment="1" applyProtection="1">
      <alignment horizontal="left" vertical="center"/>
      <protection locked="0"/>
    </xf>
    <xf numFmtId="37" fontId="17" fillId="0" borderId="20" xfId="0" applyNumberFormat="1" applyFont="1" applyFill="1" applyBorder="1" applyAlignment="1" applyProtection="1">
      <alignment horizontal="left" vertical="center"/>
      <protection locked="0"/>
    </xf>
    <xf numFmtId="37" fontId="17" fillId="0" borderId="21" xfId="0" applyNumberFormat="1" applyFont="1" applyFill="1" applyBorder="1" applyAlignment="1" applyProtection="1">
      <alignment horizontal="left" vertical="center"/>
      <protection locked="0"/>
    </xf>
    <xf numFmtId="37" fontId="17" fillId="0" borderId="30" xfId="0" applyNumberFormat="1" applyFont="1" applyFill="1" applyBorder="1" applyAlignment="1" applyProtection="1">
      <alignment horizontal="left" vertical="center"/>
      <protection locked="0"/>
    </xf>
    <xf numFmtId="37" fontId="17" fillId="0" borderId="5" xfId="0" applyNumberFormat="1" applyFont="1" applyFill="1" applyBorder="1" applyAlignment="1" applyProtection="1">
      <alignment horizontal="left" vertical="center"/>
      <protection locked="0"/>
    </xf>
    <xf numFmtId="37" fontId="17" fillId="0" borderId="31" xfId="0" applyNumberFormat="1" applyFont="1" applyFill="1" applyBorder="1" applyAlignment="1" applyProtection="1">
      <alignment horizontal="left" vertical="center"/>
      <protection locked="0"/>
    </xf>
    <xf numFmtId="0" fontId="16" fillId="0" borderId="19" xfId="0" applyFont="1" applyFill="1" applyBorder="1" applyAlignment="1" applyProtection="1">
      <alignment horizontal="left" vertical="center"/>
      <protection hidden="1"/>
    </xf>
    <xf numFmtId="0" fontId="17" fillId="0" borderId="0" xfId="0" applyFont="1" applyFill="1" applyBorder="1" applyAlignment="1" applyProtection="1">
      <alignment horizontal="left" vertical="center"/>
      <protection hidden="1"/>
    </xf>
    <xf numFmtId="37" fontId="17" fillId="0" borderId="19" xfId="0" applyNumberFormat="1" applyFont="1" applyFill="1" applyBorder="1" applyAlignment="1" applyProtection="1">
      <alignment horizontal="left" vertical="center"/>
      <protection locked="0"/>
    </xf>
    <xf numFmtId="37" fontId="17" fillId="0" borderId="0" xfId="0" applyNumberFormat="1" applyFont="1" applyFill="1" applyBorder="1" applyAlignment="1" applyProtection="1">
      <alignment horizontal="left" vertical="center"/>
      <protection locked="0"/>
    </xf>
    <xf numFmtId="37" fontId="17" fillId="0" borderId="6" xfId="0" applyNumberFormat="1" applyFont="1" applyFill="1" applyBorder="1" applyAlignment="1" applyProtection="1">
      <alignment horizontal="left" vertical="center"/>
      <protection locked="0"/>
    </xf>
    <xf numFmtId="14" fontId="17" fillId="0" borderId="22" xfId="0" applyNumberFormat="1" applyFont="1" applyFill="1" applyBorder="1" applyAlignment="1" applyProtection="1">
      <alignment horizontal="left" vertical="center"/>
      <protection locked="0"/>
    </xf>
    <xf numFmtId="14" fontId="17" fillId="0" borderId="20" xfId="0" applyNumberFormat="1" applyFont="1" applyFill="1" applyBorder="1" applyAlignment="1" applyProtection="1">
      <alignment horizontal="left" vertical="center"/>
      <protection locked="0"/>
    </xf>
    <xf numFmtId="14" fontId="17" fillId="0" borderId="21" xfId="0" applyNumberFormat="1" applyFont="1" applyFill="1" applyBorder="1" applyAlignment="1" applyProtection="1">
      <alignment horizontal="left" vertical="center"/>
      <protection locked="0"/>
    </xf>
    <xf numFmtId="0" fontId="16" fillId="0" borderId="30" xfId="0" applyFont="1" applyBorder="1" applyAlignment="1" applyProtection="1">
      <alignment horizontal="left" vertical="center"/>
      <protection hidden="1"/>
    </xf>
    <xf numFmtId="0" fontId="16" fillId="0" borderId="5" xfId="0" applyFont="1" applyBorder="1" applyAlignment="1" applyProtection="1">
      <alignment horizontal="left" vertical="center"/>
      <protection hidden="1"/>
    </xf>
    <xf numFmtId="0" fontId="16" fillId="0" borderId="31" xfId="0" applyFont="1" applyBorder="1" applyAlignment="1" applyProtection="1">
      <alignment horizontal="left" vertical="center"/>
      <protection hidden="1"/>
    </xf>
    <xf numFmtId="0" fontId="17" fillId="0" borderId="22" xfId="0" applyFont="1" applyBorder="1" applyAlignment="1" applyProtection="1">
      <alignment horizontal="left" vertical="center"/>
      <protection hidden="1"/>
    </xf>
    <xf numFmtId="0" fontId="17" fillId="0" borderId="20" xfId="0" applyFont="1" applyBorder="1" applyAlignment="1" applyProtection="1">
      <alignment horizontal="left" vertical="center"/>
      <protection hidden="1"/>
    </xf>
    <xf numFmtId="0" fontId="17" fillId="0" borderId="21" xfId="0" applyFont="1" applyBorder="1" applyAlignment="1" applyProtection="1">
      <alignment horizontal="left" vertical="center"/>
      <protection hidden="1"/>
    </xf>
    <xf numFmtId="37" fontId="17" fillId="0" borderId="22" xfId="0" applyNumberFormat="1" applyFont="1" applyFill="1" applyBorder="1" applyAlignment="1" applyProtection="1">
      <alignment horizontal="right" vertical="center"/>
      <protection locked="0"/>
    </xf>
    <xf numFmtId="37" fontId="17" fillId="0" borderId="20" xfId="0" applyNumberFormat="1" applyFont="1" applyFill="1" applyBorder="1" applyAlignment="1" applyProtection="1">
      <alignment horizontal="right" vertical="center"/>
      <protection locked="0"/>
    </xf>
    <xf numFmtId="14" fontId="17" fillId="0" borderId="22" xfId="0" applyNumberFormat="1" applyFont="1" applyFill="1" applyBorder="1" applyAlignment="1" applyProtection="1" quotePrefix="1">
      <alignment horizontal="right" vertical="center"/>
      <protection locked="0"/>
    </xf>
    <xf numFmtId="14" fontId="17" fillId="0" borderId="20" xfId="0" applyNumberFormat="1" applyFont="1" applyFill="1" applyBorder="1" applyAlignment="1" applyProtection="1" quotePrefix="1">
      <alignment horizontal="right" vertical="center"/>
      <protection locked="0"/>
    </xf>
    <xf numFmtId="0" fontId="0" fillId="0" borderId="0" xfId="0" applyAlignment="1" applyProtection="1">
      <alignment/>
      <protection/>
    </xf>
    <xf numFmtId="194" fontId="17" fillId="0" borderId="38" xfId="0" applyNumberFormat="1" applyFont="1" applyBorder="1" applyAlignment="1" applyProtection="1">
      <alignment horizontal="center" wrapText="1"/>
      <protection hidden="1"/>
    </xf>
    <xf numFmtId="194" fontId="17" fillId="0" borderId="39" xfId="0" applyNumberFormat="1" applyFont="1" applyBorder="1" applyAlignment="1" applyProtection="1">
      <alignment horizontal="center" wrapText="1"/>
      <protection hidden="1"/>
    </xf>
    <xf numFmtId="194" fontId="17" fillId="0" borderId="40" xfId="0" applyNumberFormat="1" applyFont="1" applyBorder="1" applyAlignment="1" applyProtection="1">
      <alignment horizontal="center" wrapText="1"/>
      <protection hidden="1"/>
    </xf>
    <xf numFmtId="0" fontId="16" fillId="0" borderId="41" xfId="0" applyFont="1" applyBorder="1" applyAlignment="1" applyProtection="1">
      <alignment horizontal="center" wrapText="1"/>
      <protection hidden="1"/>
    </xf>
    <xf numFmtId="0" fontId="16" fillId="0" borderId="2" xfId="0" applyFont="1" applyBorder="1" applyAlignment="1" applyProtection="1">
      <alignment horizontal="center" wrapText="1"/>
      <protection hidden="1"/>
    </xf>
    <xf numFmtId="0" fontId="16" fillId="0" borderId="42" xfId="0" applyFont="1" applyBorder="1" applyAlignment="1" applyProtection="1">
      <alignment horizontal="center" wrapText="1"/>
      <protection hidden="1"/>
    </xf>
    <xf numFmtId="0" fontId="16" fillId="0" borderId="38" xfId="0" applyFont="1" applyBorder="1" applyAlignment="1" applyProtection="1">
      <alignment horizontal="center" wrapText="1"/>
      <protection hidden="1"/>
    </xf>
    <xf numFmtId="0" fontId="16" fillId="0" borderId="39" xfId="0" applyFont="1" applyBorder="1" applyAlignment="1" applyProtection="1">
      <alignment horizontal="center" wrapText="1"/>
      <protection hidden="1"/>
    </xf>
    <xf numFmtId="0" fontId="16" fillId="0" borderId="40" xfId="0" applyFont="1" applyBorder="1" applyAlignment="1" applyProtection="1">
      <alignment horizontal="center" wrapText="1"/>
      <protection hidden="1"/>
    </xf>
    <xf numFmtId="14" fontId="16" fillId="0" borderId="38" xfId="0" applyNumberFormat="1" applyFont="1" applyBorder="1" applyAlignment="1" applyProtection="1">
      <alignment horizontal="center" wrapText="1"/>
      <protection hidden="1"/>
    </xf>
    <xf numFmtId="0" fontId="16" fillId="3" borderId="22" xfId="32" applyFont="1" applyFill="1" applyBorder="1" applyAlignment="1" applyProtection="1">
      <alignment horizontal="left" vertical="center"/>
      <protection/>
    </xf>
    <xf numFmtId="0" fontId="16" fillId="3" borderId="20" xfId="32" applyFont="1" applyFill="1" applyBorder="1" applyAlignment="1" applyProtection="1">
      <alignment horizontal="left" vertical="center"/>
      <protection/>
    </xf>
    <xf numFmtId="0" fontId="17" fillId="3" borderId="20" xfId="0" applyFont="1" applyFill="1" applyBorder="1" applyAlignment="1" applyProtection="1">
      <alignment/>
      <protection/>
    </xf>
    <xf numFmtId="0" fontId="17" fillId="0" borderId="21" xfId="0" applyFont="1" applyBorder="1" applyAlignment="1" applyProtection="1">
      <alignment/>
      <protection/>
    </xf>
    <xf numFmtId="0" fontId="17" fillId="0" borderId="30" xfId="0" applyFont="1" applyBorder="1" applyAlignment="1" applyProtection="1">
      <alignment vertical="center"/>
      <protection/>
    </xf>
    <xf numFmtId="0" fontId="17" fillId="0" borderId="5" xfId="0" applyFont="1" applyBorder="1" applyAlignment="1" applyProtection="1">
      <alignment/>
      <protection/>
    </xf>
    <xf numFmtId="0" fontId="17" fillId="0" borderId="31" xfId="0" applyFont="1" applyBorder="1" applyAlignment="1" applyProtection="1">
      <alignment/>
      <protection/>
    </xf>
    <xf numFmtId="0" fontId="17" fillId="0" borderId="22" xfId="0" applyFont="1" applyFill="1" applyBorder="1" applyAlignment="1" applyProtection="1">
      <alignment horizontal="left"/>
      <protection locked="0"/>
    </xf>
    <xf numFmtId="0" fontId="17" fillId="0" borderId="21" xfId="0" applyFont="1" applyFill="1" applyBorder="1" applyAlignment="1" applyProtection="1">
      <alignment horizontal="left"/>
      <protection locked="0"/>
    </xf>
    <xf numFmtId="0" fontId="16" fillId="0" borderId="22" xfId="0" applyFont="1" applyBorder="1" applyAlignment="1" applyProtection="1">
      <alignment/>
      <protection/>
    </xf>
    <xf numFmtId="0" fontId="14" fillId="0" borderId="20" xfId="0" applyFont="1" applyBorder="1" applyAlignment="1">
      <alignment/>
    </xf>
    <xf numFmtId="0" fontId="14" fillId="0" borderId="21" xfId="0" applyFont="1" applyBorder="1" applyAlignment="1">
      <alignment/>
    </xf>
    <xf numFmtId="0" fontId="17" fillId="0" borderId="0" xfId="0" applyFont="1" applyFill="1" applyBorder="1" applyAlignment="1" applyProtection="1">
      <alignment wrapText="1"/>
      <protection/>
    </xf>
    <xf numFmtId="0" fontId="17" fillId="0" borderId="22" xfId="0" applyFont="1" applyBorder="1" applyAlignment="1" applyProtection="1">
      <alignment/>
      <protection/>
    </xf>
    <xf numFmtId="0" fontId="0" fillId="0" borderId="21" xfId="0" applyBorder="1" applyAlignment="1" applyProtection="1">
      <alignment/>
      <protection/>
    </xf>
    <xf numFmtId="0" fontId="17" fillId="0" borderId="23" xfId="0" applyFont="1" applyBorder="1" applyAlignment="1" applyProtection="1">
      <alignment/>
      <protection/>
    </xf>
    <xf numFmtId="0" fontId="0" fillId="0" borderId="24" xfId="0" applyBorder="1" applyAlignment="1" applyProtection="1">
      <alignment/>
      <protection/>
    </xf>
    <xf numFmtId="0" fontId="17" fillId="0" borderId="22" xfId="0" applyFont="1" applyBorder="1" applyAlignment="1" applyProtection="1">
      <alignment vertical="top"/>
      <protection/>
    </xf>
    <xf numFmtId="0" fontId="0" fillId="0" borderId="21" xfId="0" applyBorder="1" applyAlignment="1">
      <alignment vertical="top"/>
    </xf>
    <xf numFmtId="0" fontId="16" fillId="3" borderId="22" xfId="0" applyFont="1" applyFill="1" applyBorder="1" applyAlignment="1" applyProtection="1">
      <alignment vertical="top"/>
      <protection/>
    </xf>
    <xf numFmtId="0" fontId="27" fillId="3" borderId="21" xfId="0" applyFont="1" applyFill="1" applyBorder="1" applyAlignment="1">
      <alignment vertical="top"/>
    </xf>
    <xf numFmtId="0" fontId="0" fillId="0" borderId="20" xfId="0" applyBorder="1" applyAlignment="1">
      <alignment/>
    </xf>
    <xf numFmtId="0" fontId="0" fillId="0" borderId="21" xfId="0" applyBorder="1" applyAlignment="1">
      <alignment/>
    </xf>
    <xf numFmtId="2" fontId="17" fillId="0" borderId="22" xfId="33" applyNumberFormat="1" applyFont="1" applyFill="1" applyBorder="1" applyAlignment="1" applyProtection="1">
      <alignment vertical="top"/>
      <protection locked="0"/>
    </xf>
    <xf numFmtId="0" fontId="0" fillId="0" borderId="20" xfId="0" applyBorder="1" applyAlignment="1">
      <alignment vertical="top"/>
    </xf>
    <xf numFmtId="0" fontId="16" fillId="3" borderId="22" xfId="0" applyFont="1" applyFill="1" applyBorder="1" applyAlignment="1" applyProtection="1">
      <alignment/>
      <protection/>
    </xf>
    <xf numFmtId="0" fontId="5" fillId="0" borderId="21" xfId="0" applyFont="1" applyBorder="1" applyAlignment="1" applyProtection="1">
      <alignment/>
      <protection/>
    </xf>
    <xf numFmtId="0" fontId="16" fillId="3" borderId="13" xfId="0" applyFont="1" applyFill="1" applyBorder="1" applyAlignment="1" applyProtection="1">
      <alignment horizontal="center" vertical="center" wrapText="1"/>
      <protection/>
    </xf>
    <xf numFmtId="0" fontId="5" fillId="0" borderId="14" xfId="0" applyFont="1" applyBorder="1" applyAlignment="1" applyProtection="1">
      <alignment horizontal="center" vertical="center"/>
      <protection/>
    </xf>
    <xf numFmtId="0" fontId="16" fillId="3" borderId="13" xfId="0" applyFont="1" applyFill="1" applyBorder="1" applyAlignment="1" applyProtection="1">
      <alignment horizontal="center" vertical="center"/>
      <protection/>
    </xf>
    <xf numFmtId="0" fontId="5" fillId="0" borderId="14" xfId="0" applyFont="1" applyBorder="1" applyAlignment="1" applyProtection="1">
      <alignment/>
      <protection/>
    </xf>
    <xf numFmtId="2" fontId="17" fillId="0" borderId="22" xfId="33" applyNumberFormat="1" applyFont="1" applyFill="1" applyBorder="1" applyAlignment="1" applyProtection="1">
      <alignment vertical="top" wrapText="1"/>
      <protection locked="0"/>
    </xf>
    <xf numFmtId="0" fontId="5" fillId="0" borderId="20" xfId="0" applyFont="1" applyBorder="1" applyAlignment="1">
      <alignment vertical="top" wrapText="1"/>
    </xf>
    <xf numFmtId="0" fontId="5" fillId="0" borderId="21" xfId="0" applyFont="1" applyBorder="1" applyAlignment="1">
      <alignment vertical="top" wrapText="1"/>
    </xf>
    <xf numFmtId="0" fontId="16" fillId="3" borderId="20" xfId="0" applyFont="1" applyFill="1" applyBorder="1" applyAlignment="1" applyProtection="1">
      <alignment vertical="top"/>
      <protection/>
    </xf>
    <xf numFmtId="0" fontId="5" fillId="3" borderId="21" xfId="0" applyFont="1" applyFill="1" applyBorder="1" applyAlignment="1">
      <alignment vertical="top"/>
    </xf>
    <xf numFmtId="0" fontId="17" fillId="0" borderId="22" xfId="0" applyFont="1" applyBorder="1" applyAlignment="1" applyProtection="1">
      <alignment wrapText="1"/>
      <protection/>
    </xf>
    <xf numFmtId="0" fontId="5" fillId="0" borderId="20" xfId="0" applyFont="1" applyBorder="1" applyAlignment="1" applyProtection="1">
      <alignment wrapText="1"/>
      <protection/>
    </xf>
    <xf numFmtId="0" fontId="14" fillId="0" borderId="23" xfId="0" applyFont="1" applyBorder="1" applyAlignment="1" applyProtection="1">
      <alignment/>
      <protection/>
    </xf>
    <xf numFmtId="0" fontId="15" fillId="0" borderId="23" xfId="0" applyFont="1" applyBorder="1" applyAlignment="1" applyProtection="1">
      <alignment vertical="center" wrapText="1"/>
      <protection/>
    </xf>
    <xf numFmtId="0" fontId="24" fillId="0" borderId="0" xfId="0" applyFont="1" applyAlignment="1" applyProtection="1">
      <alignment vertical="center" wrapText="1"/>
      <protection/>
    </xf>
    <xf numFmtId="0" fontId="0" fillId="0" borderId="23" xfId="0" applyBorder="1" applyAlignment="1" applyProtection="1">
      <alignment vertical="center" wrapText="1"/>
      <protection/>
    </xf>
    <xf numFmtId="0" fontId="0" fillId="0" borderId="0" xfId="0" applyAlignment="1" applyProtection="1">
      <alignment vertical="center" wrapText="1"/>
      <protection/>
    </xf>
    <xf numFmtId="2" fontId="17" fillId="0" borderId="22" xfId="33" applyNumberFormat="1" applyFont="1" applyFill="1" applyBorder="1" applyAlignment="1" applyProtection="1">
      <alignment/>
      <protection locked="0"/>
    </xf>
    <xf numFmtId="0" fontId="0" fillId="0" borderId="21" xfId="0" applyBorder="1" applyAlignment="1" applyProtection="1">
      <alignment/>
      <protection locked="0"/>
    </xf>
    <xf numFmtId="0" fontId="16" fillId="3" borderId="21" xfId="0" applyFont="1" applyFill="1" applyBorder="1" applyAlignment="1" applyProtection="1">
      <alignment/>
      <protection/>
    </xf>
    <xf numFmtId="0" fontId="14" fillId="0" borderId="21" xfId="0" applyFont="1" applyBorder="1" applyAlignment="1" applyProtection="1">
      <alignment/>
      <protection/>
    </xf>
    <xf numFmtId="0" fontId="14" fillId="0" borderId="21" xfId="0" applyFont="1" applyBorder="1" applyAlignment="1" applyProtection="1">
      <alignment wrapText="1"/>
      <protection/>
    </xf>
    <xf numFmtId="0" fontId="0" fillId="0" borderId="21" xfId="0" applyBorder="1" applyAlignment="1" applyProtection="1">
      <alignment wrapText="1"/>
      <protection/>
    </xf>
    <xf numFmtId="0" fontId="20" fillId="0" borderId="0" xfId="0" applyFont="1" applyAlignment="1" applyProtection="1">
      <alignment wrapText="1"/>
      <protection/>
    </xf>
    <xf numFmtId="0" fontId="20" fillId="0" borderId="27" xfId="0" applyFont="1" applyBorder="1" applyAlignment="1" applyProtection="1">
      <alignment wrapText="1"/>
      <protection/>
    </xf>
    <xf numFmtId="0" fontId="17" fillId="0" borderId="22" xfId="0" applyFont="1" applyBorder="1" applyAlignment="1" applyProtection="1">
      <alignment horizontal="left"/>
      <protection/>
    </xf>
    <xf numFmtId="0" fontId="0" fillId="0" borderId="20" xfId="0" applyBorder="1" applyAlignment="1" applyProtection="1">
      <alignment horizontal="left"/>
      <protection/>
    </xf>
    <xf numFmtId="0" fontId="0" fillId="0" borderId="20" xfId="0" applyBorder="1" applyAlignment="1" applyProtection="1">
      <alignment wrapText="1"/>
      <protection/>
    </xf>
    <xf numFmtId="0" fontId="17" fillId="0" borderId="19" xfId="0" applyFont="1" applyBorder="1" applyAlignment="1" applyProtection="1">
      <alignment wrapText="1"/>
      <protection/>
    </xf>
    <xf numFmtId="0" fontId="0" fillId="0" borderId="19" xfId="0" applyBorder="1" applyAlignment="1" applyProtection="1">
      <alignment wrapText="1"/>
      <protection/>
    </xf>
    <xf numFmtId="0" fontId="0" fillId="0" borderId="0" xfId="0" applyAlignment="1" applyProtection="1">
      <alignment wrapText="1"/>
      <protection/>
    </xf>
    <xf numFmtId="0" fontId="16" fillId="3" borderId="20" xfId="0" applyFont="1" applyFill="1" applyBorder="1" applyAlignment="1" applyProtection="1">
      <alignment/>
      <protection/>
    </xf>
    <xf numFmtId="0" fontId="0" fillId="0" borderId="20" xfId="0" applyBorder="1" applyAlignment="1" applyProtection="1">
      <alignment/>
      <protection/>
    </xf>
    <xf numFmtId="0" fontId="16" fillId="3" borderId="19" xfId="0" applyFont="1" applyFill="1" applyBorder="1" applyAlignment="1" applyProtection="1">
      <alignment/>
      <protection/>
    </xf>
    <xf numFmtId="0" fontId="14" fillId="0" borderId="19" xfId="0" applyFont="1" applyBorder="1" applyAlignment="1" applyProtection="1">
      <alignment wrapText="1"/>
      <protection/>
    </xf>
  </cellXfs>
  <cellStyles count="30">
    <cellStyle name="Normal" xfId="0"/>
    <cellStyle name="Custom - Opmaakprofiel8" xfId="15"/>
    <cellStyle name="Data   - Opmaakprofiel2" xfId="16"/>
    <cellStyle name="Followed Hyperlink" xfId="17"/>
    <cellStyle name="Hyperlink" xfId="18"/>
    <cellStyle name="Comma" xfId="19"/>
    <cellStyle name="Comma [0]" xfId="20"/>
    <cellStyle name="Labels - Opmaakprofiel3" xfId="21"/>
    <cellStyle name="Normal - Opmaakprofiel1" xfId="22"/>
    <cellStyle name="Normal - Opmaakprofiel2" xfId="23"/>
    <cellStyle name="Normal - Opmaakprofiel3" xfId="24"/>
    <cellStyle name="Normal - Opmaakprofiel4" xfId="25"/>
    <cellStyle name="Normal - Opmaakprofiel5" xfId="26"/>
    <cellStyle name="Normal - Opmaakprofiel6" xfId="27"/>
    <cellStyle name="Normal - Opmaakprofiel7" xfId="28"/>
    <cellStyle name="Normal - Opmaakprofiel8" xfId="29"/>
    <cellStyle name="Percent" xfId="30"/>
    <cellStyle name="Reset  - Opmaakprofiel7" xfId="31"/>
    <cellStyle name="Standaard_Concept nac 2004 ent II" xfId="32"/>
    <cellStyle name="Tabelstandaard" xfId="33"/>
    <cellStyle name="Tabelstandaard financieel" xfId="34"/>
    <cellStyle name="Tabelstandaard negatief" xfId="35"/>
    <cellStyle name="Tabelstandaard Totaal" xfId="36"/>
    <cellStyle name="Tabelstandaard Totaal Negatief" xfId="37"/>
    <cellStyle name="Table  - Opmaakprofiel6" xfId="38"/>
    <cellStyle name="Title  - Opmaakprofiel1" xfId="39"/>
    <cellStyle name="TotCol - Opmaakprofiel5" xfId="40"/>
    <cellStyle name="TotRow - Opmaakprofiel4" xfId="41"/>
    <cellStyle name="Currency" xfId="42"/>
    <cellStyle name="Currency [0]" xfId="43"/>
  </cellStyles>
  <dxfs count="3">
    <dxf>
      <fill>
        <patternFill>
          <bgColor rgb="FFD7DCEF"/>
        </patternFill>
      </fill>
      <border/>
    </dxf>
    <dxf>
      <font>
        <color rgb="FFE2DCD3"/>
      </font>
      <border/>
    </dxf>
    <dxf>
      <font>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E2DCD3"/>
      <rgbColor rgb="0099CCFF"/>
      <rgbColor rgb="00FF99CC"/>
      <rgbColor rgb="00CC99FF"/>
      <rgbColor rgb="00D7DCE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85725</xdr:colOff>
      <xdr:row>0</xdr:row>
      <xdr:rowOff>104775</xdr:rowOff>
    </xdr:from>
    <xdr:to>
      <xdr:col>14</xdr:col>
      <xdr:colOff>66675</xdr:colOff>
      <xdr:row>5</xdr:row>
      <xdr:rowOff>28575</xdr:rowOff>
    </xdr:to>
    <xdr:pic>
      <xdr:nvPicPr>
        <xdr:cNvPr id="1" name="Picture 19"/>
        <xdr:cNvPicPr preferRelativeResize="1">
          <a:picLocks noChangeAspect="1"/>
        </xdr:cNvPicPr>
      </xdr:nvPicPr>
      <xdr:blipFill>
        <a:blip r:embed="rId1"/>
        <a:stretch>
          <a:fillRect/>
        </a:stretch>
      </xdr:blipFill>
      <xdr:spPr>
        <a:xfrm>
          <a:off x="7096125" y="104775"/>
          <a:ext cx="1790700" cy="89535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Blad2">
    <pageSetUpPr fitToPage="1"/>
  </sheetPr>
  <dimension ref="A1:R41"/>
  <sheetViews>
    <sheetView showGridLines="0" showZeros="0" tabSelected="1" showOutlineSymbols="0" zoomScaleSheetLayoutView="75" workbookViewId="0" topLeftCell="A1">
      <selection activeCell="P25" sqref="P25"/>
    </sheetView>
  </sheetViews>
  <sheetFormatPr defaultColWidth="9.140625" defaultRowHeight="12.75"/>
  <cols>
    <col min="1" max="1" width="8.8515625" style="21" customWidth="1"/>
    <col min="2" max="2" width="6.7109375" style="84" customWidth="1"/>
    <col min="3" max="3" width="8.140625" style="21" customWidth="1"/>
    <col min="4" max="4" width="29.7109375" style="21" customWidth="1"/>
    <col min="5" max="6" width="6.7109375" style="21" customWidth="1"/>
    <col min="7" max="7" width="3.421875" style="21" customWidth="1"/>
    <col min="8" max="8" width="6.7109375" style="21" customWidth="1"/>
    <col min="9" max="9" width="6.7109375" style="84" customWidth="1"/>
    <col min="10" max="10" width="7.140625" style="84" customWidth="1"/>
    <col min="11" max="11" width="14.28125" style="84" customWidth="1"/>
    <col min="12" max="12" width="13.7109375" style="84" customWidth="1"/>
    <col min="13" max="14" width="6.7109375" style="21" customWidth="1"/>
    <col min="15" max="15" width="9.7109375" style="21" bestFit="1" customWidth="1"/>
    <col min="16" max="16384" width="9.140625" style="21" customWidth="1"/>
  </cols>
  <sheetData>
    <row r="1" spans="1:18" s="4" customFormat="1" ht="15" customHeight="1">
      <c r="A1" s="232"/>
      <c r="B1" s="1"/>
      <c r="C1" s="1"/>
      <c r="D1" s="1"/>
      <c r="E1" s="1"/>
      <c r="F1" s="1"/>
      <c r="G1" s="1"/>
      <c r="H1" s="1"/>
      <c r="I1" s="2"/>
      <c r="J1" s="2"/>
      <c r="K1" s="2"/>
      <c r="L1" s="2"/>
      <c r="M1" s="1"/>
      <c r="N1" s="1"/>
      <c r="O1" s="3"/>
      <c r="P1" s="3"/>
      <c r="Q1" s="3"/>
      <c r="R1" s="3"/>
    </row>
    <row r="2" spans="1:18" s="8" customFormat="1" ht="12.75" customHeight="1">
      <c r="A2" s="235"/>
      <c r="B2" s="236"/>
      <c r="C2" s="236"/>
      <c r="D2" s="236"/>
      <c r="E2" s="236"/>
      <c r="F2" s="236"/>
      <c r="G2" s="236"/>
      <c r="H2" s="5"/>
      <c r="I2" s="6"/>
      <c r="J2" s="6"/>
      <c r="K2" s="6"/>
      <c r="L2" s="6"/>
      <c r="M2" s="5"/>
      <c r="N2" s="5"/>
      <c r="O2" s="7"/>
      <c r="P2" s="7"/>
      <c r="Q2" s="7"/>
      <c r="R2" s="7"/>
    </row>
    <row r="3" spans="2:18" s="9" customFormat="1" ht="18">
      <c r="B3" s="10"/>
      <c r="C3" s="10"/>
      <c r="D3" s="241">
        <v>2010</v>
      </c>
      <c r="E3" s="11"/>
      <c r="F3" s="12"/>
      <c r="G3" s="13"/>
      <c r="H3" s="13"/>
      <c r="I3" s="10"/>
      <c r="J3" s="10"/>
      <c r="K3" s="14"/>
      <c r="L3" s="15">
        <f>IF(OR(D3=1996,D3=2000,D3=2004),366,365)</f>
        <v>365</v>
      </c>
      <c r="M3" s="14"/>
      <c r="N3" s="14"/>
      <c r="O3" s="16"/>
      <c r="P3" s="16"/>
      <c r="Q3" s="16"/>
      <c r="R3" s="16"/>
    </row>
    <row r="4" spans="1:18" ht="18">
      <c r="A4" s="10" t="s">
        <v>194</v>
      </c>
      <c r="B4" s="10"/>
      <c r="C4" s="10"/>
      <c r="E4" s="10"/>
      <c r="F4" s="10"/>
      <c r="G4" s="10"/>
      <c r="H4" s="10"/>
      <c r="I4" s="14"/>
      <c r="J4" s="17"/>
      <c r="K4" s="17"/>
      <c r="L4" s="17"/>
      <c r="M4" s="18"/>
      <c r="N4" s="18"/>
      <c r="O4" s="20"/>
      <c r="P4" s="20"/>
      <c r="Q4" s="20"/>
      <c r="R4" s="20"/>
    </row>
    <row r="5" spans="1:18" ht="12.75">
      <c r="A5" s="22" t="s">
        <v>163</v>
      </c>
      <c r="B5" s="17"/>
      <c r="C5" s="18"/>
      <c r="D5" s="18"/>
      <c r="E5" s="18"/>
      <c r="F5" s="18"/>
      <c r="G5" s="19"/>
      <c r="H5" s="18"/>
      <c r="I5" s="17"/>
      <c r="J5" s="17"/>
      <c r="K5" s="17"/>
      <c r="L5" s="17"/>
      <c r="M5" s="18"/>
      <c r="N5" s="18"/>
      <c r="O5" s="20"/>
      <c r="P5" s="20"/>
      <c r="Q5" s="20"/>
      <c r="R5" s="20"/>
    </row>
    <row r="6" spans="1:18" s="31" customFormat="1" ht="12.75" customHeight="1">
      <c r="A6" s="23"/>
      <c r="B6" s="23"/>
      <c r="C6" s="23"/>
      <c r="D6" s="23"/>
      <c r="E6" s="24"/>
      <c r="F6" s="25"/>
      <c r="G6" s="23"/>
      <c r="H6" s="26"/>
      <c r="I6" s="26"/>
      <c r="J6" s="26"/>
      <c r="K6" s="27" t="s">
        <v>0</v>
      </c>
      <c r="L6" s="28"/>
      <c r="M6" s="29"/>
      <c r="N6" s="29"/>
      <c r="O6" s="30"/>
      <c r="P6" s="30"/>
      <c r="Q6" s="30"/>
      <c r="R6" s="30"/>
    </row>
    <row r="7" spans="1:18" s="31" customFormat="1" ht="12">
      <c r="A7" s="287" t="s">
        <v>1</v>
      </c>
      <c r="B7" s="288"/>
      <c r="C7" s="289"/>
      <c r="D7" s="290"/>
      <c r="E7" s="190" t="s">
        <v>2</v>
      </c>
      <c r="F7" s="85" t="s">
        <v>3</v>
      </c>
      <c r="G7" s="23"/>
      <c r="H7" s="26"/>
      <c r="I7" s="26"/>
      <c r="J7" s="26"/>
      <c r="K7" s="32" t="s">
        <v>4</v>
      </c>
      <c r="L7" s="283" t="str">
        <f>CONCATENATE(RIGHT(D3,4),"/2/1")</f>
        <v>2010/2/1</v>
      </c>
      <c r="M7" s="284"/>
      <c r="N7" s="285"/>
      <c r="O7" s="30"/>
      <c r="P7" s="30"/>
      <c r="Q7" s="30"/>
      <c r="R7" s="30"/>
    </row>
    <row r="8" spans="1:18" s="31" customFormat="1" ht="12">
      <c r="A8" s="291" t="s">
        <v>5</v>
      </c>
      <c r="B8" s="292"/>
      <c r="C8" s="292"/>
      <c r="D8" s="293"/>
      <c r="E8" s="189"/>
      <c r="F8" s="194"/>
      <c r="G8" s="23"/>
      <c r="H8" s="26"/>
      <c r="I8" s="26"/>
      <c r="J8" s="26"/>
      <c r="K8" s="32" t="s">
        <v>6</v>
      </c>
      <c r="L8" s="286">
        <v>40232</v>
      </c>
      <c r="M8" s="284"/>
      <c r="N8" s="285"/>
      <c r="O8" s="30"/>
      <c r="P8" s="30"/>
      <c r="Q8" s="30"/>
      <c r="R8" s="30"/>
    </row>
    <row r="9" spans="1:18" s="31" customFormat="1" ht="12">
      <c r="A9" s="191" t="s">
        <v>174</v>
      </c>
      <c r="B9" s="192"/>
      <c r="C9" s="192"/>
      <c r="D9" s="193"/>
      <c r="E9" s="294"/>
      <c r="F9" s="295"/>
      <c r="G9" s="23"/>
      <c r="H9" s="26"/>
      <c r="I9" s="26"/>
      <c r="J9" s="26"/>
      <c r="K9" s="33" t="s">
        <v>7</v>
      </c>
      <c r="L9" s="280"/>
      <c r="M9" s="281"/>
      <c r="N9" s="282"/>
      <c r="O9" s="30"/>
      <c r="P9" s="30"/>
      <c r="Q9" s="30"/>
      <c r="R9" s="30"/>
    </row>
    <row r="10" spans="1:18" s="36" customFormat="1" ht="12.75">
      <c r="A10" s="296" t="s">
        <v>191</v>
      </c>
      <c r="B10" s="297"/>
      <c r="C10" s="297"/>
      <c r="D10" s="298"/>
      <c r="E10" s="45"/>
      <c r="F10" s="45"/>
      <c r="G10" s="34"/>
      <c r="H10" s="34"/>
      <c r="I10" s="23"/>
      <c r="J10" s="23"/>
      <c r="K10" s="32" t="s">
        <v>8</v>
      </c>
      <c r="L10" s="277">
        <v>2</v>
      </c>
      <c r="M10" s="278"/>
      <c r="N10" s="279"/>
      <c r="O10" s="35"/>
      <c r="P10" s="35"/>
      <c r="Q10" s="35"/>
      <c r="R10" s="35"/>
    </row>
    <row r="11" spans="1:18" s="36" customFormat="1" ht="12.75">
      <c r="A11" s="82"/>
      <c r="B11" s="231"/>
      <c r="C11" s="231"/>
      <c r="D11" s="231"/>
      <c r="E11" s="45"/>
      <c r="F11" s="45"/>
      <c r="G11" s="34"/>
      <c r="H11" s="34"/>
      <c r="I11" s="23"/>
      <c r="J11" s="23"/>
      <c r="K11" s="97"/>
      <c r="L11" s="98"/>
      <c r="M11" s="98"/>
      <c r="N11" s="98"/>
      <c r="O11" s="35"/>
      <c r="P11" s="35"/>
      <c r="Q11" s="35"/>
      <c r="R11" s="35"/>
    </row>
    <row r="12" spans="1:18" s="36" customFormat="1" ht="13.5" thickBot="1">
      <c r="A12" s="82"/>
      <c r="B12" s="231"/>
      <c r="C12" s="231"/>
      <c r="D12" s="231"/>
      <c r="E12" s="45"/>
      <c r="F12" s="45"/>
      <c r="G12" s="34"/>
      <c r="H12" s="34"/>
      <c r="I12" s="23"/>
      <c r="J12" s="23"/>
      <c r="K12" s="97"/>
      <c r="L12" s="98"/>
      <c r="M12" s="98"/>
      <c r="N12" s="98"/>
      <c r="O12" s="35"/>
      <c r="P12" s="35"/>
      <c r="Q12" s="35"/>
      <c r="R12" s="35"/>
    </row>
    <row r="13" spans="1:18" s="43" customFormat="1" ht="12">
      <c r="A13" s="37"/>
      <c r="B13" s="38"/>
      <c r="C13" s="39" t="s">
        <v>9</v>
      </c>
      <c r="D13" s="40"/>
      <c r="E13" s="40"/>
      <c r="F13" s="40"/>
      <c r="G13" s="40"/>
      <c r="H13" s="40"/>
      <c r="I13" s="41"/>
      <c r="J13" s="41"/>
      <c r="K13" s="41"/>
      <c r="L13" s="41"/>
      <c r="M13" s="42"/>
      <c r="N13" s="37"/>
      <c r="O13" s="37"/>
      <c r="P13" s="37"/>
      <c r="Q13" s="37"/>
      <c r="R13" s="37"/>
    </row>
    <row r="14" spans="1:18" s="43" customFormat="1" ht="12">
      <c r="A14" s="37"/>
      <c r="B14" s="44"/>
      <c r="C14" s="37"/>
      <c r="D14" s="35"/>
      <c r="E14" s="35"/>
      <c r="F14" s="35"/>
      <c r="G14" s="35"/>
      <c r="H14" s="35"/>
      <c r="I14" s="45"/>
      <c r="J14" s="45"/>
      <c r="K14" s="45"/>
      <c r="L14" s="45"/>
      <c r="M14" s="46"/>
      <c r="N14" s="37"/>
      <c r="O14" s="37"/>
      <c r="P14" s="37"/>
      <c r="Q14" s="37"/>
      <c r="R14" s="37"/>
    </row>
    <row r="15" spans="1:18" s="43" customFormat="1" ht="12">
      <c r="A15" s="37"/>
      <c r="B15" s="44"/>
      <c r="C15" s="35"/>
      <c r="D15" s="246" t="s">
        <v>175</v>
      </c>
      <c r="E15" s="276"/>
      <c r="F15" s="276"/>
      <c r="G15" s="276"/>
      <c r="H15" s="276"/>
      <c r="I15" s="276"/>
      <c r="J15" s="276"/>
      <c r="K15" s="276"/>
      <c r="L15" s="276"/>
      <c r="M15" s="46"/>
      <c r="N15" s="37"/>
      <c r="O15" s="37"/>
      <c r="P15" s="37"/>
      <c r="Q15" s="37"/>
      <c r="R15" s="37"/>
    </row>
    <row r="16" spans="1:18" s="43" customFormat="1" ht="12.75" customHeight="1">
      <c r="A16" s="37"/>
      <c r="B16" s="44"/>
      <c r="C16" s="37"/>
      <c r="D16" s="276"/>
      <c r="E16" s="276"/>
      <c r="F16" s="276"/>
      <c r="G16" s="276"/>
      <c r="H16" s="276"/>
      <c r="I16" s="276"/>
      <c r="J16" s="276"/>
      <c r="K16" s="276"/>
      <c r="L16" s="276"/>
      <c r="M16" s="46"/>
      <c r="N16" s="37"/>
      <c r="O16" s="37"/>
      <c r="P16" s="37"/>
      <c r="Q16" s="37"/>
      <c r="R16" s="37"/>
    </row>
    <row r="17" spans="1:18" s="43" customFormat="1" ht="12">
      <c r="A17" s="37"/>
      <c r="B17" s="44"/>
      <c r="C17" s="35"/>
      <c r="D17" s="249" t="s">
        <v>10</v>
      </c>
      <c r="E17" s="249"/>
      <c r="F17" s="249"/>
      <c r="G17" s="249"/>
      <c r="H17" s="249"/>
      <c r="I17" s="249"/>
      <c r="J17" s="249"/>
      <c r="K17" s="249"/>
      <c r="L17" s="249"/>
      <c r="M17" s="46"/>
      <c r="N17" s="37"/>
      <c r="O17" s="37"/>
      <c r="P17" s="37"/>
      <c r="Q17" s="37"/>
      <c r="R17" s="37"/>
    </row>
    <row r="18" spans="1:18" s="43" customFormat="1" ht="12">
      <c r="A18" s="37"/>
      <c r="B18" s="44"/>
      <c r="C18" s="35"/>
      <c r="D18" s="249"/>
      <c r="E18" s="249"/>
      <c r="F18" s="249"/>
      <c r="G18" s="249"/>
      <c r="H18" s="249"/>
      <c r="I18" s="249"/>
      <c r="J18" s="249"/>
      <c r="K18" s="249"/>
      <c r="L18" s="249"/>
      <c r="M18" s="46"/>
      <c r="N18" s="37"/>
      <c r="O18" s="51"/>
      <c r="P18" s="37"/>
      <c r="Q18" s="37"/>
      <c r="R18" s="37"/>
    </row>
    <row r="19" spans="1:18" s="43" customFormat="1" ht="12">
      <c r="A19" s="37"/>
      <c r="B19" s="44"/>
      <c r="C19" s="35"/>
      <c r="D19" s="249"/>
      <c r="E19" s="249"/>
      <c r="F19" s="249"/>
      <c r="G19" s="249"/>
      <c r="H19" s="249"/>
      <c r="I19" s="249"/>
      <c r="J19" s="249"/>
      <c r="K19" s="249"/>
      <c r="L19" s="249"/>
      <c r="M19" s="46"/>
      <c r="N19" s="37"/>
      <c r="O19" s="37"/>
      <c r="P19" s="37"/>
      <c r="Q19" s="37"/>
      <c r="R19" s="37"/>
    </row>
    <row r="20" spans="1:18" s="43" customFormat="1" ht="12">
      <c r="A20" s="37"/>
      <c r="B20" s="44"/>
      <c r="C20" s="35"/>
      <c r="D20" s="47" t="str">
        <f>IF(D21=TRUE,"      Invulvelden gearceerd","      Invulvelden niet gearceerd")</f>
        <v>      Invulvelden gearceerd</v>
      </c>
      <c r="E20" s="48"/>
      <c r="F20" s="49"/>
      <c r="G20" s="35"/>
      <c r="H20" s="35"/>
      <c r="I20" s="37"/>
      <c r="J20" s="37"/>
      <c r="K20" s="37"/>
      <c r="L20" s="37"/>
      <c r="M20" s="50"/>
      <c r="N20" s="37"/>
      <c r="O20" s="37"/>
      <c r="P20" s="37"/>
      <c r="Q20" s="37"/>
      <c r="R20" s="37"/>
    </row>
    <row r="21" spans="1:18" s="57" customFormat="1" ht="12.75" thickBot="1">
      <c r="A21" s="51"/>
      <c r="B21" s="52"/>
      <c r="C21" s="53"/>
      <c r="D21" s="160" t="b">
        <v>1</v>
      </c>
      <c r="E21" s="54"/>
      <c r="F21" s="54"/>
      <c r="G21" s="53"/>
      <c r="H21" s="53"/>
      <c r="I21" s="160"/>
      <c r="J21" s="54"/>
      <c r="K21" s="54"/>
      <c r="L21" s="55"/>
      <c r="M21" s="56"/>
      <c r="N21" s="51"/>
      <c r="O21" s="51"/>
      <c r="P21" s="51"/>
      <c r="Q21" s="51"/>
      <c r="R21" s="51"/>
    </row>
    <row r="22" spans="1:18" s="57" customFormat="1" ht="12">
      <c r="A22" s="51"/>
      <c r="B22" s="99"/>
      <c r="C22" s="100"/>
      <c r="D22" s="161"/>
      <c r="E22" s="101"/>
      <c r="F22" s="101"/>
      <c r="G22" s="100"/>
      <c r="H22" s="100"/>
      <c r="I22" s="161"/>
      <c r="J22" s="101"/>
      <c r="K22" s="101"/>
      <c r="L22" s="102"/>
      <c r="M22" s="99"/>
      <c r="N22" s="51"/>
      <c r="O22" s="51"/>
      <c r="P22" s="51"/>
      <c r="Q22" s="51"/>
      <c r="R22" s="51"/>
    </row>
    <row r="23" spans="1:18" s="60" customFormat="1" ht="16.5" customHeight="1">
      <c r="A23" s="61" t="s">
        <v>11</v>
      </c>
      <c r="B23" s="62"/>
      <c r="C23" s="63"/>
      <c r="D23" s="252"/>
      <c r="E23" s="253"/>
      <c r="F23" s="254"/>
      <c r="G23" s="64"/>
      <c r="H23" s="250" t="s">
        <v>12</v>
      </c>
      <c r="I23" s="250"/>
      <c r="J23" s="250"/>
      <c r="K23" s="247"/>
      <c r="L23" s="248"/>
      <c r="M23" s="248"/>
      <c r="N23" s="242"/>
      <c r="O23" s="59"/>
      <c r="P23" s="59"/>
      <c r="Q23" s="59"/>
      <c r="R23" s="59"/>
    </row>
    <row r="24" spans="1:18" s="65" customFormat="1" ht="16.5" customHeight="1">
      <c r="A24" s="70" t="s">
        <v>13</v>
      </c>
      <c r="B24" s="66"/>
      <c r="C24" s="67"/>
      <c r="D24" s="252"/>
      <c r="E24" s="253"/>
      <c r="F24" s="254"/>
      <c r="G24" s="64"/>
      <c r="H24" s="269" t="s">
        <v>14</v>
      </c>
      <c r="I24" s="270"/>
      <c r="J24" s="271"/>
      <c r="K24" s="252"/>
      <c r="L24" s="253"/>
      <c r="M24" s="253"/>
      <c r="N24" s="254"/>
      <c r="O24" s="64"/>
      <c r="P24" s="64"/>
      <c r="Q24" s="64"/>
      <c r="R24" s="64"/>
    </row>
    <row r="25" spans="1:18" s="65" customFormat="1" ht="16.5" customHeight="1">
      <c r="A25" s="71" t="s">
        <v>14</v>
      </c>
      <c r="B25" s="68"/>
      <c r="C25" s="68"/>
      <c r="D25" s="255"/>
      <c r="E25" s="256"/>
      <c r="F25" s="257"/>
      <c r="G25" s="64"/>
      <c r="H25" s="244" t="s">
        <v>6</v>
      </c>
      <c r="I25" s="244"/>
      <c r="J25" s="244"/>
      <c r="K25" s="243"/>
      <c r="L25" s="243"/>
      <c r="M25" s="243"/>
      <c r="N25" s="243"/>
      <c r="O25" s="64"/>
      <c r="P25" s="64"/>
      <c r="Q25" s="64"/>
      <c r="R25" s="64"/>
    </row>
    <row r="26" spans="1:18" s="65" customFormat="1" ht="16.5" customHeight="1">
      <c r="A26" s="69" t="s">
        <v>15</v>
      </c>
      <c r="B26" s="66"/>
      <c r="C26" s="66"/>
      <c r="D26" s="252"/>
      <c r="E26" s="253"/>
      <c r="F26" s="254"/>
      <c r="G26" s="64"/>
      <c r="H26" s="245" t="s">
        <v>16</v>
      </c>
      <c r="I26" s="245"/>
      <c r="J26" s="245"/>
      <c r="K26" s="262"/>
      <c r="L26" s="262"/>
      <c r="M26" s="262"/>
      <c r="N26" s="262"/>
      <c r="O26" s="64"/>
      <c r="P26" s="64"/>
      <c r="Q26" s="64"/>
      <c r="R26" s="64"/>
    </row>
    <row r="27" spans="1:18" s="65" customFormat="1" ht="16.5" customHeight="1">
      <c r="A27" s="69" t="s">
        <v>18</v>
      </c>
      <c r="B27" s="66"/>
      <c r="C27" s="66"/>
      <c r="D27" s="252"/>
      <c r="E27" s="253"/>
      <c r="F27" s="254"/>
      <c r="G27" s="64"/>
      <c r="H27" s="266" t="s">
        <v>17</v>
      </c>
      <c r="I27" s="267"/>
      <c r="J27" s="268"/>
      <c r="K27" s="255"/>
      <c r="L27" s="256"/>
      <c r="M27" s="256"/>
      <c r="N27" s="257"/>
      <c r="O27" s="64"/>
      <c r="P27" s="64"/>
      <c r="Q27" s="64"/>
      <c r="R27" s="64"/>
    </row>
    <row r="28" spans="1:18" s="65" customFormat="1" ht="16.5" customHeight="1">
      <c r="A28" s="240"/>
      <c r="B28" s="240"/>
      <c r="C28" s="240"/>
      <c r="D28" s="240"/>
      <c r="E28" s="240"/>
      <c r="F28" s="240"/>
      <c r="G28" s="64"/>
      <c r="H28" s="269" t="s">
        <v>14</v>
      </c>
      <c r="I28" s="270"/>
      <c r="J28" s="271"/>
      <c r="K28" s="255"/>
      <c r="L28" s="256"/>
      <c r="M28" s="256"/>
      <c r="N28" s="257"/>
      <c r="O28" s="64"/>
      <c r="P28" s="64"/>
      <c r="Q28" s="64"/>
      <c r="R28" s="64"/>
    </row>
    <row r="29" spans="1:18" s="65" customFormat="1" ht="16.5" customHeight="1">
      <c r="A29" s="71" t="s">
        <v>19</v>
      </c>
      <c r="B29" s="66"/>
      <c r="C29" s="66"/>
      <c r="D29" s="66"/>
      <c r="E29" s="66"/>
      <c r="F29" s="67"/>
      <c r="G29" s="64"/>
      <c r="H29" s="269" t="s">
        <v>6</v>
      </c>
      <c r="I29" s="270"/>
      <c r="J29" s="271"/>
      <c r="K29" s="263"/>
      <c r="L29" s="264"/>
      <c r="M29" s="264"/>
      <c r="N29" s="265"/>
      <c r="O29" s="64"/>
      <c r="P29" s="64"/>
      <c r="Q29" s="64"/>
      <c r="R29" s="64"/>
    </row>
    <row r="30" spans="1:18" s="65" customFormat="1" ht="16.5" customHeight="1">
      <c r="A30" s="72"/>
      <c r="B30" s="73"/>
      <c r="C30" s="73"/>
      <c r="D30" s="73"/>
      <c r="E30" s="73"/>
      <c r="F30" s="74"/>
      <c r="G30" s="64"/>
      <c r="H30" s="269" t="s">
        <v>16</v>
      </c>
      <c r="I30" s="270"/>
      <c r="J30" s="271"/>
      <c r="K30" s="252"/>
      <c r="L30" s="253"/>
      <c r="M30" s="253"/>
      <c r="N30" s="254"/>
      <c r="O30" s="64"/>
      <c r="P30" s="64"/>
      <c r="Q30" s="64"/>
      <c r="R30" s="64"/>
    </row>
    <row r="31" spans="1:18" s="65" customFormat="1" ht="16.5" customHeight="1">
      <c r="A31" s="72"/>
      <c r="B31" s="73"/>
      <c r="C31" s="73"/>
      <c r="D31" s="73"/>
      <c r="E31" s="73"/>
      <c r="F31" s="74"/>
      <c r="G31" s="64"/>
      <c r="H31" s="258"/>
      <c r="I31" s="258"/>
      <c r="J31" s="258"/>
      <c r="K31" s="260"/>
      <c r="L31" s="260"/>
      <c r="M31" s="260"/>
      <c r="N31" s="260"/>
      <c r="O31" s="64"/>
      <c r="P31" s="64"/>
      <c r="Q31" s="64"/>
      <c r="R31" s="64"/>
    </row>
    <row r="32" spans="1:18" s="65" customFormat="1" ht="16.5" customHeight="1">
      <c r="A32" s="72"/>
      <c r="B32" s="73"/>
      <c r="C32" s="73"/>
      <c r="D32" s="73"/>
      <c r="E32" s="73"/>
      <c r="F32" s="75" t="s">
        <v>20</v>
      </c>
      <c r="G32" s="64"/>
      <c r="H32" s="259"/>
      <c r="I32" s="259"/>
      <c r="J32" s="259"/>
      <c r="K32" s="261"/>
      <c r="L32" s="261"/>
      <c r="M32" s="261"/>
      <c r="N32" s="261"/>
      <c r="O32" s="64"/>
      <c r="P32" s="64"/>
      <c r="Q32" s="64"/>
      <c r="R32" s="64"/>
    </row>
    <row r="33" spans="1:18" s="65" customFormat="1" ht="16.5" customHeight="1">
      <c r="A33" s="274"/>
      <c r="B33" s="275"/>
      <c r="C33" s="76" t="s">
        <v>21</v>
      </c>
      <c r="D33" s="272"/>
      <c r="E33" s="273"/>
      <c r="F33" s="76" t="s">
        <v>22</v>
      </c>
      <c r="G33" s="64"/>
      <c r="H33" s="259"/>
      <c r="I33" s="259"/>
      <c r="J33" s="259"/>
      <c r="K33" s="261"/>
      <c r="L33" s="261"/>
      <c r="M33" s="261"/>
      <c r="N33" s="261"/>
      <c r="O33" s="64"/>
      <c r="P33" s="64"/>
      <c r="Q33" s="64"/>
      <c r="R33" s="64"/>
    </row>
    <row r="34" spans="1:18" s="65" customFormat="1" ht="16.5" customHeight="1" thickBot="1">
      <c r="A34" s="64"/>
      <c r="B34" s="64"/>
      <c r="C34" s="64"/>
      <c r="D34" s="64"/>
      <c r="E34" s="64"/>
      <c r="F34" s="64"/>
      <c r="G34" s="64"/>
      <c r="H34" s="64"/>
      <c r="I34" s="64"/>
      <c r="J34" s="64"/>
      <c r="K34" s="64"/>
      <c r="L34" s="64"/>
      <c r="M34" s="64"/>
      <c r="N34" s="64"/>
      <c r="O34" s="64"/>
      <c r="P34" s="64"/>
      <c r="Q34" s="64"/>
      <c r="R34" s="64"/>
    </row>
    <row r="35" spans="1:18" s="65" customFormat="1" ht="16.5" customHeight="1" thickBot="1">
      <c r="A35" s="77" t="str">
        <f>CONCATENATE("Bovengenoemde partijen verzoeken het ordertarief ",D3," goed te keuren / vast te stellen op:")</f>
        <v>Bovengenoemde partijen verzoeken het ordertarief 2010 goed te keuren / vast te stellen op:</v>
      </c>
      <c r="B35" s="78"/>
      <c r="C35" s="78"/>
      <c r="D35" s="78"/>
      <c r="E35" s="78"/>
      <c r="F35" s="78"/>
      <c r="G35" s="78"/>
      <c r="H35" s="59"/>
      <c r="I35" s="59"/>
      <c r="J35" s="59"/>
      <c r="K35" s="59"/>
      <c r="L35" s="196">
        <f>IF('laboratoriumkstn, tariefberek'!F41&lt;&gt;0,'laboratoriumkstn, tariefberek'!F43,0)</f>
        <v>0</v>
      </c>
      <c r="M35" s="197" t="s">
        <v>167</v>
      </c>
      <c r="N35" s="198"/>
      <c r="O35" s="64"/>
      <c r="P35" s="64"/>
      <c r="Q35" s="64"/>
      <c r="R35" s="64"/>
    </row>
    <row r="36" spans="1:18" s="79" customFormat="1" ht="16.5" customHeight="1" thickBot="1">
      <c r="A36" s="64"/>
      <c r="B36" s="80"/>
      <c r="C36" s="64"/>
      <c r="D36" s="59"/>
      <c r="E36" s="81"/>
      <c r="F36" s="64"/>
      <c r="G36" s="64"/>
      <c r="H36" s="64"/>
      <c r="I36" s="64"/>
      <c r="J36" s="64"/>
      <c r="K36" s="64"/>
      <c r="L36" s="64"/>
      <c r="M36" s="64"/>
      <c r="N36" s="64"/>
      <c r="O36" s="171"/>
      <c r="P36" s="30"/>
      <c r="Q36" s="30"/>
      <c r="R36" s="30"/>
    </row>
    <row r="37" spans="1:18" s="43" customFormat="1" ht="12.75" thickBot="1">
      <c r="A37" s="82" t="s">
        <v>23</v>
      </c>
      <c r="B37" s="45"/>
      <c r="C37" s="45"/>
      <c r="D37" s="45"/>
      <c r="E37" s="45"/>
      <c r="F37" s="83"/>
      <c r="G37" s="30"/>
      <c r="H37" s="78"/>
      <c r="I37" s="78"/>
      <c r="J37" s="78"/>
      <c r="K37" s="78"/>
      <c r="L37" s="30"/>
      <c r="M37" s="37"/>
      <c r="N37" s="37"/>
      <c r="O37" s="37"/>
      <c r="P37" s="37"/>
      <c r="Q37" s="37"/>
      <c r="R37" s="37"/>
    </row>
    <row r="38" spans="15:18" s="43" customFormat="1" ht="12">
      <c r="O38" s="37"/>
      <c r="P38" s="37"/>
      <c r="Q38" s="37"/>
      <c r="R38" s="37"/>
    </row>
    <row r="39" spans="1:18" s="43" customFormat="1" ht="12">
      <c r="A39" s="251" t="s">
        <v>185</v>
      </c>
      <c r="B39" s="251"/>
      <c r="C39" s="251"/>
      <c r="D39" s="251"/>
      <c r="E39" s="251"/>
      <c r="F39" s="251"/>
      <c r="G39" s="251"/>
      <c r="H39" s="251"/>
      <c r="I39" s="251"/>
      <c r="J39" s="251"/>
      <c r="K39" s="251"/>
      <c r="L39" s="251"/>
      <c r="M39" s="251"/>
      <c r="N39" s="251"/>
      <c r="O39" s="37"/>
      <c r="P39" s="37"/>
      <c r="Q39" s="37"/>
      <c r="R39" s="37"/>
    </row>
    <row r="40" spans="1:18" s="43" customFormat="1" ht="12" customHeight="1">
      <c r="A40" s="251"/>
      <c r="B40" s="251"/>
      <c r="C40" s="251"/>
      <c r="D40" s="251"/>
      <c r="E40" s="251"/>
      <c r="F40" s="251"/>
      <c r="G40" s="251"/>
      <c r="H40" s="251"/>
      <c r="I40" s="251"/>
      <c r="J40" s="251"/>
      <c r="K40" s="251"/>
      <c r="L40" s="251"/>
      <c r="M40" s="251"/>
      <c r="N40" s="251"/>
      <c r="O40" s="37"/>
      <c r="P40" s="37"/>
      <c r="Q40" s="37"/>
      <c r="R40" s="37"/>
    </row>
    <row r="41" spans="1:18" s="43" customFormat="1" ht="12" customHeight="1">
      <c r="A41" s="37"/>
      <c r="B41" s="30"/>
      <c r="C41" s="37"/>
      <c r="D41" s="37"/>
      <c r="E41" s="37"/>
      <c r="F41" s="37"/>
      <c r="G41" s="37"/>
      <c r="H41" s="37"/>
      <c r="I41" s="30"/>
      <c r="J41" s="30"/>
      <c r="K41" s="30"/>
      <c r="L41" s="30"/>
      <c r="M41" s="37"/>
      <c r="N41" s="37"/>
      <c r="O41" s="37"/>
      <c r="P41" s="37"/>
      <c r="Q41" s="37"/>
      <c r="R41" s="37"/>
    </row>
  </sheetData>
  <sheetProtection password="CDEF" sheet="1" objects="1" scenarios="1"/>
  <mergeCells count="40">
    <mergeCell ref="D15:L16"/>
    <mergeCell ref="L10:N10"/>
    <mergeCell ref="L9:N9"/>
    <mergeCell ref="L7:N7"/>
    <mergeCell ref="L8:N8"/>
    <mergeCell ref="A7:D7"/>
    <mergeCell ref="A8:D8"/>
    <mergeCell ref="E9:F9"/>
    <mergeCell ref="A10:D10"/>
    <mergeCell ref="D33:E33"/>
    <mergeCell ref="A33:B33"/>
    <mergeCell ref="D17:L19"/>
    <mergeCell ref="H23:J23"/>
    <mergeCell ref="K23:N23"/>
    <mergeCell ref="K25:N25"/>
    <mergeCell ref="H25:J25"/>
    <mergeCell ref="H24:J24"/>
    <mergeCell ref="K24:N24"/>
    <mergeCell ref="H26:J26"/>
    <mergeCell ref="H27:J27"/>
    <mergeCell ref="H29:J29"/>
    <mergeCell ref="H30:J30"/>
    <mergeCell ref="H28:J28"/>
    <mergeCell ref="K32:N32"/>
    <mergeCell ref="K33:N33"/>
    <mergeCell ref="K26:N26"/>
    <mergeCell ref="K27:N27"/>
    <mergeCell ref="K29:N29"/>
    <mergeCell ref="K30:N30"/>
    <mergeCell ref="K28:N28"/>
    <mergeCell ref="A39:N40"/>
    <mergeCell ref="D27:F27"/>
    <mergeCell ref="D23:F23"/>
    <mergeCell ref="D24:F24"/>
    <mergeCell ref="D25:F25"/>
    <mergeCell ref="D26:F26"/>
    <mergeCell ref="H31:J31"/>
    <mergeCell ref="H32:J32"/>
    <mergeCell ref="H33:J33"/>
    <mergeCell ref="K31:N31"/>
  </mergeCells>
  <conditionalFormatting sqref="H41:N41 A39 M35:N37 L36:L37 K35:K37 F35:F36 D35:E37">
    <cfRule type="expression" priority="1" dxfId="0" stopIfTrue="1">
      <formula>$D$29=TRUE</formula>
    </cfRule>
  </conditionalFormatting>
  <conditionalFormatting sqref="K23:K30 A33 F37 E8:F9 A30:F32 C33:F33 D20:E20 D23:D27">
    <cfRule type="expression" priority="2" dxfId="0" stopIfTrue="1">
      <formula>$D$21=TRUE</formula>
    </cfRule>
  </conditionalFormatting>
  <conditionalFormatting sqref="A7:D7">
    <cfRule type="expression" priority="3" dxfId="1" stopIfTrue="1">
      <formula>$F$6&gt;0</formula>
    </cfRule>
  </conditionalFormatting>
  <printOptions/>
  <pageMargins left="0.3937007874015748" right="0.3937007874015748" top="0.3937007874015748" bottom="0.3937007874015748" header="0.5118110236220472" footer="0.4724409448818898"/>
  <pageSetup fitToHeight="1" fitToWidth="1" horizontalDpi="600" verticalDpi="600" orientation="landscape" pageOrder="overThenDown" paperSize="9" r:id="rId3"/>
  <drawing r:id="rId2"/>
  <legacyDrawing r:id="rId1"/>
</worksheet>
</file>

<file path=xl/worksheets/sheet2.xml><?xml version="1.0" encoding="utf-8"?>
<worksheet xmlns="http://schemas.openxmlformats.org/spreadsheetml/2006/main" xmlns:r="http://schemas.openxmlformats.org/officeDocument/2006/relationships">
  <sheetPr codeName="Blad10"/>
  <dimension ref="A1:Q41"/>
  <sheetViews>
    <sheetView showGridLines="0" showZeros="0" showOutlineSymbols="0" zoomScaleSheetLayoutView="75" workbookViewId="0" topLeftCell="A1">
      <selection activeCell="F26" sqref="F26"/>
    </sheetView>
  </sheetViews>
  <sheetFormatPr defaultColWidth="9.140625" defaultRowHeight="12.75"/>
  <cols>
    <col min="1" max="1" width="5.28125" style="21" customWidth="1"/>
    <col min="2" max="2" width="44.00390625" style="21" bestFit="1" customWidth="1"/>
    <col min="3" max="3" width="17.421875" style="21" bestFit="1" customWidth="1"/>
    <col min="4" max="6" width="20.7109375" style="21" customWidth="1"/>
    <col min="7" max="7" width="15.7109375" style="21" customWidth="1"/>
    <col min="8" max="8" width="14.28125" style="21" customWidth="1"/>
    <col min="9" max="16384" width="9.140625" style="21" customWidth="1"/>
  </cols>
  <sheetData>
    <row r="1" spans="1:17" s="9" customFormat="1" ht="12" customHeight="1">
      <c r="A1" s="103"/>
      <c r="B1" s="86"/>
      <c r="C1" s="45"/>
      <c r="D1" s="45"/>
      <c r="E1" s="87"/>
      <c r="F1" s="45"/>
      <c r="G1" s="35"/>
      <c r="H1" s="35"/>
      <c r="I1" s="35"/>
      <c r="J1" s="35"/>
      <c r="K1" s="35"/>
      <c r="L1" s="16"/>
      <c r="M1" s="16"/>
      <c r="N1" s="16"/>
      <c r="O1" s="16"/>
      <c r="P1" s="16"/>
      <c r="Q1" s="16"/>
    </row>
    <row r="2" spans="1:17" s="9" customFormat="1" ht="15.75" customHeight="1">
      <c r="A2" s="88" t="str">
        <f>CONCATENATE("Begrotingsformulier ",Voorblad!D3)</f>
        <v>Begrotingsformulier 2010</v>
      </c>
      <c r="B2" s="16"/>
      <c r="C2" s="68"/>
      <c r="D2" s="68"/>
      <c r="E2" s="68"/>
      <c r="F2" s="90">
        <v>1</v>
      </c>
      <c r="H2" s="68"/>
      <c r="I2" s="16"/>
      <c r="J2" s="16"/>
      <c r="K2" s="16"/>
      <c r="L2" s="16"/>
      <c r="M2" s="16"/>
      <c r="N2" s="16"/>
      <c r="O2" s="16"/>
      <c r="P2" s="16"/>
      <c r="Q2" s="16"/>
    </row>
    <row r="3" spans="1:17" s="9" customFormat="1" ht="15.75" customHeight="1">
      <c r="A3" s="88"/>
      <c r="B3" s="16"/>
      <c r="C3" s="68"/>
      <c r="D3" s="68"/>
      <c r="E3" s="68"/>
      <c r="F3" s="89" t="b">
        <f>Voorblad!D21</f>
        <v>1</v>
      </c>
      <c r="G3" s="90"/>
      <c r="H3" s="68"/>
      <c r="I3" s="16"/>
      <c r="J3" s="16"/>
      <c r="K3" s="16"/>
      <c r="L3" s="16"/>
      <c r="M3" s="16"/>
      <c r="N3" s="16"/>
      <c r="O3" s="16"/>
      <c r="P3" s="16"/>
      <c r="Q3" s="16"/>
    </row>
    <row r="4" spans="1:17" ht="12" customHeight="1">
      <c r="A4" s="91"/>
      <c r="B4" s="16"/>
      <c r="C4" s="35"/>
      <c r="D4" s="16"/>
      <c r="E4" s="68"/>
      <c r="F4" s="68"/>
      <c r="G4" s="89"/>
      <c r="H4" s="68"/>
      <c r="I4" s="90"/>
      <c r="J4" s="20"/>
      <c r="K4" s="20"/>
      <c r="L4" s="20"/>
      <c r="M4" s="20"/>
      <c r="N4" s="20"/>
      <c r="O4" s="20"/>
      <c r="P4" s="20"/>
      <c r="Q4" s="20"/>
    </row>
    <row r="5" spans="1:17" ht="12" customHeight="1">
      <c r="A5" s="94" t="s">
        <v>25</v>
      </c>
      <c r="B5" s="94" t="s">
        <v>26</v>
      </c>
      <c r="D5" s="109" t="str">
        <f>"Exploitatie "&amp;Voorblad!D3-2</f>
        <v>Exploitatie 2008</v>
      </c>
      <c r="E5" s="109" t="str">
        <f>"Exploitatie "&amp;Voorblad!D3-1</f>
        <v>Exploitatie 2009</v>
      </c>
      <c r="F5" s="109" t="str">
        <f>"Begroting "&amp;Voorblad!D3</f>
        <v>Begroting 2010</v>
      </c>
      <c r="G5" s="68"/>
      <c r="H5" s="68"/>
      <c r="I5" s="89"/>
      <c r="J5" s="68"/>
      <c r="K5" s="68"/>
      <c r="L5" s="20"/>
      <c r="M5" s="20"/>
      <c r="N5" s="20"/>
      <c r="O5" s="20"/>
      <c r="P5" s="20"/>
      <c r="Q5" s="20"/>
    </row>
    <row r="6" spans="1:17" ht="12" customHeight="1">
      <c r="A6" s="104">
        <v>101</v>
      </c>
      <c r="B6" s="300" t="s">
        <v>27</v>
      </c>
      <c r="C6" s="301"/>
      <c r="D6" s="153"/>
      <c r="E6" s="153"/>
      <c r="F6" s="166"/>
      <c r="G6" s="20"/>
      <c r="H6" s="20"/>
      <c r="I6" s="20"/>
      <c r="J6" s="20"/>
      <c r="K6" s="20"/>
      <c r="L6" s="20"/>
      <c r="M6" s="20"/>
      <c r="N6" s="20"/>
      <c r="O6" s="20"/>
      <c r="P6" s="20"/>
      <c r="Q6" s="20"/>
    </row>
    <row r="7" spans="1:17" ht="12" customHeight="1">
      <c r="A7" s="104">
        <f aca="true" t="shared" si="0" ref="A7:A27">A6+1</f>
        <v>102</v>
      </c>
      <c r="B7" s="300" t="s">
        <v>28</v>
      </c>
      <c r="C7" s="301"/>
      <c r="D7" s="153"/>
      <c r="E7" s="153"/>
      <c r="F7" s="166"/>
      <c r="G7" s="20"/>
      <c r="H7" s="20"/>
      <c r="I7" s="20"/>
      <c r="J7" s="20"/>
      <c r="K7" s="20"/>
      <c r="L7" s="20"/>
      <c r="M7" s="20"/>
      <c r="N7" s="20"/>
      <c r="O7" s="20"/>
      <c r="P7" s="20"/>
      <c r="Q7" s="20"/>
    </row>
    <row r="8" spans="1:17" ht="12" customHeight="1">
      <c r="A8" s="104">
        <f t="shared" si="0"/>
        <v>103</v>
      </c>
      <c r="B8" s="302" t="s">
        <v>41</v>
      </c>
      <c r="C8" s="303"/>
      <c r="D8" s="153"/>
      <c r="E8" s="153"/>
      <c r="F8" s="166"/>
      <c r="G8" s="20"/>
      <c r="H8" s="20"/>
      <c r="I8" s="20"/>
      <c r="J8" s="20"/>
      <c r="K8" s="20"/>
      <c r="L8" s="20"/>
      <c r="M8" s="20"/>
      <c r="N8" s="20"/>
      <c r="O8" s="20"/>
      <c r="P8" s="20"/>
      <c r="Q8" s="20"/>
    </row>
    <row r="9" spans="1:17" ht="12" customHeight="1">
      <c r="A9" s="104">
        <f t="shared" si="0"/>
        <v>104</v>
      </c>
      <c r="B9" s="163" t="s">
        <v>24</v>
      </c>
      <c r="C9" s="164"/>
      <c r="D9" s="154">
        <f>+D6+D7-D8</f>
        <v>0</v>
      </c>
      <c r="E9" s="154">
        <f>+E6+E7-E8</f>
        <v>0</v>
      </c>
      <c r="F9" s="154">
        <f>+F6+F7-F8</f>
        <v>0</v>
      </c>
      <c r="G9" s="20"/>
      <c r="H9" s="20"/>
      <c r="I9" s="20"/>
      <c r="J9" s="20"/>
      <c r="K9" s="20"/>
      <c r="L9" s="20"/>
      <c r="M9" s="20"/>
      <c r="N9" s="20"/>
      <c r="O9" s="20"/>
      <c r="P9" s="20"/>
      <c r="Q9" s="20"/>
    </row>
    <row r="10" spans="1:17" ht="12" customHeight="1">
      <c r="A10" s="94"/>
      <c r="B10" s="94"/>
      <c r="D10" s="199"/>
      <c r="E10" s="199"/>
      <c r="F10" s="199"/>
      <c r="G10" s="20"/>
      <c r="H10" s="20"/>
      <c r="I10" s="20"/>
      <c r="J10" s="20"/>
      <c r="K10" s="20"/>
      <c r="L10" s="20"/>
      <c r="M10" s="20"/>
      <c r="N10" s="20"/>
      <c r="O10" s="20"/>
      <c r="P10" s="20"/>
      <c r="Q10" s="20"/>
    </row>
    <row r="11" spans="1:17" ht="12" customHeight="1">
      <c r="A11" s="94" t="s">
        <v>29</v>
      </c>
      <c r="B11" s="94" t="s">
        <v>42</v>
      </c>
      <c r="D11" s="202" t="str">
        <f>D5</f>
        <v>Exploitatie 2008</v>
      </c>
      <c r="E11" s="202" t="str">
        <f>E5</f>
        <v>Exploitatie 2009</v>
      </c>
      <c r="F11" s="109" t="str">
        <f>F5</f>
        <v>Begroting 2010</v>
      </c>
      <c r="G11" s="20"/>
      <c r="H11" s="20"/>
      <c r="I11" s="20"/>
      <c r="J11" s="20"/>
      <c r="K11" s="20"/>
      <c r="L11" s="20"/>
      <c r="M11" s="20"/>
      <c r="N11" s="20"/>
      <c r="O11" s="20"/>
      <c r="P11" s="20"/>
      <c r="Q11" s="20"/>
    </row>
    <row r="12" spans="1:17" ht="12" customHeight="1">
      <c r="A12" s="104">
        <f>A9+1</f>
        <v>105</v>
      </c>
      <c r="B12" s="108" t="s">
        <v>143</v>
      </c>
      <c r="C12" s="165"/>
      <c r="D12" s="153"/>
      <c r="E12" s="153"/>
      <c r="F12" s="166"/>
      <c r="G12" s="20"/>
      <c r="H12" s="20"/>
      <c r="I12" s="20"/>
      <c r="J12" s="20"/>
      <c r="K12" s="20"/>
      <c r="L12" s="20"/>
      <c r="M12" s="20"/>
      <c r="N12" s="20"/>
      <c r="O12" s="20"/>
      <c r="P12" s="20"/>
      <c r="Q12" s="20"/>
    </row>
    <row r="13" spans="1:17" ht="12" customHeight="1">
      <c r="A13" s="104">
        <f t="shared" si="0"/>
        <v>106</v>
      </c>
      <c r="B13" s="108" t="s">
        <v>30</v>
      </c>
      <c r="C13" s="165"/>
      <c r="D13" s="153"/>
      <c r="E13" s="153"/>
      <c r="F13" s="166"/>
      <c r="G13" s="20"/>
      <c r="H13" s="20"/>
      <c r="I13" s="20"/>
      <c r="J13" s="20"/>
      <c r="K13" s="20"/>
      <c r="L13" s="20"/>
      <c r="M13" s="20"/>
      <c r="N13" s="20"/>
      <c r="O13" s="20"/>
      <c r="P13" s="20"/>
      <c r="Q13" s="20"/>
    </row>
    <row r="14" spans="1:17" ht="12" customHeight="1">
      <c r="A14" s="104">
        <f t="shared" si="0"/>
        <v>107</v>
      </c>
      <c r="B14" s="108" t="s">
        <v>31</v>
      </c>
      <c r="C14" s="165"/>
      <c r="D14" s="153"/>
      <c r="E14" s="153"/>
      <c r="F14" s="166"/>
      <c r="G14" s="20"/>
      <c r="H14" s="20"/>
      <c r="I14" s="20"/>
      <c r="J14" s="20"/>
      <c r="K14" s="20"/>
      <c r="L14" s="20"/>
      <c r="M14" s="20"/>
      <c r="N14" s="20"/>
      <c r="O14" s="20"/>
      <c r="P14" s="20"/>
      <c r="Q14" s="20"/>
    </row>
    <row r="15" spans="1:17" ht="12" customHeight="1">
      <c r="A15" s="94"/>
      <c r="B15" s="94"/>
      <c r="D15" s="204"/>
      <c r="E15" s="203"/>
      <c r="F15" s="234"/>
      <c r="G15" s="20"/>
      <c r="H15" s="20"/>
      <c r="I15" s="20"/>
      <c r="J15" s="20"/>
      <c r="K15" s="20"/>
      <c r="L15" s="20"/>
      <c r="M15" s="20"/>
      <c r="N15" s="20"/>
      <c r="O15" s="20"/>
      <c r="P15" s="20"/>
      <c r="Q15" s="20"/>
    </row>
    <row r="16" spans="1:17" ht="12" customHeight="1">
      <c r="A16" s="94" t="s">
        <v>32</v>
      </c>
      <c r="B16" s="94" t="s">
        <v>43</v>
      </c>
      <c r="D16" s="202" t="str">
        <f>D5</f>
        <v>Exploitatie 2008</v>
      </c>
      <c r="E16" s="202" t="str">
        <f>E5</f>
        <v>Exploitatie 2009</v>
      </c>
      <c r="F16" s="202" t="str">
        <f>F5</f>
        <v>Begroting 2010</v>
      </c>
      <c r="G16" s="20"/>
      <c r="H16" s="20"/>
      <c r="I16" s="20"/>
      <c r="J16" s="20"/>
      <c r="K16" s="20"/>
      <c r="L16" s="20"/>
      <c r="M16" s="20"/>
      <c r="N16" s="20"/>
      <c r="O16" s="20"/>
      <c r="P16" s="20"/>
      <c r="Q16" s="20"/>
    </row>
    <row r="17" spans="1:17" ht="12" customHeight="1">
      <c r="A17" s="104">
        <f>A14+1</f>
        <v>108</v>
      </c>
      <c r="B17" s="108" t="s">
        <v>144</v>
      </c>
      <c r="C17" s="165"/>
      <c r="D17" s="153"/>
      <c r="E17" s="153"/>
      <c r="F17" s="166"/>
      <c r="G17" s="20"/>
      <c r="H17" s="20"/>
      <c r="I17" s="20"/>
      <c r="J17" s="20"/>
      <c r="K17" s="20"/>
      <c r="L17" s="20"/>
      <c r="M17" s="20"/>
      <c r="N17" s="20"/>
      <c r="O17" s="20"/>
      <c r="P17" s="20"/>
      <c r="Q17" s="20"/>
    </row>
    <row r="18" spans="1:17" ht="12" customHeight="1">
      <c r="A18" s="104">
        <f t="shared" si="0"/>
        <v>109</v>
      </c>
      <c r="B18" s="108" t="s">
        <v>60</v>
      </c>
      <c r="C18" s="165"/>
      <c r="D18" s="153"/>
      <c r="E18" s="153"/>
      <c r="F18" s="166"/>
      <c r="G18" s="20"/>
      <c r="H18" s="20"/>
      <c r="I18" s="20"/>
      <c r="J18" s="20"/>
      <c r="K18" s="20"/>
      <c r="L18" s="20"/>
      <c r="M18" s="20"/>
      <c r="N18" s="20"/>
      <c r="O18" s="20"/>
      <c r="P18" s="20"/>
      <c r="Q18" s="20"/>
    </row>
    <row r="19" spans="1:17" ht="12" customHeight="1">
      <c r="A19" s="104">
        <f t="shared" si="0"/>
        <v>110</v>
      </c>
      <c r="B19" s="105" t="s">
        <v>34</v>
      </c>
      <c r="C19" s="96"/>
      <c r="D19" s="153"/>
      <c r="E19" s="153"/>
      <c r="F19" s="166"/>
      <c r="G19" s="20"/>
      <c r="H19" s="20"/>
      <c r="I19" s="20"/>
      <c r="J19" s="20"/>
      <c r="K19" s="20"/>
      <c r="L19" s="20"/>
      <c r="M19" s="20"/>
      <c r="N19" s="20"/>
      <c r="O19" s="20"/>
      <c r="P19" s="20"/>
      <c r="Q19" s="20"/>
    </row>
    <row r="20" spans="1:17" ht="12" customHeight="1">
      <c r="A20" s="104">
        <f t="shared" si="0"/>
        <v>111</v>
      </c>
      <c r="B20" s="105" t="s">
        <v>34</v>
      </c>
      <c r="C20" s="96"/>
      <c r="D20" s="153"/>
      <c r="E20" s="153"/>
      <c r="F20" s="166"/>
      <c r="G20" s="20"/>
      <c r="H20" s="20"/>
      <c r="I20" s="20"/>
      <c r="J20" s="20"/>
      <c r="K20" s="20"/>
      <c r="L20" s="20"/>
      <c r="M20" s="20"/>
      <c r="N20" s="20"/>
      <c r="O20" s="20"/>
      <c r="P20" s="20"/>
      <c r="Q20" s="20"/>
    </row>
    <row r="21" spans="1:17" ht="12" customHeight="1">
      <c r="A21" s="104">
        <f t="shared" si="0"/>
        <v>112</v>
      </c>
      <c r="B21" s="105" t="s">
        <v>34</v>
      </c>
      <c r="C21" s="96"/>
      <c r="D21" s="153"/>
      <c r="E21" s="153"/>
      <c r="F21" s="166"/>
      <c r="G21" s="20"/>
      <c r="H21" s="20"/>
      <c r="I21" s="20"/>
      <c r="J21" s="20"/>
      <c r="K21" s="20"/>
      <c r="L21" s="20"/>
      <c r="M21" s="20"/>
      <c r="N21" s="20"/>
      <c r="O21" s="20"/>
      <c r="P21" s="20"/>
      <c r="Q21" s="20"/>
    </row>
    <row r="22" spans="1:17" ht="12" customHeight="1">
      <c r="A22" s="104">
        <f t="shared" si="0"/>
        <v>113</v>
      </c>
      <c r="B22" s="163" t="s">
        <v>35</v>
      </c>
      <c r="C22" s="164"/>
      <c r="D22" s="154">
        <f>+D12+D13+D14+D17+D18+D19+D20+D21</f>
        <v>0</v>
      </c>
      <c r="E22" s="154">
        <f>+E12+E13+E14+E17+E18+E19+E20+E21</f>
        <v>0</v>
      </c>
      <c r="F22" s="201">
        <f>+F12+F13+F14+F17+F18+F19+F20+F21</f>
        <v>0</v>
      </c>
      <c r="G22" s="118"/>
      <c r="H22" s="20"/>
      <c r="I22" s="20"/>
      <c r="J22" s="20"/>
      <c r="K22" s="20"/>
      <c r="L22" s="20"/>
      <c r="M22" s="20"/>
      <c r="N22" s="20"/>
      <c r="O22" s="20"/>
      <c r="P22" s="20"/>
      <c r="Q22" s="20"/>
    </row>
    <row r="23" spans="1:17" ht="12" customHeight="1">
      <c r="A23" s="94"/>
      <c r="B23" s="94"/>
      <c r="C23" s="9"/>
      <c r="D23" s="205"/>
      <c r="E23" s="199"/>
      <c r="F23" s="199"/>
      <c r="G23" s="20"/>
      <c r="H23" s="20"/>
      <c r="I23" s="20"/>
      <c r="J23" s="20"/>
      <c r="K23" s="20"/>
      <c r="L23" s="20"/>
      <c r="M23" s="20"/>
      <c r="N23" s="20"/>
      <c r="O23" s="20"/>
      <c r="P23" s="20"/>
      <c r="Q23" s="20"/>
    </row>
    <row r="24" spans="1:17" ht="33.75" customHeight="1">
      <c r="A24" s="94" t="s">
        <v>36</v>
      </c>
      <c r="B24" s="94" t="s">
        <v>37</v>
      </c>
      <c r="D24" s="109" t="s">
        <v>38</v>
      </c>
      <c r="E24" s="109" t="s">
        <v>39</v>
      </c>
      <c r="F24" s="109" t="s">
        <v>40</v>
      </c>
      <c r="G24" s="20"/>
      <c r="H24" s="20"/>
      <c r="I24" s="20"/>
      <c r="J24" s="20"/>
      <c r="K24" s="20"/>
      <c r="L24" s="20"/>
      <c r="M24" s="20"/>
      <c r="N24" s="20"/>
      <c r="O24" s="20"/>
      <c r="P24" s="20"/>
      <c r="Q24" s="20"/>
    </row>
    <row r="25" spans="1:17" ht="12" customHeight="1">
      <c r="A25" s="104">
        <f>A22+1</f>
        <v>114</v>
      </c>
      <c r="B25" s="108" t="str">
        <f>CONCATENATE("cumulatief t/m jaar"," ",D29)</f>
        <v>cumulatief t/m jaar 2007</v>
      </c>
      <c r="C25" s="165"/>
      <c r="D25" s="153"/>
      <c r="E25" s="153"/>
      <c r="F25" s="166"/>
      <c r="G25" s="20"/>
      <c r="H25" s="20"/>
      <c r="I25" s="20"/>
      <c r="J25" s="20"/>
      <c r="K25" s="20"/>
      <c r="L25" s="20"/>
      <c r="M25" s="20"/>
      <c r="N25" s="20"/>
      <c r="O25" s="20"/>
      <c r="P25" s="20"/>
      <c r="Q25" s="20"/>
    </row>
    <row r="26" spans="1:17" ht="12" customHeight="1">
      <c r="A26" s="104">
        <f t="shared" si="0"/>
        <v>115</v>
      </c>
      <c r="B26" s="108" t="str">
        <f>CONCATENATE("cumulatief t/m jaar"," ",E29)</f>
        <v>cumulatief t/m jaar 2008</v>
      </c>
      <c r="C26" s="165"/>
      <c r="D26" s="153"/>
      <c r="E26" s="153"/>
      <c r="F26" s="166"/>
      <c r="G26" s="20"/>
      <c r="H26" s="20"/>
      <c r="I26" s="20"/>
      <c r="J26" s="20"/>
      <c r="K26" s="20"/>
      <c r="L26" s="20"/>
      <c r="M26" s="20"/>
      <c r="N26" s="20"/>
      <c r="O26" s="20"/>
      <c r="P26" s="20"/>
      <c r="Q26" s="20"/>
    </row>
    <row r="27" spans="1:17" ht="12" customHeight="1">
      <c r="A27" s="224">
        <f t="shared" si="0"/>
        <v>116</v>
      </c>
      <c r="B27" s="108" t="str">
        <f>CONCATENATE("cumulatief t/m jaar"," ",F29)</f>
        <v>cumulatief t/m jaar 2009</v>
      </c>
      <c r="C27" s="165"/>
      <c r="D27" s="153"/>
      <c r="E27" s="153"/>
      <c r="F27" s="166"/>
      <c r="G27" s="20"/>
      <c r="H27" s="20"/>
      <c r="I27" s="20"/>
      <c r="J27" s="20"/>
      <c r="K27" s="20"/>
      <c r="L27" s="20"/>
      <c r="M27" s="20"/>
      <c r="N27" s="20"/>
      <c r="O27" s="20"/>
      <c r="P27" s="20"/>
      <c r="Q27" s="20"/>
    </row>
    <row r="28" spans="1:17" ht="12" customHeight="1">
      <c r="A28" s="20"/>
      <c r="B28" s="20"/>
      <c r="C28" s="20"/>
      <c r="D28" s="20"/>
      <c r="E28" s="20"/>
      <c r="F28" s="20"/>
      <c r="G28" s="20"/>
      <c r="H28" s="20"/>
      <c r="I28" s="20"/>
      <c r="J28" s="20"/>
      <c r="K28" s="20"/>
      <c r="L28" s="20"/>
      <c r="M28" s="20"/>
      <c r="N28" s="20"/>
      <c r="O28" s="20"/>
      <c r="P28" s="20"/>
      <c r="Q28" s="20"/>
    </row>
    <row r="29" spans="1:17" ht="12" customHeight="1">
      <c r="A29" s="94" t="s">
        <v>179</v>
      </c>
      <c r="B29" s="94" t="s">
        <v>183</v>
      </c>
      <c r="D29" s="109">
        <v>2007</v>
      </c>
      <c r="E29" s="109">
        <f>D29+1</f>
        <v>2008</v>
      </c>
      <c r="F29" s="109">
        <f>E29+1</f>
        <v>2009</v>
      </c>
      <c r="G29" s="228"/>
      <c r="H29" s="111"/>
      <c r="I29" s="20"/>
      <c r="J29" s="20"/>
      <c r="K29" s="20"/>
      <c r="L29" s="20"/>
      <c r="M29" s="20"/>
      <c r="N29" s="20"/>
      <c r="O29" s="20"/>
      <c r="P29" s="20"/>
      <c r="Q29" s="20"/>
    </row>
    <row r="30" spans="1:17" ht="12" customHeight="1">
      <c r="A30" s="224">
        <f>A27+1</f>
        <v>117</v>
      </c>
      <c r="B30" s="108" t="s">
        <v>180</v>
      </c>
      <c r="C30" s="227"/>
      <c r="D30" s="166"/>
      <c r="E30" s="153"/>
      <c r="F30" s="166"/>
      <c r="G30" s="37"/>
      <c r="H30" s="20"/>
      <c r="I30" s="37"/>
      <c r="Q30" s="20"/>
    </row>
    <row r="31" spans="1:17" ht="12" customHeight="1">
      <c r="A31" s="237" t="s">
        <v>186</v>
      </c>
      <c r="G31" s="37"/>
      <c r="H31" s="20"/>
      <c r="I31" s="37"/>
      <c r="Q31" s="20"/>
    </row>
    <row r="32" spans="1:17" ht="12" customHeight="1">
      <c r="A32" s="20" t="s">
        <v>187</v>
      </c>
      <c r="C32" s="20"/>
      <c r="D32" s="20"/>
      <c r="E32" s="20"/>
      <c r="G32" s="37"/>
      <c r="H32" s="20"/>
      <c r="I32" s="37"/>
      <c r="Q32" s="20"/>
    </row>
    <row r="33" spans="1:5" ht="12.75">
      <c r="A33" s="20" t="s">
        <v>189</v>
      </c>
      <c r="C33" s="20"/>
      <c r="D33" s="20"/>
      <c r="E33" s="20"/>
    </row>
    <row r="34" spans="1:3" ht="12.75">
      <c r="A34" s="20" t="s">
        <v>188</v>
      </c>
      <c r="C34" s="225"/>
    </row>
    <row r="35" spans="1:3" ht="12.75">
      <c r="A35" s="99" t="s">
        <v>192</v>
      </c>
      <c r="B35" s="100"/>
      <c r="C35" s="225"/>
    </row>
    <row r="36" spans="1:6" ht="12.75">
      <c r="A36" s="35" t="s">
        <v>133</v>
      </c>
      <c r="B36" s="100"/>
      <c r="C36" s="225"/>
      <c r="D36" s="226"/>
      <c r="E36" s="100"/>
      <c r="F36" s="226"/>
    </row>
    <row r="37" spans="1:6" ht="25.5" customHeight="1">
      <c r="A37" s="299" t="s">
        <v>184</v>
      </c>
      <c r="B37" s="299"/>
      <c r="C37" s="299"/>
      <c r="D37" s="299"/>
      <c r="E37" s="299"/>
      <c r="F37" s="299"/>
    </row>
    <row r="38" spans="2:6" ht="12.75">
      <c r="B38" s="100"/>
      <c r="C38" s="225"/>
      <c r="D38" s="226"/>
      <c r="E38" s="100"/>
      <c r="F38" s="226"/>
    </row>
    <row r="39" spans="2:6" ht="12.75">
      <c r="B39" s="225"/>
      <c r="C39" s="225"/>
      <c r="D39" s="225"/>
      <c r="E39" s="225"/>
      <c r="F39" s="225"/>
    </row>
    <row r="40" spans="2:6" ht="12.75">
      <c r="B40" s="20"/>
      <c r="C40" s="99"/>
      <c r="D40" s="99"/>
      <c r="E40" s="99"/>
      <c r="F40" s="99"/>
    </row>
    <row r="41" spans="2:6" ht="12.75">
      <c r="B41" s="20"/>
      <c r="C41" s="37"/>
      <c r="D41" s="35"/>
      <c r="E41" s="37"/>
      <c r="F41" s="37"/>
    </row>
  </sheetData>
  <sheetProtection password="CDEF" sheet="1" objects="1" scenarios="1"/>
  <mergeCells count="4">
    <mergeCell ref="A37:F37"/>
    <mergeCell ref="B6:C6"/>
    <mergeCell ref="B7:C7"/>
    <mergeCell ref="B8:C8"/>
  </mergeCells>
  <conditionalFormatting sqref="D30:F30 D6:F8 D17:F21 C19:C21 D12:F14 D25:F27">
    <cfRule type="expression" priority="1" dxfId="0" stopIfTrue="1">
      <formula>$F$3=TRUE</formula>
    </cfRule>
  </conditionalFormatting>
  <printOptions/>
  <pageMargins left="0.3937007874015748" right="0.3937007874015748" top="0.1968503937007874" bottom="0.1968503937007874" header="0.03937007874015748" footer="0.11811023622047245"/>
  <pageSetup horizontalDpi="600" verticalDpi="600" orientation="landscape" paperSize="9" r:id="rId3"/>
  <legacyDrawing r:id="rId2"/>
  <oleObjects>
    <oleObject progId="MSPhotoEd.3" shapeId="581709" r:id="rId1"/>
  </oleObjects>
</worksheet>
</file>

<file path=xl/worksheets/sheet3.xml><?xml version="1.0" encoding="utf-8"?>
<worksheet xmlns="http://schemas.openxmlformats.org/spreadsheetml/2006/main" xmlns:r="http://schemas.openxmlformats.org/officeDocument/2006/relationships">
  <sheetPr codeName="Blad11"/>
  <dimension ref="A1:Q45"/>
  <sheetViews>
    <sheetView showGridLines="0" showZeros="0" showOutlineSymbols="0" zoomScaleSheetLayoutView="75" workbookViewId="0" topLeftCell="A1">
      <selection activeCell="F8" sqref="F8"/>
    </sheetView>
  </sheetViews>
  <sheetFormatPr defaultColWidth="9.140625" defaultRowHeight="12.75"/>
  <cols>
    <col min="1" max="1" width="5.28125" style="21" customWidth="1"/>
    <col min="2" max="2" width="36.8515625" style="21" customWidth="1"/>
    <col min="3" max="6" width="20.7109375" style="21" customWidth="1"/>
    <col min="7" max="7" width="3.00390625" style="21" customWidth="1"/>
    <col min="8" max="8" width="14.28125" style="21" customWidth="1"/>
    <col min="9" max="16384" width="9.140625" style="21" customWidth="1"/>
  </cols>
  <sheetData>
    <row r="1" spans="1:17" s="9" customFormat="1" ht="12" customHeight="1">
      <c r="A1" s="103"/>
      <c r="B1" s="86"/>
      <c r="C1" s="45"/>
      <c r="D1" s="45"/>
      <c r="E1" s="87"/>
      <c r="F1" s="45"/>
      <c r="G1" s="35"/>
      <c r="H1" s="35"/>
      <c r="I1" s="35"/>
      <c r="J1" s="35"/>
      <c r="K1" s="35"/>
      <c r="L1" s="16"/>
      <c r="M1" s="16"/>
      <c r="N1" s="16"/>
      <c r="O1" s="16"/>
      <c r="P1" s="16"/>
      <c r="Q1" s="16"/>
    </row>
    <row r="2" spans="1:17" s="9" customFormat="1" ht="15.75" customHeight="1">
      <c r="A2" s="88" t="str">
        <f>CONCATENATE("Begrotingsformulier ",Voorblad!D3)</f>
        <v>Begrotingsformulier 2010</v>
      </c>
      <c r="B2" s="16"/>
      <c r="C2" s="68"/>
      <c r="D2" s="68"/>
      <c r="E2" s="89" t="b">
        <f>Voorblad!D21</f>
        <v>1</v>
      </c>
      <c r="F2" s="90">
        <v>2</v>
      </c>
      <c r="H2" s="68"/>
      <c r="I2" s="16"/>
      <c r="J2" s="16"/>
      <c r="K2" s="16"/>
      <c r="L2" s="16"/>
      <c r="M2" s="16"/>
      <c r="N2" s="16"/>
      <c r="O2" s="16"/>
      <c r="P2" s="16"/>
      <c r="Q2" s="16"/>
    </row>
    <row r="3" spans="1:17" ht="12" customHeight="1">
      <c r="A3" s="91"/>
      <c r="B3" s="16"/>
      <c r="C3" s="35"/>
      <c r="D3" s="16"/>
      <c r="E3" s="68"/>
      <c r="F3" s="68"/>
      <c r="G3" s="89"/>
      <c r="H3" s="68"/>
      <c r="I3" s="90"/>
      <c r="J3" s="20"/>
      <c r="K3" s="20"/>
      <c r="L3" s="20"/>
      <c r="M3" s="20"/>
      <c r="N3" s="20"/>
      <c r="O3" s="20"/>
      <c r="P3" s="20"/>
      <c r="Q3" s="20"/>
    </row>
    <row r="4" spans="1:17" ht="12" customHeight="1">
      <c r="A4" s="94" t="s">
        <v>44</v>
      </c>
      <c r="B4" s="94" t="s">
        <v>45</v>
      </c>
      <c r="D4" s="109" t="str">
        <f>'exploitatie en opbrengsten'!D5</f>
        <v>Exploitatie 2008</v>
      </c>
      <c r="E4" s="109" t="str">
        <f>'exploitatie en opbrengsten'!E5</f>
        <v>Exploitatie 2009</v>
      </c>
      <c r="F4" s="109" t="str">
        <f>'exploitatie en opbrengsten'!F5</f>
        <v>Begroting 2010</v>
      </c>
      <c r="G4" s="68"/>
      <c r="H4" s="68"/>
      <c r="I4" s="89"/>
      <c r="J4" s="68"/>
      <c r="K4" s="68"/>
      <c r="L4" s="20"/>
      <c r="M4" s="20"/>
      <c r="N4" s="20"/>
      <c r="O4" s="20"/>
      <c r="P4" s="20"/>
      <c r="Q4" s="20"/>
    </row>
    <row r="5" spans="1:17" ht="12" customHeight="1">
      <c r="A5" s="20"/>
      <c r="B5" s="20"/>
      <c r="D5" s="111"/>
      <c r="E5" s="111"/>
      <c r="F5" s="111"/>
      <c r="G5" s="111"/>
      <c r="H5" s="111"/>
      <c r="I5" s="111"/>
      <c r="J5" s="111"/>
      <c r="K5" s="111"/>
      <c r="L5" s="20"/>
      <c r="M5" s="20"/>
      <c r="N5" s="20"/>
      <c r="O5" s="20"/>
      <c r="P5" s="20"/>
      <c r="Q5" s="20"/>
    </row>
    <row r="6" spans="1:17" ht="12" customHeight="1">
      <c r="A6" s="104">
        <f>F2*100+1</f>
        <v>201</v>
      </c>
      <c r="B6" s="304" t="s">
        <v>46</v>
      </c>
      <c r="C6" s="305"/>
      <c r="D6" s="153"/>
      <c r="E6" s="153"/>
      <c r="F6" s="166"/>
      <c r="G6" s="20"/>
      <c r="H6" s="20"/>
      <c r="I6" s="20"/>
      <c r="J6" s="20"/>
      <c r="K6" s="20"/>
      <c r="L6" s="20"/>
      <c r="M6" s="20"/>
      <c r="N6" s="20"/>
      <c r="O6" s="20"/>
      <c r="P6" s="20"/>
      <c r="Q6" s="20"/>
    </row>
    <row r="7" spans="1:17" ht="12" customHeight="1">
      <c r="A7" s="104">
        <f>A6+1</f>
        <v>202</v>
      </c>
      <c r="B7" s="304" t="s">
        <v>47</v>
      </c>
      <c r="C7" s="305"/>
      <c r="D7" s="153"/>
      <c r="E7" s="153"/>
      <c r="F7" s="166"/>
      <c r="G7" s="20"/>
      <c r="H7" s="20"/>
      <c r="I7" s="20"/>
      <c r="J7" s="20"/>
      <c r="K7" s="20"/>
      <c r="L7" s="20"/>
      <c r="M7" s="20"/>
      <c r="N7" s="20"/>
      <c r="O7" s="20"/>
      <c r="P7" s="20"/>
      <c r="Q7" s="20"/>
    </row>
    <row r="8" spans="1:17" ht="12" customHeight="1">
      <c r="A8" s="104">
        <f>A7+1</f>
        <v>203</v>
      </c>
      <c r="B8" s="304" t="s">
        <v>145</v>
      </c>
      <c r="C8" s="305"/>
      <c r="D8" s="153"/>
      <c r="E8" s="153"/>
      <c r="F8" s="166"/>
      <c r="G8" s="20"/>
      <c r="H8" s="20"/>
      <c r="I8" s="20"/>
      <c r="J8" s="20"/>
      <c r="K8" s="20"/>
      <c r="L8" s="20"/>
      <c r="M8" s="20"/>
      <c r="N8" s="20"/>
      <c r="O8" s="20"/>
      <c r="P8" s="20"/>
      <c r="Q8" s="20"/>
    </row>
    <row r="9" spans="1:17" ht="12" customHeight="1">
      <c r="A9" s="104">
        <f>A8+1</f>
        <v>204</v>
      </c>
      <c r="B9" s="306" t="s">
        <v>48</v>
      </c>
      <c r="C9" s="307"/>
      <c r="D9" s="154">
        <f>SUM(D6:D8)</f>
        <v>0</v>
      </c>
      <c r="E9" s="154">
        <f>SUM(E6:E8)</f>
        <v>0</v>
      </c>
      <c r="F9" s="154">
        <f>SUM(F6:F8)</f>
        <v>0</v>
      </c>
      <c r="G9" s="20"/>
      <c r="H9" s="20"/>
      <c r="I9" s="20"/>
      <c r="J9" s="20"/>
      <c r="K9" s="20"/>
      <c r="L9" s="20"/>
      <c r="M9" s="20"/>
      <c r="N9" s="20"/>
      <c r="O9" s="20"/>
      <c r="P9" s="20"/>
      <c r="Q9" s="20"/>
    </row>
    <row r="10" spans="1:17" ht="12" customHeight="1">
      <c r="A10" s="94"/>
      <c r="B10" s="94"/>
      <c r="C10" s="113"/>
      <c r="D10" s="113"/>
      <c r="E10" s="210"/>
      <c r="F10" s="206"/>
      <c r="G10" s="20"/>
      <c r="H10" s="20"/>
      <c r="I10" s="20"/>
      <c r="J10" s="20"/>
      <c r="K10" s="20"/>
      <c r="L10" s="20"/>
      <c r="M10" s="20"/>
      <c r="N10" s="20"/>
      <c r="O10" s="20"/>
      <c r="P10" s="20"/>
      <c r="Q10" s="20"/>
    </row>
    <row r="11" spans="1:17" ht="12" customHeight="1">
      <c r="A11" s="94" t="str">
        <f>"Begroting laboratoriumonderzoeken "&amp;Voorblad!D3</f>
        <v>Begroting laboratoriumonderzoeken 2010</v>
      </c>
      <c r="B11" s="94"/>
      <c r="C11" s="94"/>
      <c r="D11" s="94"/>
      <c r="E11" s="199"/>
      <c r="F11" s="206"/>
      <c r="G11" s="20"/>
      <c r="H11" s="20"/>
      <c r="I11" s="20"/>
      <c r="J11" s="20"/>
      <c r="K11" s="20"/>
      <c r="L11" s="20"/>
      <c r="M11" s="20"/>
      <c r="N11" s="20"/>
      <c r="O11" s="20"/>
      <c r="P11" s="20"/>
      <c r="Q11" s="20"/>
    </row>
    <row r="12" spans="1:17" ht="12" customHeight="1">
      <c r="A12" s="94"/>
      <c r="B12" s="94"/>
      <c r="C12" s="94"/>
      <c r="D12" s="94"/>
      <c r="E12" s="199"/>
      <c r="F12" s="206"/>
      <c r="G12" s="20"/>
      <c r="H12" s="20"/>
      <c r="I12" s="20"/>
      <c r="J12" s="20"/>
      <c r="K12" s="20"/>
      <c r="L12" s="20"/>
      <c r="M12" s="20"/>
      <c r="N12" s="20"/>
      <c r="O12" s="20"/>
      <c r="P12" s="20"/>
      <c r="Q12" s="20"/>
    </row>
    <row r="13" spans="1:17" ht="24" customHeight="1">
      <c r="A13" s="106" t="s">
        <v>49</v>
      </c>
      <c r="B13" s="107" t="s">
        <v>172</v>
      </c>
      <c r="C13" s="109" t="s">
        <v>51</v>
      </c>
      <c r="D13" s="109" t="s">
        <v>136</v>
      </c>
      <c r="E13" s="109" t="s">
        <v>52</v>
      </c>
      <c r="F13" s="109" t="s">
        <v>53</v>
      </c>
      <c r="G13" s="20"/>
      <c r="H13" s="20"/>
      <c r="I13" s="20"/>
      <c r="J13" s="20"/>
      <c r="K13" s="20"/>
      <c r="L13" s="20"/>
      <c r="M13" s="20"/>
      <c r="N13" s="20"/>
      <c r="O13" s="20"/>
      <c r="P13" s="20"/>
      <c r="Q13" s="20"/>
    </row>
    <row r="14" spans="1:17" ht="12" customHeight="1">
      <c r="A14" s="20"/>
      <c r="C14" s="111"/>
      <c r="D14" s="111"/>
      <c r="E14" s="200"/>
      <c r="F14" s="206"/>
      <c r="G14" s="20"/>
      <c r="H14" s="20"/>
      <c r="I14" s="20"/>
      <c r="J14" s="20"/>
      <c r="K14" s="20"/>
      <c r="L14" s="20"/>
      <c r="M14" s="20"/>
      <c r="N14" s="20"/>
      <c r="O14" s="20"/>
      <c r="P14" s="20"/>
      <c r="Q14" s="20"/>
    </row>
    <row r="15" spans="1:17" ht="12" customHeight="1">
      <c r="A15" s="104">
        <v>205</v>
      </c>
      <c r="B15" s="105" t="s">
        <v>134</v>
      </c>
      <c r="C15" s="114">
        <f>+F6</f>
        <v>0</v>
      </c>
      <c r="D15" s="126">
        <f>+F7</f>
        <v>0</v>
      </c>
      <c r="E15" s="211">
        <f>+F8</f>
        <v>0</v>
      </c>
      <c r="F15" s="126">
        <f>SUM(C15:E15)</f>
        <v>0</v>
      </c>
      <c r="G15" s="20"/>
      <c r="H15" s="20"/>
      <c r="I15" s="20"/>
      <c r="J15" s="20"/>
      <c r="K15" s="20"/>
      <c r="L15" s="20"/>
      <c r="M15" s="20"/>
      <c r="N15" s="20"/>
      <c r="O15" s="20"/>
      <c r="P15" s="20"/>
      <c r="Q15" s="20"/>
    </row>
    <row r="16" spans="1:17" ht="12" customHeight="1">
      <c r="A16" s="104">
        <f>A15+1</f>
        <v>206</v>
      </c>
      <c r="B16" s="108" t="s">
        <v>55</v>
      </c>
      <c r="C16" s="115"/>
      <c r="D16" s="116"/>
      <c r="E16" s="155"/>
      <c r="F16" s="128">
        <f>IF(F9&gt;0,+D15/(C15+D15)*100,0)</f>
        <v>0</v>
      </c>
      <c r="G16" s="20"/>
      <c r="H16" s="20"/>
      <c r="I16" s="20"/>
      <c r="J16" s="20"/>
      <c r="K16" s="20"/>
      <c r="L16" s="20"/>
      <c r="M16" s="20"/>
      <c r="N16" s="20"/>
      <c r="O16" s="20"/>
      <c r="P16" s="20"/>
      <c r="Q16" s="20"/>
    </row>
    <row r="17" spans="1:17" ht="12" customHeight="1">
      <c r="A17" s="104">
        <f>A16+1</f>
        <v>207</v>
      </c>
      <c r="B17" s="108" t="s">
        <v>56</v>
      </c>
      <c r="C17" s="116"/>
      <c r="D17" s="116"/>
      <c r="E17" s="155"/>
      <c r="F17" s="166"/>
      <c r="G17" s="20"/>
      <c r="H17" s="20"/>
      <c r="I17" s="20"/>
      <c r="J17" s="20"/>
      <c r="K17" s="20"/>
      <c r="L17" s="20"/>
      <c r="M17" s="20"/>
      <c r="N17" s="20"/>
      <c r="O17" s="20"/>
      <c r="P17" s="20"/>
      <c r="Q17" s="20"/>
    </row>
    <row r="18" spans="1:17" ht="12" customHeight="1">
      <c r="A18" s="104">
        <f>A17+1</f>
        <v>208</v>
      </c>
      <c r="B18" s="108" t="s">
        <v>137</v>
      </c>
      <c r="C18" s="116"/>
      <c r="D18" s="116"/>
      <c r="E18" s="155"/>
      <c r="F18" s="126">
        <f>+'exploitatie en opbrengsten'!F12</f>
        <v>0</v>
      </c>
      <c r="G18" s="20"/>
      <c r="H18" s="20"/>
      <c r="I18" s="20"/>
      <c r="J18" s="20"/>
      <c r="K18" s="20"/>
      <c r="L18" s="20"/>
      <c r="M18" s="20"/>
      <c r="N18" s="20"/>
      <c r="O18" s="20"/>
      <c r="P18" s="20"/>
      <c r="Q18" s="20"/>
    </row>
    <row r="19" spans="1:17" ht="12" customHeight="1">
      <c r="A19" s="94"/>
      <c r="B19" s="35"/>
      <c r="C19" s="117"/>
      <c r="D19" s="117"/>
      <c r="E19" s="117"/>
      <c r="F19" s="207"/>
      <c r="G19" s="16"/>
      <c r="H19" s="20"/>
      <c r="I19" s="20"/>
      <c r="J19" s="20"/>
      <c r="K19" s="20"/>
      <c r="L19" s="20"/>
      <c r="M19" s="20"/>
      <c r="N19" s="20"/>
      <c r="O19" s="20"/>
      <c r="P19" s="20"/>
      <c r="Q19" s="20"/>
    </row>
    <row r="20" spans="1:17" ht="12" customHeight="1">
      <c r="A20" s="94" t="s">
        <v>58</v>
      </c>
      <c r="B20" s="94" t="s">
        <v>57</v>
      </c>
      <c r="D20" s="117"/>
      <c r="F20" s="109" t="s">
        <v>59</v>
      </c>
      <c r="G20" s="20"/>
      <c r="H20" s="20"/>
      <c r="I20" s="20"/>
      <c r="J20" s="20"/>
      <c r="K20" s="20"/>
      <c r="L20" s="20"/>
      <c r="M20" s="20"/>
      <c r="N20" s="20"/>
      <c r="O20" s="20"/>
      <c r="P20" s="20"/>
      <c r="Q20" s="20"/>
    </row>
    <row r="21" spans="1:17" ht="12" customHeight="1">
      <c r="A21" s="20"/>
      <c r="D21" s="111"/>
      <c r="F21" s="208"/>
      <c r="G21" s="20"/>
      <c r="H21" s="20"/>
      <c r="I21" s="20"/>
      <c r="J21" s="20"/>
      <c r="K21" s="20"/>
      <c r="L21" s="20"/>
      <c r="M21" s="20"/>
      <c r="N21" s="20"/>
      <c r="O21" s="20"/>
      <c r="P21" s="20"/>
      <c r="Q21" s="20"/>
    </row>
    <row r="22" spans="1:17" ht="12" customHeight="1">
      <c r="A22" s="104">
        <v>209</v>
      </c>
      <c r="B22" s="300" t="s">
        <v>60</v>
      </c>
      <c r="C22" s="308"/>
      <c r="D22" s="308"/>
      <c r="E22" s="309"/>
      <c r="F22" s="166"/>
      <c r="G22" s="20"/>
      <c r="H22" s="20"/>
      <c r="I22" s="20"/>
      <c r="J22" s="20"/>
      <c r="K22" s="20"/>
      <c r="L22" s="20"/>
      <c r="M22" s="20"/>
      <c r="N22" s="20"/>
      <c r="O22" s="20"/>
      <c r="P22" s="20"/>
      <c r="Q22" s="20"/>
    </row>
    <row r="23" spans="1:17" ht="12" customHeight="1">
      <c r="A23" s="104">
        <f>A22+1</f>
        <v>210</v>
      </c>
      <c r="B23" s="310"/>
      <c r="C23" s="311"/>
      <c r="D23" s="311"/>
      <c r="E23" s="305"/>
      <c r="F23" s="166"/>
      <c r="G23" s="20"/>
      <c r="H23" s="20"/>
      <c r="I23" s="20"/>
      <c r="J23" s="20"/>
      <c r="K23" s="20"/>
      <c r="L23" s="20"/>
      <c r="M23" s="20"/>
      <c r="N23" s="20"/>
      <c r="O23" s="20"/>
      <c r="P23" s="20"/>
      <c r="Q23" s="20"/>
    </row>
    <row r="24" spans="1:17" ht="12" customHeight="1">
      <c r="A24" s="104">
        <f>A23+1</f>
        <v>211</v>
      </c>
      <c r="B24" s="310"/>
      <c r="C24" s="311"/>
      <c r="D24" s="311"/>
      <c r="E24" s="305"/>
      <c r="F24" s="166"/>
      <c r="G24" s="20"/>
      <c r="H24" s="20"/>
      <c r="I24" s="20"/>
      <c r="J24" s="20"/>
      <c r="K24" s="20"/>
      <c r="L24" s="20"/>
      <c r="M24" s="20"/>
      <c r="N24" s="20"/>
      <c r="O24" s="20"/>
      <c r="P24" s="20"/>
      <c r="Q24" s="20"/>
    </row>
    <row r="25" spans="1:17" ht="12" customHeight="1">
      <c r="A25" s="104">
        <f>A24+1</f>
        <v>212</v>
      </c>
      <c r="B25" s="310"/>
      <c r="C25" s="311"/>
      <c r="D25" s="311"/>
      <c r="E25" s="305"/>
      <c r="F25" s="166"/>
      <c r="G25" s="20"/>
      <c r="H25" s="20"/>
      <c r="I25" s="20"/>
      <c r="J25" s="20"/>
      <c r="K25" s="20"/>
      <c r="L25" s="20"/>
      <c r="M25" s="20"/>
      <c r="N25" s="20"/>
      <c r="O25" s="20"/>
      <c r="P25" s="20"/>
      <c r="Q25" s="20"/>
    </row>
    <row r="26" spans="1:17" ht="12" customHeight="1">
      <c r="A26" s="94"/>
      <c r="B26" s="94"/>
      <c r="D26" s="94"/>
      <c r="F26" s="199"/>
      <c r="G26" s="20"/>
      <c r="H26" s="20"/>
      <c r="I26" s="20"/>
      <c r="J26" s="20"/>
      <c r="K26" s="20"/>
      <c r="L26" s="20"/>
      <c r="M26" s="20"/>
      <c r="N26" s="20"/>
      <c r="O26" s="20"/>
      <c r="P26" s="20"/>
      <c r="Q26" s="20"/>
    </row>
    <row r="27" spans="1:17" ht="12" customHeight="1">
      <c r="A27" s="94" t="s">
        <v>61</v>
      </c>
      <c r="B27" s="94" t="s">
        <v>160</v>
      </c>
      <c r="D27" s="94"/>
      <c r="F27" s="109" t="s">
        <v>59</v>
      </c>
      <c r="G27" s="20"/>
      <c r="H27" s="20"/>
      <c r="I27" s="20"/>
      <c r="J27" s="20"/>
      <c r="K27" s="20"/>
      <c r="L27" s="20"/>
      <c r="M27" s="20"/>
      <c r="N27" s="20"/>
      <c r="O27" s="20"/>
      <c r="P27" s="20"/>
      <c r="Q27" s="20"/>
    </row>
    <row r="28" spans="1:17" ht="12" customHeight="1">
      <c r="A28" s="20"/>
      <c r="D28" s="111"/>
      <c r="F28" s="208"/>
      <c r="G28" s="20"/>
      <c r="H28" s="111"/>
      <c r="I28" s="20"/>
      <c r="J28" s="20"/>
      <c r="K28" s="20"/>
      <c r="L28" s="20"/>
      <c r="M28" s="20"/>
      <c r="N28" s="20"/>
      <c r="O28" s="20"/>
      <c r="P28" s="20"/>
      <c r="Q28" s="20"/>
    </row>
    <row r="29" spans="1:17" ht="12" customHeight="1">
      <c r="A29" s="104">
        <v>213</v>
      </c>
      <c r="B29" s="310"/>
      <c r="C29" s="311"/>
      <c r="D29" s="311"/>
      <c r="E29" s="305"/>
      <c r="F29" s="166"/>
      <c r="G29" s="111"/>
      <c r="H29" s="121"/>
      <c r="I29" s="121"/>
      <c r="J29" s="121"/>
      <c r="K29" s="111"/>
      <c r="L29" s="20"/>
      <c r="M29" s="20"/>
      <c r="N29" s="20"/>
      <c r="O29" s="20"/>
      <c r="P29" s="20"/>
      <c r="Q29" s="20"/>
    </row>
    <row r="30" spans="1:17" ht="12" customHeight="1">
      <c r="A30" s="104">
        <f>A29+1</f>
        <v>214</v>
      </c>
      <c r="B30" s="310"/>
      <c r="C30" s="311"/>
      <c r="D30" s="311"/>
      <c r="E30" s="305"/>
      <c r="F30" s="166"/>
      <c r="G30" s="111"/>
      <c r="H30" s="121"/>
      <c r="I30" s="121"/>
      <c r="J30" s="121"/>
      <c r="K30" s="111"/>
      <c r="L30" s="20"/>
      <c r="M30" s="20"/>
      <c r="N30" s="20"/>
      <c r="O30" s="20"/>
      <c r="P30" s="20"/>
      <c r="Q30" s="20"/>
    </row>
    <row r="31" spans="1:17" ht="12" customHeight="1">
      <c r="A31" s="104">
        <f>A30+1</f>
        <v>215</v>
      </c>
      <c r="B31" s="310"/>
      <c r="C31" s="311"/>
      <c r="D31" s="311"/>
      <c r="E31" s="305"/>
      <c r="F31" s="166"/>
      <c r="G31" s="111"/>
      <c r="H31" s="121"/>
      <c r="I31" s="121"/>
      <c r="J31" s="121"/>
      <c r="K31" s="111"/>
      <c r="L31" s="20"/>
      <c r="M31" s="20"/>
      <c r="N31" s="20"/>
      <c r="O31" s="20"/>
      <c r="P31" s="20"/>
      <c r="Q31" s="20"/>
    </row>
    <row r="32" spans="1:17" ht="12" customHeight="1">
      <c r="A32" s="104">
        <f>A31+1</f>
        <v>216</v>
      </c>
      <c r="B32" s="310"/>
      <c r="C32" s="311"/>
      <c r="D32" s="311"/>
      <c r="E32" s="305"/>
      <c r="F32" s="166"/>
      <c r="G32" s="37"/>
      <c r="H32" s="20"/>
      <c r="I32" s="37"/>
      <c r="Q32" s="20"/>
    </row>
    <row r="33" spans="1:17" ht="12" customHeight="1">
      <c r="A33" s="94"/>
      <c r="B33" s="94"/>
      <c r="D33" s="94"/>
      <c r="F33" s="199"/>
      <c r="G33" s="20"/>
      <c r="H33" s="20"/>
      <c r="I33" s="20"/>
      <c r="J33" s="20"/>
      <c r="K33" s="20"/>
      <c r="L33" s="20"/>
      <c r="M33" s="20"/>
      <c r="N33" s="20"/>
      <c r="O33" s="20"/>
      <c r="P33" s="20"/>
      <c r="Q33" s="20"/>
    </row>
    <row r="34" spans="1:17" ht="12" customHeight="1">
      <c r="A34" s="94" t="s">
        <v>141</v>
      </c>
      <c r="B34" s="94" t="s">
        <v>142</v>
      </c>
      <c r="D34" s="94"/>
      <c r="F34" s="109" t="s">
        <v>59</v>
      </c>
      <c r="G34" s="20"/>
      <c r="H34" s="20"/>
      <c r="I34" s="20"/>
      <c r="J34" s="20"/>
      <c r="K34" s="20"/>
      <c r="L34" s="20"/>
      <c r="M34" s="20"/>
      <c r="N34" s="20"/>
      <c r="O34" s="20"/>
      <c r="P34" s="20"/>
      <c r="Q34" s="20"/>
    </row>
    <row r="35" spans="1:17" ht="12" customHeight="1">
      <c r="A35" s="20"/>
      <c r="D35" s="111"/>
      <c r="F35" s="208"/>
      <c r="G35" s="20"/>
      <c r="H35" s="111"/>
      <c r="I35" s="20"/>
      <c r="J35" s="20"/>
      <c r="K35" s="20"/>
      <c r="L35" s="20"/>
      <c r="M35" s="20"/>
      <c r="N35" s="20"/>
      <c r="O35" s="20"/>
      <c r="P35" s="20"/>
      <c r="Q35" s="20"/>
    </row>
    <row r="36" spans="1:17" ht="12" customHeight="1">
      <c r="A36" s="104">
        <f>A32+1</f>
        <v>217</v>
      </c>
      <c r="B36" s="310"/>
      <c r="C36" s="311"/>
      <c r="D36" s="311"/>
      <c r="E36" s="305"/>
      <c r="F36" s="166"/>
      <c r="G36" s="37"/>
      <c r="H36" s="20"/>
      <c r="I36" s="37"/>
      <c r="Q36" s="20"/>
    </row>
    <row r="37" spans="1:17" ht="12" customHeight="1">
      <c r="A37" s="104">
        <f>A36+1</f>
        <v>218</v>
      </c>
      <c r="B37" s="310"/>
      <c r="C37" s="311"/>
      <c r="D37" s="311"/>
      <c r="E37" s="305"/>
      <c r="F37" s="166"/>
      <c r="G37" s="37"/>
      <c r="H37" s="20"/>
      <c r="I37" s="37"/>
      <c r="Q37" s="20"/>
    </row>
    <row r="38" spans="1:17" ht="12" customHeight="1">
      <c r="A38" s="104">
        <f>A37+1</f>
        <v>219</v>
      </c>
      <c r="B38" s="310"/>
      <c r="C38" s="311"/>
      <c r="D38" s="311"/>
      <c r="E38" s="305"/>
      <c r="F38" s="166"/>
      <c r="G38" s="37"/>
      <c r="H38" s="20"/>
      <c r="I38" s="37"/>
      <c r="Q38" s="20"/>
    </row>
    <row r="39" spans="1:17" ht="12" customHeight="1">
      <c r="A39" s="104">
        <f>A38+1</f>
        <v>220</v>
      </c>
      <c r="B39" s="310"/>
      <c r="C39" s="311"/>
      <c r="D39" s="311"/>
      <c r="E39" s="305"/>
      <c r="F39" s="166"/>
      <c r="G39" s="37"/>
      <c r="H39" s="20"/>
      <c r="I39" s="37"/>
      <c r="Q39" s="20"/>
    </row>
    <row r="40" spans="1:17" ht="12" customHeight="1">
      <c r="A40" s="94"/>
      <c r="B40" s="94"/>
      <c r="C40" s="94"/>
      <c r="F40" s="209"/>
      <c r="G40" s="37"/>
      <c r="H40" s="37"/>
      <c r="I40" s="37"/>
      <c r="Q40" s="20"/>
    </row>
    <row r="41" spans="1:6" ht="12.75">
      <c r="A41" s="167" t="s">
        <v>169</v>
      </c>
      <c r="B41" s="168"/>
      <c r="C41" s="111"/>
      <c r="F41" s="209"/>
    </row>
    <row r="42" spans="1:6" ht="12.75">
      <c r="A42" s="99" t="s">
        <v>135</v>
      </c>
      <c r="B42" s="20"/>
      <c r="C42" s="99"/>
      <c r="F42" s="209"/>
    </row>
    <row r="43" spans="1:3" ht="12.75">
      <c r="A43" s="121"/>
      <c r="B43" s="20"/>
      <c r="C43" s="37"/>
    </row>
    <row r="44" spans="1:3" ht="12.75">
      <c r="A44" s="111"/>
      <c r="B44" s="20"/>
      <c r="C44" s="37"/>
    </row>
    <row r="45" spans="1:3" ht="12.75">
      <c r="A45" s="37"/>
      <c r="B45" s="162"/>
      <c r="C45" s="37"/>
    </row>
  </sheetData>
  <sheetProtection password="CDEF" sheet="1" objects="1" scenarios="1"/>
  <mergeCells count="16">
    <mergeCell ref="B36:E36"/>
    <mergeCell ref="B37:E37"/>
    <mergeCell ref="B38:E38"/>
    <mergeCell ref="B39:E39"/>
    <mergeCell ref="B29:E29"/>
    <mergeCell ref="B30:E30"/>
    <mergeCell ref="B31:E31"/>
    <mergeCell ref="B32:E32"/>
    <mergeCell ref="B22:E22"/>
    <mergeCell ref="B23:E23"/>
    <mergeCell ref="B24:E24"/>
    <mergeCell ref="B25:E25"/>
    <mergeCell ref="B6:C6"/>
    <mergeCell ref="B7:C7"/>
    <mergeCell ref="B8:C8"/>
    <mergeCell ref="B9:C9"/>
  </mergeCells>
  <conditionalFormatting sqref="D6:F8 F22:F25 F36:F39 F29:F32 F17 B23:B25 B29:B32 B36:B39">
    <cfRule type="expression" priority="1" dxfId="0" stopIfTrue="1">
      <formula>$E$2=TRUE</formula>
    </cfRule>
  </conditionalFormatting>
  <printOptions/>
  <pageMargins left="0.3937007874015748" right="0.3937007874015748" top="0.1968503937007874" bottom="0.1968503937007874" header="0.03937007874015748" footer="0.11811023622047245"/>
  <pageSetup horizontalDpi="600" verticalDpi="600" orientation="landscape" paperSize="9" r:id="rId3"/>
  <legacyDrawing r:id="rId2"/>
  <oleObjects>
    <oleObject progId="MSPhotoEd.3" shapeId="591132" r:id="rId1"/>
  </oleObjects>
</worksheet>
</file>

<file path=xl/worksheets/sheet4.xml><?xml version="1.0" encoding="utf-8"?>
<worksheet xmlns="http://schemas.openxmlformats.org/spreadsheetml/2006/main" xmlns:r="http://schemas.openxmlformats.org/officeDocument/2006/relationships">
  <sheetPr codeName="Blad12"/>
  <dimension ref="A1:R41"/>
  <sheetViews>
    <sheetView showGridLines="0" showZeros="0" showOutlineSymbols="0" zoomScaleSheetLayoutView="75" workbookViewId="0" topLeftCell="A1">
      <selection activeCell="E6" sqref="E6"/>
    </sheetView>
  </sheetViews>
  <sheetFormatPr defaultColWidth="9.140625" defaultRowHeight="12.75"/>
  <cols>
    <col min="1" max="1" width="5.28125" style="21" customWidth="1"/>
    <col min="2" max="2" width="34.8515625" style="21" customWidth="1"/>
    <col min="3" max="3" width="20.57421875" style="21" customWidth="1"/>
    <col min="4" max="6" width="16.7109375" style="21" customWidth="1"/>
    <col min="7" max="7" width="19.140625" style="21" customWidth="1"/>
    <col min="8" max="8" width="0.9921875" style="21" customWidth="1"/>
    <col min="9" max="9" width="14.28125" style="21" customWidth="1"/>
    <col min="10" max="16384" width="9.140625" style="21" customWidth="1"/>
  </cols>
  <sheetData>
    <row r="1" spans="1:18" s="9" customFormat="1" ht="12" customHeight="1">
      <c r="A1" s="58"/>
      <c r="B1" s="86"/>
      <c r="C1" s="86"/>
      <c r="D1" s="45"/>
      <c r="E1" s="45"/>
      <c r="F1" s="87"/>
      <c r="G1" s="45"/>
      <c r="H1" s="35"/>
      <c r="I1" s="35"/>
      <c r="J1" s="35"/>
      <c r="K1" s="35"/>
      <c r="L1" s="35"/>
      <c r="M1" s="16"/>
      <c r="N1" s="16"/>
      <c r="O1" s="16"/>
      <c r="P1" s="16"/>
      <c r="Q1" s="16"/>
      <c r="R1" s="16"/>
    </row>
    <row r="2" spans="1:18" s="9" customFormat="1" ht="15.75" customHeight="1">
      <c r="A2" s="88" t="str">
        <f>CONCATENATE("Begrotingsformulier ",Voorblad!D3)</f>
        <v>Begrotingsformulier 2010</v>
      </c>
      <c r="B2" s="35"/>
      <c r="C2" s="35"/>
      <c r="D2" s="68"/>
      <c r="E2" s="68"/>
      <c r="F2" s="68"/>
      <c r="G2" s="36">
        <v>3</v>
      </c>
      <c r="H2" s="90"/>
      <c r="I2" s="68"/>
      <c r="J2" s="16"/>
      <c r="K2" s="16"/>
      <c r="L2" s="16"/>
      <c r="M2" s="16"/>
      <c r="N2" s="16"/>
      <c r="O2" s="16"/>
      <c r="P2" s="16"/>
      <c r="Q2" s="16"/>
      <c r="R2" s="16"/>
    </row>
    <row r="3" spans="1:18" ht="12" customHeight="1">
      <c r="A3" s="91"/>
      <c r="B3" s="35"/>
      <c r="C3" s="35"/>
      <c r="D3" s="35"/>
      <c r="E3" s="35"/>
      <c r="F3" s="68"/>
      <c r="G3" s="89" t="b">
        <f>Voorblad!D21</f>
        <v>1</v>
      </c>
      <c r="H3" s="89"/>
      <c r="I3" s="68"/>
      <c r="J3" s="90"/>
      <c r="K3" s="20"/>
      <c r="L3" s="20"/>
      <c r="M3" s="20"/>
      <c r="N3" s="20"/>
      <c r="O3" s="20"/>
      <c r="P3" s="20"/>
      <c r="Q3" s="20"/>
      <c r="R3" s="20"/>
    </row>
    <row r="4" spans="1:18" ht="22.5" customHeight="1">
      <c r="A4" s="94" t="s">
        <v>62</v>
      </c>
      <c r="B4" s="94" t="s">
        <v>149</v>
      </c>
      <c r="C4" s="94"/>
      <c r="D4" s="43"/>
      <c r="E4" s="109" t="str">
        <f>'afnames en begroting'!D4</f>
        <v>Exploitatie 2008</v>
      </c>
      <c r="F4" s="109" t="str">
        <f>'afnames en begroting'!E4</f>
        <v>Exploitatie 2009</v>
      </c>
      <c r="G4" s="109" t="str">
        <f>'afnames en begroting'!F4</f>
        <v>Begroting 2010</v>
      </c>
      <c r="H4" s="68"/>
      <c r="I4" s="68"/>
      <c r="J4" s="89"/>
      <c r="K4" s="68"/>
      <c r="L4" s="68"/>
      <c r="M4" s="20"/>
      <c r="N4" s="20"/>
      <c r="O4" s="20"/>
      <c r="P4" s="20"/>
      <c r="Q4" s="20"/>
      <c r="R4" s="20"/>
    </row>
    <row r="5" spans="1:18" ht="12" customHeight="1">
      <c r="A5" s="37"/>
      <c r="B5" s="37"/>
      <c r="C5" s="37"/>
      <c r="D5" s="43"/>
      <c r="E5" s="37"/>
      <c r="F5" s="37"/>
      <c r="G5" s="37"/>
      <c r="H5" s="111"/>
      <c r="I5" s="111"/>
      <c r="J5" s="111"/>
      <c r="K5" s="111"/>
      <c r="L5" s="111"/>
      <c r="M5" s="20"/>
      <c r="N5" s="20"/>
      <c r="O5" s="20"/>
      <c r="P5" s="20"/>
      <c r="Q5" s="20"/>
      <c r="R5" s="20"/>
    </row>
    <row r="6" spans="1:18" ht="26.25" customHeight="1">
      <c r="A6" s="104">
        <v>301</v>
      </c>
      <c r="B6" s="323" t="s">
        <v>173</v>
      </c>
      <c r="C6" s="324"/>
      <c r="D6" s="309"/>
      <c r="E6" s="153"/>
      <c r="F6" s="153"/>
      <c r="G6" s="153"/>
      <c r="H6" s="20"/>
      <c r="I6" s="20"/>
      <c r="J6" s="20"/>
      <c r="K6" s="20"/>
      <c r="L6" s="20"/>
      <c r="M6" s="20"/>
      <c r="N6" s="20"/>
      <c r="O6" s="20"/>
      <c r="P6" s="20"/>
      <c r="Q6" s="20"/>
      <c r="R6" s="20"/>
    </row>
    <row r="7" spans="1:18" ht="12" customHeight="1">
      <c r="A7" s="94"/>
      <c r="B7" s="94"/>
      <c r="C7" s="94"/>
      <c r="D7" s="43"/>
      <c r="E7" s="210"/>
      <c r="F7" s="210"/>
      <c r="G7" s="210"/>
      <c r="H7" s="20"/>
      <c r="I7" s="20"/>
      <c r="J7" s="20"/>
      <c r="K7" s="20"/>
      <c r="L7" s="20"/>
      <c r="M7" s="20"/>
      <c r="N7" s="20"/>
      <c r="O7" s="20"/>
      <c r="P7" s="20"/>
      <c r="Q7" s="20"/>
      <c r="R7" s="20"/>
    </row>
    <row r="8" spans="1:18" ht="24.75" customHeight="1">
      <c r="A8" s="106" t="s">
        <v>64</v>
      </c>
      <c r="B8" s="107" t="s">
        <v>63</v>
      </c>
      <c r="C8" s="107"/>
      <c r="D8" s="43"/>
      <c r="E8" s="212"/>
      <c r="F8" s="212"/>
      <c r="G8" s="212"/>
      <c r="H8" s="20"/>
      <c r="I8" s="20"/>
      <c r="J8" s="20"/>
      <c r="K8" s="20"/>
      <c r="L8" s="20"/>
      <c r="M8" s="20"/>
      <c r="N8" s="20"/>
      <c r="O8" s="20"/>
      <c r="P8" s="20"/>
      <c r="Q8" s="20"/>
      <c r="R8" s="20"/>
    </row>
    <row r="9" spans="1:18" ht="12" customHeight="1">
      <c r="A9" s="104">
        <v>302</v>
      </c>
      <c r="B9" s="318"/>
      <c r="C9" s="319"/>
      <c r="D9" s="320"/>
      <c r="E9" s="153"/>
      <c r="F9" s="153"/>
      <c r="G9" s="166"/>
      <c r="H9" s="20"/>
      <c r="I9" s="20"/>
      <c r="J9" s="20"/>
      <c r="K9" s="20"/>
      <c r="L9" s="20"/>
      <c r="M9" s="20"/>
      <c r="N9" s="20"/>
      <c r="O9" s="20"/>
      <c r="P9" s="20"/>
      <c r="Q9" s="20"/>
      <c r="R9" s="20"/>
    </row>
    <row r="10" spans="1:18" ht="12" customHeight="1">
      <c r="A10" s="104">
        <f>A9+1</f>
        <v>303</v>
      </c>
      <c r="B10" s="318"/>
      <c r="C10" s="319"/>
      <c r="D10" s="320"/>
      <c r="E10" s="153"/>
      <c r="F10" s="153"/>
      <c r="G10" s="166"/>
      <c r="H10" s="20"/>
      <c r="I10" s="20"/>
      <c r="J10" s="20"/>
      <c r="K10" s="20"/>
      <c r="L10" s="20"/>
      <c r="M10" s="20"/>
      <c r="N10" s="20"/>
      <c r="O10" s="20"/>
      <c r="P10" s="20"/>
      <c r="Q10" s="20"/>
      <c r="R10" s="20"/>
    </row>
    <row r="11" spans="1:18" ht="12" customHeight="1">
      <c r="A11" s="104">
        <f>A10+1</f>
        <v>304</v>
      </c>
      <c r="B11" s="318"/>
      <c r="C11" s="319"/>
      <c r="D11" s="320"/>
      <c r="E11" s="153"/>
      <c r="F11" s="153"/>
      <c r="G11" s="166"/>
      <c r="H11" s="20"/>
      <c r="I11" s="20"/>
      <c r="J11" s="20"/>
      <c r="K11" s="20"/>
      <c r="L11" s="20"/>
      <c r="M11" s="20"/>
      <c r="N11" s="20"/>
      <c r="O11" s="20"/>
      <c r="P11" s="20"/>
      <c r="Q11" s="20"/>
      <c r="R11" s="20"/>
    </row>
    <row r="12" spans="1:18" ht="12" customHeight="1">
      <c r="A12" s="104">
        <f>A11+1</f>
        <v>305</v>
      </c>
      <c r="B12" s="318"/>
      <c r="C12" s="319"/>
      <c r="D12" s="320"/>
      <c r="E12" s="153"/>
      <c r="F12" s="153"/>
      <c r="G12" s="166"/>
      <c r="H12" s="20"/>
      <c r="I12" s="20"/>
      <c r="J12" s="20"/>
      <c r="K12" s="20"/>
      <c r="L12" s="20"/>
      <c r="M12" s="20"/>
      <c r="N12" s="20"/>
      <c r="O12" s="20"/>
      <c r="P12" s="20"/>
      <c r="Q12" s="20"/>
      <c r="R12" s="20"/>
    </row>
    <row r="13" spans="1:18" ht="12" customHeight="1">
      <c r="A13" s="104">
        <f>A12+1</f>
        <v>306</v>
      </c>
      <c r="B13" s="318"/>
      <c r="C13" s="319"/>
      <c r="D13" s="320"/>
      <c r="E13" s="153"/>
      <c r="F13" s="153"/>
      <c r="G13" s="166"/>
      <c r="H13" s="20"/>
      <c r="I13" s="20"/>
      <c r="J13" s="20"/>
      <c r="K13" s="20"/>
      <c r="L13" s="20"/>
      <c r="M13" s="20"/>
      <c r="N13" s="20"/>
      <c r="O13" s="20"/>
      <c r="P13" s="20"/>
      <c r="Q13" s="20"/>
      <c r="R13" s="20"/>
    </row>
    <row r="14" spans="1:18" ht="12" customHeight="1">
      <c r="A14" s="94"/>
      <c r="B14" s="94"/>
      <c r="C14" s="94"/>
      <c r="D14" s="43"/>
      <c r="E14" s="210"/>
      <c r="F14" s="210"/>
      <c r="G14" s="210"/>
      <c r="H14" s="20"/>
      <c r="I14" s="20"/>
      <c r="J14" s="20"/>
      <c r="K14" s="20"/>
      <c r="L14" s="20"/>
      <c r="M14" s="20"/>
      <c r="N14" s="20"/>
      <c r="O14" s="20"/>
      <c r="P14" s="20"/>
      <c r="Q14" s="20"/>
      <c r="R14" s="20"/>
    </row>
    <row r="15" spans="1:18" ht="12" customHeight="1">
      <c r="A15" s="106" t="s">
        <v>64</v>
      </c>
      <c r="B15" s="107" t="s">
        <v>65</v>
      </c>
      <c r="C15" s="107"/>
      <c r="D15" s="43"/>
      <c r="E15" s="212"/>
      <c r="F15" s="212"/>
      <c r="G15" s="212"/>
      <c r="H15" s="20"/>
      <c r="I15" s="20"/>
      <c r="J15" s="20"/>
      <c r="K15" s="20"/>
      <c r="L15" s="20"/>
      <c r="M15" s="20"/>
      <c r="N15" s="20"/>
      <c r="O15" s="20"/>
      <c r="P15" s="20"/>
      <c r="Q15" s="20"/>
      <c r="R15" s="20"/>
    </row>
    <row r="16" spans="1:18" ht="12" customHeight="1">
      <c r="A16" s="94"/>
      <c r="B16" s="107"/>
      <c r="C16" s="107"/>
      <c r="D16" s="43"/>
      <c r="E16" s="212"/>
      <c r="F16" s="212"/>
      <c r="G16" s="212"/>
      <c r="H16" s="20"/>
      <c r="I16" s="20"/>
      <c r="J16" s="20"/>
      <c r="K16" s="20"/>
      <c r="L16" s="20"/>
      <c r="M16" s="20"/>
      <c r="N16" s="20"/>
      <c r="O16" s="20"/>
      <c r="P16" s="20"/>
      <c r="Q16" s="20"/>
      <c r="R16" s="20"/>
    </row>
    <row r="17" spans="1:18" ht="12" customHeight="1">
      <c r="A17" s="104">
        <v>307</v>
      </c>
      <c r="B17" s="318"/>
      <c r="C17" s="319"/>
      <c r="D17" s="320"/>
      <c r="E17" s="153"/>
      <c r="F17" s="153"/>
      <c r="G17" s="166"/>
      <c r="H17" s="20"/>
      <c r="I17" s="20"/>
      <c r="J17" s="20"/>
      <c r="K17" s="20"/>
      <c r="L17" s="20"/>
      <c r="M17" s="20"/>
      <c r="N17" s="20"/>
      <c r="O17" s="20"/>
      <c r="P17" s="20"/>
      <c r="Q17" s="20"/>
      <c r="R17" s="20"/>
    </row>
    <row r="18" spans="1:18" ht="12" customHeight="1">
      <c r="A18" s="104">
        <f>A17+1</f>
        <v>308</v>
      </c>
      <c r="B18" s="318"/>
      <c r="C18" s="319"/>
      <c r="D18" s="320"/>
      <c r="E18" s="153"/>
      <c r="F18" s="153"/>
      <c r="G18" s="166"/>
      <c r="H18" s="20"/>
      <c r="I18" s="20"/>
      <c r="J18" s="20"/>
      <c r="K18" s="20"/>
      <c r="L18" s="20"/>
      <c r="M18" s="20"/>
      <c r="N18" s="20"/>
      <c r="O18" s="20"/>
      <c r="P18" s="20"/>
      <c r="Q18" s="20"/>
      <c r="R18" s="20"/>
    </row>
    <row r="19" spans="1:18" ht="12" customHeight="1">
      <c r="A19" s="104">
        <f>A18+1</f>
        <v>309</v>
      </c>
      <c r="B19" s="318"/>
      <c r="C19" s="319"/>
      <c r="D19" s="320"/>
      <c r="E19" s="153"/>
      <c r="F19" s="153"/>
      <c r="G19" s="166"/>
      <c r="H19" s="20"/>
      <c r="I19" s="20"/>
      <c r="J19" s="20"/>
      <c r="K19" s="20"/>
      <c r="L19" s="20"/>
      <c r="M19" s="20"/>
      <c r="N19" s="20"/>
      <c r="O19" s="20"/>
      <c r="P19" s="20"/>
      <c r="Q19" s="20"/>
      <c r="R19" s="20"/>
    </row>
    <row r="20" spans="1:18" ht="12" customHeight="1">
      <c r="A20" s="104">
        <f>A19+1</f>
        <v>310</v>
      </c>
      <c r="B20" s="318"/>
      <c r="C20" s="319"/>
      <c r="D20" s="320"/>
      <c r="E20" s="153"/>
      <c r="F20" s="153"/>
      <c r="G20" s="166"/>
      <c r="H20" s="20"/>
      <c r="I20" s="20"/>
      <c r="J20" s="20"/>
      <c r="K20" s="20"/>
      <c r="L20" s="20"/>
      <c r="M20" s="20"/>
      <c r="N20" s="20"/>
      <c r="O20" s="20"/>
      <c r="P20" s="20"/>
      <c r="Q20" s="20"/>
      <c r="R20" s="20"/>
    </row>
    <row r="21" spans="1:18" ht="12" customHeight="1">
      <c r="A21" s="104">
        <f>A20+1</f>
        <v>311</v>
      </c>
      <c r="B21" s="318"/>
      <c r="C21" s="319"/>
      <c r="D21" s="320"/>
      <c r="E21" s="153"/>
      <c r="F21" s="153"/>
      <c r="G21" s="166"/>
      <c r="H21" s="20"/>
      <c r="I21" s="20"/>
      <c r="J21" s="20"/>
      <c r="K21" s="20"/>
      <c r="L21" s="20"/>
      <c r="M21" s="20"/>
      <c r="N21" s="20"/>
      <c r="O21" s="20"/>
      <c r="P21" s="20"/>
      <c r="Q21" s="20"/>
      <c r="R21" s="20"/>
    </row>
    <row r="22" spans="1:18" ht="12" customHeight="1">
      <c r="A22" s="104">
        <f>A21+1</f>
        <v>312</v>
      </c>
      <c r="B22" s="306" t="s">
        <v>66</v>
      </c>
      <c r="C22" s="321"/>
      <c r="D22" s="322"/>
      <c r="E22" s="158">
        <f>SUM(E6,E9:E13,E17:E21)</f>
        <v>0</v>
      </c>
      <c r="F22" s="158">
        <f>SUM(F6,F9:F13,F17:F21)</f>
        <v>0</v>
      </c>
      <c r="G22" s="154">
        <f>SUM(G6,G9:G13,G17:G21)</f>
        <v>0</v>
      </c>
      <c r="H22" s="20"/>
      <c r="I22" s="20"/>
      <c r="J22" s="20"/>
      <c r="K22" s="20"/>
      <c r="L22" s="20"/>
      <c r="M22" s="20"/>
      <c r="N22" s="20"/>
      <c r="O22" s="20"/>
      <c r="P22" s="20"/>
      <c r="Q22" s="20"/>
      <c r="R22" s="20"/>
    </row>
    <row r="23" spans="1:18" ht="12" customHeight="1">
      <c r="A23" s="94"/>
      <c r="B23" s="94"/>
      <c r="C23" s="94"/>
      <c r="D23" s="94"/>
      <c r="E23" s="94"/>
      <c r="F23" s="94"/>
      <c r="G23" s="37"/>
      <c r="H23" s="37"/>
      <c r="I23" s="37"/>
      <c r="J23" s="37"/>
      <c r="R23" s="20"/>
    </row>
    <row r="24" spans="1:7" ht="12.75">
      <c r="A24" s="94" t="s">
        <v>67</v>
      </c>
      <c r="B24" s="94" t="s">
        <v>74</v>
      </c>
      <c r="C24" s="94"/>
      <c r="D24" s="314" t="str">
        <f>F4</f>
        <v>Exploitatie 2009</v>
      </c>
      <c r="E24" s="315"/>
      <c r="F24" s="316" t="str">
        <f>G4</f>
        <v>Begroting 2010</v>
      </c>
      <c r="G24" s="317"/>
    </row>
    <row r="25" spans="1:7" ht="12.75">
      <c r="A25" s="99"/>
      <c r="B25" s="37"/>
      <c r="C25" s="109" t="s">
        <v>68</v>
      </c>
      <c r="D25" s="109" t="s">
        <v>69</v>
      </c>
      <c r="E25" s="109" t="s">
        <v>138</v>
      </c>
      <c r="F25" s="109" t="s">
        <v>69</v>
      </c>
      <c r="G25" s="109" t="s">
        <v>138</v>
      </c>
    </row>
    <row r="26" spans="1:7" ht="12.75">
      <c r="A26" s="35"/>
      <c r="B26" s="37"/>
      <c r="C26" s="37"/>
      <c r="D26" s="37"/>
      <c r="E26" s="43"/>
      <c r="F26" s="43"/>
      <c r="G26" s="43"/>
    </row>
    <row r="27" spans="1:7" ht="12.75">
      <c r="A27" s="104">
        <v>313</v>
      </c>
      <c r="B27" s="105" t="s">
        <v>70</v>
      </c>
      <c r="C27" s="92"/>
      <c r="D27" s="95"/>
      <c r="E27" s="153"/>
      <c r="F27" s="95"/>
      <c r="G27" s="166"/>
    </row>
    <row r="28" spans="1:7" ht="12.75">
      <c r="A28" s="104">
        <f>A27+1</f>
        <v>314</v>
      </c>
      <c r="B28" s="105" t="s">
        <v>70</v>
      </c>
      <c r="C28" s="92"/>
      <c r="D28" s="95"/>
      <c r="E28" s="153"/>
      <c r="F28" s="95"/>
      <c r="G28" s="166"/>
    </row>
    <row r="29" spans="1:7" ht="12.75">
      <c r="A29" s="104">
        <f aca="true" t="shared" si="0" ref="A29:A40">A28+1</f>
        <v>315</v>
      </c>
      <c r="B29" s="105" t="s">
        <v>70</v>
      </c>
      <c r="C29" s="92"/>
      <c r="D29" s="95"/>
      <c r="E29" s="153"/>
      <c r="F29" s="95"/>
      <c r="G29" s="166"/>
    </row>
    <row r="30" spans="1:7" ht="12.75">
      <c r="A30" s="104">
        <f t="shared" si="0"/>
        <v>316</v>
      </c>
      <c r="B30" s="105" t="s">
        <v>71</v>
      </c>
      <c r="C30" s="92"/>
      <c r="D30" s="95"/>
      <c r="E30" s="153"/>
      <c r="F30" s="95"/>
      <c r="G30" s="166"/>
    </row>
    <row r="31" spans="1:7" ht="12.75">
      <c r="A31" s="104">
        <f t="shared" si="0"/>
        <v>317</v>
      </c>
      <c r="B31" s="105" t="s">
        <v>71</v>
      </c>
      <c r="C31" s="92"/>
      <c r="D31" s="95"/>
      <c r="E31" s="153"/>
      <c r="F31" s="95"/>
      <c r="G31" s="166"/>
    </row>
    <row r="32" spans="1:7" ht="12.75">
      <c r="A32" s="104">
        <f t="shared" si="0"/>
        <v>318</v>
      </c>
      <c r="B32" s="105" t="s">
        <v>71</v>
      </c>
      <c r="C32" s="92"/>
      <c r="D32" s="95"/>
      <c r="E32" s="153"/>
      <c r="F32" s="95"/>
      <c r="G32" s="166"/>
    </row>
    <row r="33" spans="1:7" ht="12.75">
      <c r="A33" s="104">
        <f t="shared" si="0"/>
        <v>319</v>
      </c>
      <c r="B33" s="105" t="s">
        <v>71</v>
      </c>
      <c r="C33" s="92"/>
      <c r="D33" s="95"/>
      <c r="E33" s="153"/>
      <c r="F33" s="95"/>
      <c r="G33" s="166"/>
    </row>
    <row r="34" spans="1:7" ht="12.75">
      <c r="A34" s="104">
        <f t="shared" si="0"/>
        <v>320</v>
      </c>
      <c r="B34" s="105" t="s">
        <v>71</v>
      </c>
      <c r="C34" s="92"/>
      <c r="D34" s="95"/>
      <c r="E34" s="153"/>
      <c r="F34" s="95"/>
      <c r="G34" s="166"/>
    </row>
    <row r="35" spans="1:7" ht="12.75">
      <c r="A35" s="104">
        <f t="shared" si="0"/>
        <v>321</v>
      </c>
      <c r="B35" s="105" t="s">
        <v>71</v>
      </c>
      <c r="C35" s="92"/>
      <c r="D35" s="95"/>
      <c r="E35" s="153"/>
      <c r="F35" s="95"/>
      <c r="G35" s="166"/>
    </row>
    <row r="36" spans="1:7" ht="12.75">
      <c r="A36" s="104">
        <f t="shared" si="0"/>
        <v>322</v>
      </c>
      <c r="B36" s="105" t="s">
        <v>71</v>
      </c>
      <c r="C36" s="92"/>
      <c r="D36" s="95"/>
      <c r="E36" s="153"/>
      <c r="F36" s="95"/>
      <c r="G36" s="166"/>
    </row>
    <row r="37" spans="1:7" ht="12.75">
      <c r="A37" s="104">
        <f t="shared" si="0"/>
        <v>323</v>
      </c>
      <c r="B37" s="105" t="s">
        <v>71</v>
      </c>
      <c r="C37" s="92"/>
      <c r="D37" s="95"/>
      <c r="E37" s="153"/>
      <c r="F37" s="95"/>
      <c r="G37" s="166"/>
    </row>
    <row r="38" spans="1:7" ht="12.75">
      <c r="A38" s="104">
        <f t="shared" si="0"/>
        <v>324</v>
      </c>
      <c r="B38" s="105" t="s">
        <v>71</v>
      </c>
      <c r="C38" s="92"/>
      <c r="D38" s="95"/>
      <c r="E38" s="153"/>
      <c r="F38" s="95"/>
      <c r="G38" s="166"/>
    </row>
    <row r="39" spans="1:7" ht="12.75">
      <c r="A39" s="104">
        <f t="shared" si="0"/>
        <v>325</v>
      </c>
      <c r="B39" s="105" t="s">
        <v>71</v>
      </c>
      <c r="C39" s="93"/>
      <c r="D39" s="95"/>
      <c r="E39" s="153"/>
      <c r="F39" s="95"/>
      <c r="G39" s="166"/>
    </row>
    <row r="40" spans="1:7" ht="12.75">
      <c r="A40" s="104">
        <f t="shared" si="0"/>
        <v>326</v>
      </c>
      <c r="B40" s="312" t="s">
        <v>73</v>
      </c>
      <c r="C40" s="313"/>
      <c r="D40" s="112">
        <f>SUM(D27:D39)</f>
        <v>0</v>
      </c>
      <c r="E40" s="213">
        <f>SUM(E27:E39)</f>
        <v>0</v>
      </c>
      <c r="F40" s="112">
        <f>SUM(F27:F39)</f>
        <v>0</v>
      </c>
      <c r="G40" s="213">
        <f>SUM(G27:G39)</f>
        <v>0</v>
      </c>
    </row>
    <row r="41" spans="2:7" ht="12.75">
      <c r="B41" s="100"/>
      <c r="D41" s="123"/>
      <c r="E41" s="214"/>
      <c r="F41" s="123"/>
      <c r="G41" s="124"/>
    </row>
  </sheetData>
  <sheetProtection password="CDEF" sheet="1" objects="1" scenarios="1"/>
  <mergeCells count="15">
    <mergeCell ref="B20:D20"/>
    <mergeCell ref="B6:D6"/>
    <mergeCell ref="B17:D17"/>
    <mergeCell ref="B18:D18"/>
    <mergeCell ref="B19:D19"/>
    <mergeCell ref="B40:C40"/>
    <mergeCell ref="D24:E24"/>
    <mergeCell ref="F24:G24"/>
    <mergeCell ref="B9:D9"/>
    <mergeCell ref="B10:D10"/>
    <mergeCell ref="B11:D11"/>
    <mergeCell ref="B12:D12"/>
    <mergeCell ref="B13:D13"/>
    <mergeCell ref="B21:D21"/>
    <mergeCell ref="B22:D22"/>
  </mergeCells>
  <conditionalFormatting sqref="E6:G6 C27:G39 E17:G21 E9:G13 B9:B13 B17:B21">
    <cfRule type="expression" priority="1" dxfId="0" stopIfTrue="1">
      <formula>$G$3=TRUE</formula>
    </cfRule>
  </conditionalFormatting>
  <printOptions/>
  <pageMargins left="0.3937007874015748" right="0.3937007874015748" top="0.1968503937007874" bottom="0.1968503937007874" header="0.03937007874015748" footer="0.11811023622047245"/>
  <pageSetup horizontalDpi="600" verticalDpi="600" orientation="landscape" paperSize="9" r:id="rId3"/>
  <legacyDrawing r:id="rId2"/>
  <oleObjects>
    <oleObject progId="MSPhotoEd.3" shapeId="592620" r:id="rId1"/>
  </oleObjects>
</worksheet>
</file>

<file path=xl/worksheets/sheet5.xml><?xml version="1.0" encoding="utf-8"?>
<worksheet xmlns="http://schemas.openxmlformats.org/spreadsheetml/2006/main" xmlns:r="http://schemas.openxmlformats.org/officeDocument/2006/relationships">
  <sheetPr codeName="Blad13"/>
  <dimension ref="A1:R44"/>
  <sheetViews>
    <sheetView showGridLines="0" showZeros="0" showOutlineSymbols="0" zoomScaleSheetLayoutView="75" workbookViewId="0" topLeftCell="A1">
      <selection activeCell="B6" sqref="B6:C6"/>
    </sheetView>
  </sheetViews>
  <sheetFormatPr defaultColWidth="9.140625" defaultRowHeight="12.75"/>
  <cols>
    <col min="1" max="1" width="5.28125" style="21" customWidth="1"/>
    <col min="2" max="2" width="40.8515625" style="21" customWidth="1"/>
    <col min="3" max="3" width="9.7109375" style="21" customWidth="1"/>
    <col min="4" max="6" width="24.7109375" style="21" customWidth="1"/>
    <col min="7" max="7" width="6.8515625" style="21" customWidth="1"/>
    <col min="8" max="8" width="15.7109375" style="21" customWidth="1"/>
    <col min="9" max="9" width="14.28125" style="21" customWidth="1"/>
    <col min="10" max="16384" width="9.140625" style="21" customWidth="1"/>
  </cols>
  <sheetData>
    <row r="1" spans="1:18" s="9" customFormat="1" ht="12" customHeight="1">
      <c r="A1" s="103"/>
      <c r="B1" s="86"/>
      <c r="C1" s="86"/>
      <c r="D1" s="45"/>
      <c r="E1" s="45"/>
      <c r="F1" s="87"/>
      <c r="G1" s="45"/>
      <c r="H1" s="35"/>
      <c r="I1" s="35"/>
      <c r="J1" s="35"/>
      <c r="K1" s="35"/>
      <c r="L1" s="35"/>
      <c r="M1" s="16"/>
      <c r="N1" s="16"/>
      <c r="O1" s="16"/>
      <c r="P1" s="16"/>
      <c r="Q1" s="16"/>
      <c r="R1" s="16"/>
    </row>
    <row r="2" spans="1:18" s="9" customFormat="1" ht="15.75" customHeight="1">
      <c r="A2" s="88" t="str">
        <f>CONCATENATE("Begrotingsformulier ",Voorblad!D3)</f>
        <v>Begrotingsformulier 2010</v>
      </c>
      <c r="B2" s="16"/>
      <c r="C2" s="68"/>
      <c r="D2" s="68"/>
      <c r="E2" s="89" t="b">
        <f>Voorblad!D21</f>
        <v>1</v>
      </c>
      <c r="F2" s="90">
        <v>4</v>
      </c>
      <c r="I2" s="89" t="s">
        <v>94</v>
      </c>
      <c r="J2" s="151" t="s">
        <v>95</v>
      </c>
      <c r="K2" s="16"/>
      <c r="L2" s="16"/>
      <c r="M2" s="16"/>
      <c r="N2" s="16"/>
      <c r="O2" s="16"/>
      <c r="P2" s="16"/>
      <c r="Q2" s="16"/>
      <c r="R2" s="16"/>
    </row>
    <row r="3" spans="1:18" ht="6.75" customHeight="1">
      <c r="A3" s="91"/>
      <c r="B3" s="16"/>
      <c r="C3" s="16"/>
      <c r="D3" s="35"/>
      <c r="E3" s="16"/>
      <c r="F3" s="68"/>
      <c r="G3" s="68"/>
      <c r="H3" s="89"/>
      <c r="I3" s="68"/>
      <c r="J3" s="90"/>
      <c r="K3" s="20"/>
      <c r="L3" s="20"/>
      <c r="M3" s="20"/>
      <c r="N3" s="20"/>
      <c r="O3" s="20"/>
      <c r="P3" s="20"/>
      <c r="Q3" s="20"/>
      <c r="R3" s="20"/>
    </row>
    <row r="4" spans="1:18" ht="12" customHeight="1">
      <c r="A4" s="94" t="s">
        <v>76</v>
      </c>
      <c r="B4" s="94" t="s">
        <v>75</v>
      </c>
      <c r="C4" s="94"/>
      <c r="D4" s="109" t="str">
        <f>personeelskosten!E4</f>
        <v>Exploitatie 2008</v>
      </c>
      <c r="E4" s="109" t="str">
        <f>personeelskosten!F4</f>
        <v>Exploitatie 2009</v>
      </c>
      <c r="F4" s="109" t="str">
        <f>personeelskosten!G4</f>
        <v>Begroting 2010</v>
      </c>
      <c r="G4" s="68"/>
      <c r="H4" s="68"/>
      <c r="I4" s="68"/>
      <c r="J4" s="89"/>
      <c r="K4" s="68"/>
      <c r="L4" s="68"/>
      <c r="M4" s="20"/>
      <c r="N4" s="20"/>
      <c r="O4" s="20"/>
      <c r="P4" s="20"/>
      <c r="Q4" s="20"/>
      <c r="R4" s="20"/>
    </row>
    <row r="5" spans="1:18" ht="12" customHeight="1">
      <c r="A5" s="20"/>
      <c r="B5" s="20"/>
      <c r="C5" s="20"/>
      <c r="D5" s="111"/>
      <c r="E5" s="111"/>
      <c r="F5" s="111"/>
      <c r="G5" s="111"/>
      <c r="H5" s="111"/>
      <c r="I5" s="111"/>
      <c r="J5" s="111"/>
      <c r="K5" s="111"/>
      <c r="L5" s="111"/>
      <c r="M5" s="20"/>
      <c r="N5" s="20"/>
      <c r="O5" s="20"/>
      <c r="P5" s="20"/>
      <c r="Q5" s="20"/>
      <c r="R5" s="20"/>
    </row>
    <row r="6" spans="1:18" ht="12" customHeight="1">
      <c r="A6" s="104">
        <v>401</v>
      </c>
      <c r="B6" s="323" t="s">
        <v>77</v>
      </c>
      <c r="C6" s="335"/>
      <c r="D6" s="153"/>
      <c r="E6" s="153"/>
      <c r="F6" s="166"/>
      <c r="G6" s="20"/>
      <c r="H6" s="20"/>
      <c r="I6" s="20"/>
      <c r="J6" s="20"/>
      <c r="K6" s="20"/>
      <c r="L6" s="20"/>
      <c r="M6" s="20"/>
      <c r="N6" s="20"/>
      <c r="O6" s="20"/>
      <c r="P6" s="20"/>
      <c r="Q6" s="20"/>
      <c r="R6" s="20"/>
    </row>
    <row r="7" spans="1:18" ht="12" customHeight="1">
      <c r="A7" s="104">
        <f>A6+1</f>
        <v>402</v>
      </c>
      <c r="B7" s="323" t="s">
        <v>78</v>
      </c>
      <c r="C7" s="335"/>
      <c r="D7" s="153"/>
      <c r="E7" s="153"/>
      <c r="F7" s="166"/>
      <c r="G7" s="20"/>
      <c r="H7" s="20"/>
      <c r="I7" s="20"/>
      <c r="J7" s="20"/>
      <c r="K7" s="20"/>
      <c r="L7" s="20"/>
      <c r="M7" s="20"/>
      <c r="N7" s="20"/>
      <c r="O7" s="20"/>
      <c r="P7" s="20"/>
      <c r="Q7" s="20"/>
      <c r="R7" s="20"/>
    </row>
    <row r="8" spans="1:18" ht="12" customHeight="1">
      <c r="A8" s="104">
        <f>A7+1</f>
        <v>403</v>
      </c>
      <c r="B8" s="323" t="s">
        <v>79</v>
      </c>
      <c r="C8" s="335"/>
      <c r="D8" s="153"/>
      <c r="E8" s="153"/>
      <c r="F8" s="166"/>
      <c r="G8" s="20"/>
      <c r="H8" s="20"/>
      <c r="I8" s="20"/>
      <c r="J8" s="20"/>
      <c r="K8" s="20"/>
      <c r="L8" s="20"/>
      <c r="M8" s="20"/>
      <c r="N8" s="20"/>
      <c r="O8" s="20"/>
      <c r="P8" s="20"/>
      <c r="Q8" s="20"/>
      <c r="R8" s="20"/>
    </row>
    <row r="9" spans="1:18" ht="12" customHeight="1">
      <c r="A9" s="104">
        <f>A8+1</f>
        <v>404</v>
      </c>
      <c r="B9" s="323" t="s">
        <v>80</v>
      </c>
      <c r="C9" s="335"/>
      <c r="D9" s="153"/>
      <c r="E9" s="153"/>
      <c r="F9" s="166"/>
      <c r="G9" s="20"/>
      <c r="H9" s="20"/>
      <c r="I9" s="20"/>
      <c r="J9" s="20"/>
      <c r="K9" s="20"/>
      <c r="L9" s="20"/>
      <c r="M9" s="20"/>
      <c r="N9" s="20"/>
      <c r="O9" s="20"/>
      <c r="P9" s="20"/>
      <c r="Q9" s="20"/>
      <c r="R9" s="20"/>
    </row>
    <row r="10" spans="1:18" ht="12" customHeight="1">
      <c r="A10" s="104">
        <f>A9+1</f>
        <v>405</v>
      </c>
      <c r="B10" s="312" t="s">
        <v>148</v>
      </c>
      <c r="C10" s="332"/>
      <c r="D10" s="154">
        <f>SUM(D6:D9)</f>
        <v>0</v>
      </c>
      <c r="E10" s="154">
        <f>SUM(E6:E9)</f>
        <v>0</v>
      </c>
      <c r="F10" s="154">
        <f>SUM(F6:F9)</f>
        <v>0</v>
      </c>
      <c r="G10" s="20"/>
      <c r="H10" s="20"/>
      <c r="I10" s="20"/>
      <c r="J10" s="20"/>
      <c r="K10" s="20"/>
      <c r="L10" s="20"/>
      <c r="M10" s="20"/>
      <c r="N10" s="20"/>
      <c r="O10" s="20"/>
      <c r="P10" s="20"/>
      <c r="Q10" s="20"/>
      <c r="R10" s="20"/>
    </row>
    <row r="11" spans="1:18" ht="12" customHeight="1">
      <c r="A11" s="94"/>
      <c r="B11" s="94"/>
      <c r="C11" s="94"/>
      <c r="D11" s="94"/>
      <c r="E11" s="94"/>
      <c r="F11" s="94"/>
      <c r="G11" s="20"/>
      <c r="H11" s="20"/>
      <c r="I11" s="20"/>
      <c r="J11" s="20"/>
      <c r="K11" s="20"/>
      <c r="L11" s="20"/>
      <c r="M11" s="20"/>
      <c r="N11" s="20"/>
      <c r="O11" s="20"/>
      <c r="P11" s="20"/>
      <c r="Q11" s="20"/>
      <c r="R11" s="20"/>
    </row>
    <row r="12" spans="1:18" ht="12" customHeight="1">
      <c r="A12" s="119" t="s">
        <v>81</v>
      </c>
      <c r="B12" s="336" t="s">
        <v>82</v>
      </c>
      <c r="C12" s="337"/>
      <c r="D12" s="109" t="str">
        <f>D4</f>
        <v>Exploitatie 2008</v>
      </c>
      <c r="E12" s="109" t="str">
        <f>E4</f>
        <v>Exploitatie 2009</v>
      </c>
      <c r="F12" s="109" t="str">
        <f>F4</f>
        <v>Begroting 2010</v>
      </c>
      <c r="G12" s="20"/>
      <c r="H12" s="20"/>
      <c r="I12" s="20"/>
      <c r="J12" s="20"/>
      <c r="K12" s="20"/>
      <c r="L12" s="20"/>
      <c r="M12" s="20"/>
      <c r="N12" s="20"/>
      <c r="O12" s="20"/>
      <c r="P12" s="20"/>
      <c r="Q12" s="20"/>
      <c r="R12" s="20"/>
    </row>
    <row r="13" spans="1:18" ht="12" customHeight="1">
      <c r="A13" s="119"/>
      <c r="B13" s="120"/>
      <c r="C13" s="120"/>
      <c r="D13" s="111"/>
      <c r="E13" s="111"/>
      <c r="F13" s="111"/>
      <c r="G13" s="20"/>
      <c r="H13" s="20"/>
      <c r="I13" s="20"/>
      <c r="J13" s="20"/>
      <c r="K13" s="20"/>
      <c r="L13" s="20"/>
      <c r="M13" s="20"/>
      <c r="N13" s="20"/>
      <c r="O13" s="20"/>
      <c r="P13" s="20"/>
      <c r="Q13" s="20"/>
      <c r="R13" s="20"/>
    </row>
    <row r="14" spans="1:18" ht="12" customHeight="1">
      <c r="A14" s="104">
        <v>406</v>
      </c>
      <c r="B14" s="300" t="s">
        <v>83</v>
      </c>
      <c r="C14" s="301"/>
      <c r="D14" s="153"/>
      <c r="E14" s="153"/>
      <c r="F14" s="166"/>
      <c r="G14" s="20"/>
      <c r="H14" s="20"/>
      <c r="I14" s="20"/>
      <c r="J14" s="20"/>
      <c r="K14" s="20"/>
      <c r="L14" s="20"/>
      <c r="M14" s="20"/>
      <c r="N14" s="20"/>
      <c r="O14" s="20"/>
      <c r="P14" s="20"/>
      <c r="Q14" s="20"/>
      <c r="R14" s="20"/>
    </row>
    <row r="15" spans="1:18" ht="12" customHeight="1">
      <c r="A15" s="104">
        <f>A14+1</f>
        <v>407</v>
      </c>
      <c r="B15" s="300" t="s">
        <v>84</v>
      </c>
      <c r="C15" s="301"/>
      <c r="D15" s="153"/>
      <c r="E15" s="153"/>
      <c r="F15" s="166"/>
      <c r="G15" s="20"/>
      <c r="H15" s="20"/>
      <c r="I15" s="20"/>
      <c r="J15" s="20"/>
      <c r="K15" s="20"/>
      <c r="L15" s="20"/>
      <c r="M15" s="20"/>
      <c r="N15" s="20"/>
      <c r="O15" s="20"/>
      <c r="P15" s="20"/>
      <c r="Q15" s="20"/>
      <c r="R15" s="20"/>
    </row>
    <row r="16" spans="1:18" ht="12" customHeight="1">
      <c r="A16" s="104">
        <f aca="true" t="shared" si="0" ref="A16:A22">A15+1</f>
        <v>408</v>
      </c>
      <c r="B16" s="125" t="s">
        <v>92</v>
      </c>
      <c r="C16" s="122"/>
      <c r="D16" s="153"/>
      <c r="E16" s="153"/>
      <c r="F16" s="166"/>
      <c r="G16" s="20"/>
      <c r="H16" s="20"/>
      <c r="I16" s="20"/>
      <c r="J16" s="20"/>
      <c r="K16" s="20"/>
      <c r="L16" s="20"/>
      <c r="M16" s="20"/>
      <c r="N16" s="20"/>
      <c r="O16" s="20"/>
      <c r="P16" s="20"/>
      <c r="Q16" s="20"/>
      <c r="R16" s="20"/>
    </row>
    <row r="17" spans="1:18" ht="12" customHeight="1">
      <c r="A17" s="104">
        <f t="shared" si="0"/>
        <v>409</v>
      </c>
      <c r="B17" s="125" t="s">
        <v>85</v>
      </c>
      <c r="C17" s="122"/>
      <c r="D17" s="153"/>
      <c r="E17" s="153"/>
      <c r="F17" s="166"/>
      <c r="G17" s="20"/>
      <c r="H17" s="20"/>
      <c r="I17" s="20"/>
      <c r="J17" s="20"/>
      <c r="K17" s="20"/>
      <c r="L17" s="20"/>
      <c r="M17" s="20"/>
      <c r="N17" s="20"/>
      <c r="O17" s="20"/>
      <c r="P17" s="20"/>
      <c r="Q17" s="20"/>
      <c r="R17" s="20"/>
    </row>
    <row r="18" spans="1:18" ht="12" customHeight="1">
      <c r="A18" s="104">
        <f t="shared" si="0"/>
        <v>410</v>
      </c>
      <c r="B18" s="125" t="s">
        <v>86</v>
      </c>
      <c r="C18" s="122"/>
      <c r="D18" s="153"/>
      <c r="E18" s="153"/>
      <c r="F18" s="166"/>
      <c r="G18" s="20"/>
      <c r="H18" s="20"/>
      <c r="I18" s="20"/>
      <c r="J18" s="20"/>
      <c r="K18" s="20"/>
      <c r="L18" s="20"/>
      <c r="M18" s="20"/>
      <c r="N18" s="20"/>
      <c r="O18" s="20"/>
      <c r="P18" s="20"/>
      <c r="Q18" s="20"/>
      <c r="R18" s="20"/>
    </row>
    <row r="19" spans="1:18" ht="12" customHeight="1">
      <c r="A19" s="104">
        <f t="shared" si="0"/>
        <v>411</v>
      </c>
      <c r="B19" s="125" t="s">
        <v>87</v>
      </c>
      <c r="C19" s="122"/>
      <c r="D19" s="153"/>
      <c r="E19" s="153"/>
      <c r="F19" s="166"/>
      <c r="G19" s="20"/>
      <c r="H19" s="20"/>
      <c r="I19" s="20"/>
      <c r="J19" s="20"/>
      <c r="K19" s="20"/>
      <c r="L19" s="20"/>
      <c r="M19" s="20"/>
      <c r="N19" s="20"/>
      <c r="O19" s="20"/>
      <c r="P19" s="20"/>
      <c r="Q19" s="20"/>
      <c r="R19" s="20"/>
    </row>
    <row r="20" spans="1:18" ht="12" customHeight="1">
      <c r="A20" s="104">
        <f t="shared" si="0"/>
        <v>412</v>
      </c>
      <c r="B20" s="125" t="s">
        <v>88</v>
      </c>
      <c r="C20" s="122"/>
      <c r="D20" s="153"/>
      <c r="E20" s="153"/>
      <c r="F20" s="166"/>
      <c r="G20" s="20"/>
      <c r="H20" s="20"/>
      <c r="I20" s="20"/>
      <c r="J20" s="20"/>
      <c r="K20" s="20"/>
      <c r="L20" s="20"/>
      <c r="M20" s="20"/>
      <c r="N20" s="20"/>
      <c r="O20" s="20"/>
      <c r="P20" s="20"/>
      <c r="Q20" s="20"/>
      <c r="R20" s="20"/>
    </row>
    <row r="21" spans="1:18" ht="12" customHeight="1">
      <c r="A21" s="104">
        <f t="shared" si="0"/>
        <v>413</v>
      </c>
      <c r="B21" s="300" t="s">
        <v>89</v>
      </c>
      <c r="C21" s="301"/>
      <c r="D21" s="153"/>
      <c r="E21" s="153"/>
      <c r="F21" s="166"/>
      <c r="G21" s="20"/>
      <c r="H21" s="20"/>
      <c r="I21" s="20"/>
      <c r="J21" s="20"/>
      <c r="K21" s="20"/>
      <c r="L21" s="20"/>
      <c r="M21" s="20"/>
      <c r="N21" s="20"/>
      <c r="O21" s="20"/>
      <c r="P21" s="20"/>
      <c r="Q21" s="20"/>
      <c r="R21" s="20"/>
    </row>
    <row r="22" spans="1:18" ht="12" customHeight="1">
      <c r="A22" s="104">
        <f t="shared" si="0"/>
        <v>414</v>
      </c>
      <c r="B22" s="312" t="s">
        <v>147</v>
      </c>
      <c r="C22" s="332"/>
      <c r="D22" s="154">
        <f>SUM(D14:D21)</f>
        <v>0</v>
      </c>
      <c r="E22" s="154">
        <f>SUM(E14:E21)</f>
        <v>0</v>
      </c>
      <c r="F22" s="154">
        <f>SUM(F14:F21)</f>
        <v>0</v>
      </c>
      <c r="G22" s="20"/>
      <c r="H22" s="20"/>
      <c r="I22" s="20"/>
      <c r="J22" s="20"/>
      <c r="K22" s="20"/>
      <c r="L22" s="20"/>
      <c r="M22" s="20"/>
      <c r="N22" s="20"/>
      <c r="O22" s="20"/>
      <c r="P22" s="20"/>
      <c r="Q22" s="20"/>
      <c r="R22" s="20"/>
    </row>
    <row r="23" spans="1:18" ht="12" customHeight="1">
      <c r="A23" s="94"/>
      <c r="B23" s="94"/>
      <c r="C23" s="94"/>
      <c r="D23" s="94"/>
      <c r="E23" s="94"/>
      <c r="F23" s="94"/>
      <c r="G23" s="20"/>
      <c r="H23" s="20"/>
      <c r="I23" s="20"/>
      <c r="J23" s="20"/>
      <c r="K23" s="20"/>
      <c r="L23" s="20"/>
      <c r="M23" s="20"/>
      <c r="N23" s="20"/>
      <c r="O23" s="20"/>
      <c r="P23" s="20"/>
      <c r="Q23" s="20"/>
      <c r="R23" s="20"/>
    </row>
    <row r="24" spans="1:18" ht="12" customHeight="1">
      <c r="A24" s="119" t="s">
        <v>90</v>
      </c>
      <c r="B24" s="120" t="s">
        <v>91</v>
      </c>
      <c r="C24" s="120"/>
      <c r="D24" s="109" t="str">
        <f>D12</f>
        <v>Exploitatie 2008</v>
      </c>
      <c r="E24" s="109" t="str">
        <f>E12</f>
        <v>Exploitatie 2009</v>
      </c>
      <c r="F24" s="109" t="str">
        <f>F12</f>
        <v>Begroting 2010</v>
      </c>
      <c r="G24" s="20"/>
      <c r="H24" s="20"/>
      <c r="I24" s="20"/>
      <c r="J24" s="20"/>
      <c r="K24" s="20"/>
      <c r="L24" s="20"/>
      <c r="M24" s="20"/>
      <c r="N24" s="20"/>
      <c r="O24" s="20"/>
      <c r="P24" s="20"/>
      <c r="Q24" s="20"/>
      <c r="R24" s="20"/>
    </row>
    <row r="25" spans="1:18" ht="12" customHeight="1">
      <c r="A25" s="104">
        <v>415</v>
      </c>
      <c r="B25" s="300" t="s">
        <v>93</v>
      </c>
      <c r="C25" s="301"/>
      <c r="D25" s="215"/>
      <c r="E25" s="215"/>
      <c r="F25" s="215"/>
      <c r="G25" s="326" t="b">
        <f>IF(OR(D25="nee",E25="nee",F25="nee"),"Geef in een bijlage aan waarom niet is voldaan aan het renteprotocol")</f>
        <v>0</v>
      </c>
      <c r="H25" s="327"/>
      <c r="I25" s="325"/>
      <c r="J25" s="276"/>
      <c r="K25" s="20"/>
      <c r="L25" s="20"/>
      <c r="M25" s="20"/>
      <c r="N25" s="20"/>
      <c r="O25" s="20"/>
      <c r="P25" s="20"/>
      <c r="Q25" s="20"/>
      <c r="R25" s="20"/>
    </row>
    <row r="26" spans="1:18" ht="12" customHeight="1">
      <c r="A26" s="104">
        <f>A25+1</f>
        <v>416</v>
      </c>
      <c r="B26" s="300" t="s">
        <v>96</v>
      </c>
      <c r="C26" s="301"/>
      <c r="D26" s="166"/>
      <c r="E26" s="153"/>
      <c r="F26" s="166"/>
      <c r="G26" s="328"/>
      <c r="H26" s="329"/>
      <c r="I26" s="20"/>
      <c r="J26" s="20"/>
      <c r="K26" s="20"/>
      <c r="L26" s="20"/>
      <c r="M26" s="20"/>
      <c r="N26" s="20"/>
      <c r="O26" s="20"/>
      <c r="P26" s="20"/>
      <c r="Q26" s="20"/>
      <c r="R26" s="20"/>
    </row>
    <row r="27" spans="1:18" ht="12" customHeight="1">
      <c r="A27" s="104">
        <f>A26+1</f>
        <v>417</v>
      </c>
      <c r="B27" s="300" t="s">
        <v>97</v>
      </c>
      <c r="C27" s="301"/>
      <c r="D27" s="153"/>
      <c r="E27" s="153"/>
      <c r="F27" s="166"/>
      <c r="G27" s="328"/>
      <c r="H27" s="329"/>
      <c r="I27" s="20"/>
      <c r="J27" s="20"/>
      <c r="K27" s="20"/>
      <c r="L27" s="20"/>
      <c r="M27" s="20"/>
      <c r="N27" s="20"/>
      <c r="O27" s="20"/>
      <c r="P27" s="20"/>
      <c r="Q27" s="20"/>
      <c r="R27" s="20"/>
    </row>
    <row r="28" spans="1:18" ht="12" customHeight="1">
      <c r="A28" s="104">
        <f>A27+1</f>
        <v>418</v>
      </c>
      <c r="B28" s="300" t="s">
        <v>98</v>
      </c>
      <c r="C28" s="301"/>
      <c r="D28" s="153"/>
      <c r="E28" s="153"/>
      <c r="F28" s="166"/>
      <c r="G28" s="20"/>
      <c r="H28" s="20"/>
      <c r="I28" s="20"/>
      <c r="J28" s="20"/>
      <c r="K28" s="20"/>
      <c r="L28" s="20"/>
      <c r="M28" s="20"/>
      <c r="N28" s="20"/>
      <c r="O28" s="20"/>
      <c r="P28" s="20"/>
      <c r="Q28" s="20"/>
      <c r="R28" s="20"/>
    </row>
    <row r="29" spans="1:18" ht="12" customHeight="1">
      <c r="A29" s="104">
        <f>A28+1</f>
        <v>419</v>
      </c>
      <c r="B29" s="300" t="s">
        <v>99</v>
      </c>
      <c r="C29" s="301"/>
      <c r="D29" s="153"/>
      <c r="E29" s="153"/>
      <c r="F29" s="166"/>
      <c r="G29" s="20"/>
      <c r="H29" s="20"/>
      <c r="I29" s="20"/>
      <c r="J29" s="20"/>
      <c r="K29" s="20"/>
      <c r="L29" s="20"/>
      <c r="M29" s="20"/>
      <c r="N29" s="20"/>
      <c r="O29" s="20"/>
      <c r="P29" s="20"/>
      <c r="Q29" s="20"/>
      <c r="R29" s="20"/>
    </row>
    <row r="30" spans="1:18" ht="12" customHeight="1">
      <c r="A30" s="104">
        <f>A29+1</f>
        <v>420</v>
      </c>
      <c r="B30" s="312" t="s">
        <v>168</v>
      </c>
      <c r="C30" s="332"/>
      <c r="D30" s="154">
        <f>SUM(D26:D29)</f>
        <v>0</v>
      </c>
      <c r="E30" s="154">
        <f>SUM(E26:E29)</f>
        <v>0</v>
      </c>
      <c r="F30" s="154">
        <f>+F26+F28+F29</f>
        <v>0</v>
      </c>
      <c r="G30" s="20"/>
      <c r="H30" s="20"/>
      <c r="I30" s="20"/>
      <c r="J30" s="20"/>
      <c r="K30" s="20"/>
      <c r="L30" s="20"/>
      <c r="M30" s="20"/>
      <c r="N30" s="20"/>
      <c r="O30" s="20"/>
      <c r="P30" s="20"/>
      <c r="Q30" s="20"/>
      <c r="R30" s="20"/>
    </row>
    <row r="31" spans="1:18" ht="12" customHeight="1">
      <c r="A31" s="94"/>
      <c r="B31" s="94"/>
      <c r="C31" s="94"/>
      <c r="D31" s="94"/>
      <c r="E31" s="94"/>
      <c r="F31" s="94"/>
      <c r="G31" s="37"/>
      <c r="H31" s="37"/>
      <c r="I31" s="37"/>
      <c r="J31" s="37"/>
      <c r="R31" s="20"/>
    </row>
    <row r="32" spans="1:6" ht="12" customHeight="1">
      <c r="A32" s="94" t="s">
        <v>108</v>
      </c>
      <c r="B32" s="94" t="s">
        <v>109</v>
      </c>
      <c r="C32" s="94"/>
      <c r="D32" s="109" t="str">
        <f>D24</f>
        <v>Exploitatie 2008</v>
      </c>
      <c r="E32" s="109" t="str">
        <f>E24</f>
        <v>Exploitatie 2009</v>
      </c>
      <c r="F32" s="109" t="str">
        <f>F24</f>
        <v>Begroting 2010</v>
      </c>
    </row>
    <row r="33" spans="1:6" ht="12" customHeight="1">
      <c r="A33" s="20"/>
      <c r="B33" s="20"/>
      <c r="C33" s="20"/>
      <c r="D33" s="111"/>
      <c r="E33" s="111"/>
      <c r="F33" s="111"/>
    </row>
    <row r="34" spans="1:6" ht="12" customHeight="1">
      <c r="A34" s="104">
        <v>421</v>
      </c>
      <c r="B34" s="323" t="s">
        <v>101</v>
      </c>
      <c r="C34" s="334"/>
      <c r="D34" s="211">
        <f>personeelskosten!E22</f>
        <v>0</v>
      </c>
      <c r="E34" s="211">
        <f>personeelskosten!F22</f>
        <v>0</v>
      </c>
      <c r="F34" s="211">
        <f>personeelskosten!G22</f>
        <v>0</v>
      </c>
    </row>
    <row r="35" spans="1:6" ht="12" customHeight="1">
      <c r="A35" s="104">
        <f>A34+1</f>
        <v>422</v>
      </c>
      <c r="B35" s="323" t="s">
        <v>28</v>
      </c>
      <c r="C35" s="334"/>
      <c r="D35" s="211">
        <f>D10</f>
        <v>0</v>
      </c>
      <c r="E35" s="211">
        <f>E10</f>
        <v>0</v>
      </c>
      <c r="F35" s="211">
        <f>F10</f>
        <v>0</v>
      </c>
    </row>
    <row r="36" spans="1:6" ht="12" customHeight="1">
      <c r="A36" s="104">
        <f>A35+1</f>
        <v>423</v>
      </c>
      <c r="B36" s="323" t="s">
        <v>50</v>
      </c>
      <c r="C36" s="334"/>
      <c r="D36" s="211">
        <f>D22</f>
        <v>0</v>
      </c>
      <c r="E36" s="211">
        <f>E22</f>
        <v>0</v>
      </c>
      <c r="F36" s="211">
        <f>F22</f>
        <v>0</v>
      </c>
    </row>
    <row r="37" spans="1:6" ht="12" customHeight="1">
      <c r="A37" s="104">
        <f aca="true" t="shared" si="1" ref="A37:A42">A36+1</f>
        <v>424</v>
      </c>
      <c r="B37" s="323" t="s">
        <v>102</v>
      </c>
      <c r="C37" s="334"/>
      <c r="D37" s="211">
        <f>D30</f>
        <v>0</v>
      </c>
      <c r="E37" s="211">
        <f>E30</f>
        <v>0</v>
      </c>
      <c r="F37" s="211">
        <f>F30</f>
        <v>0</v>
      </c>
    </row>
    <row r="38" spans="1:6" ht="12" customHeight="1">
      <c r="A38" s="104">
        <f t="shared" si="1"/>
        <v>425</v>
      </c>
      <c r="B38" s="20" t="s">
        <v>146</v>
      </c>
      <c r="C38" s="20"/>
      <c r="D38" s="211">
        <f>+'exploitatie en opbrengsten'!D8</f>
        <v>0</v>
      </c>
      <c r="E38" s="211">
        <f>+'exploitatie en opbrengsten'!E8</f>
        <v>0</v>
      </c>
      <c r="F38" s="211">
        <f>+'exploitatie en opbrengsten'!F8</f>
        <v>0</v>
      </c>
    </row>
    <row r="39" spans="1:6" ht="12" customHeight="1">
      <c r="A39" s="104">
        <f t="shared" si="1"/>
        <v>426</v>
      </c>
      <c r="B39" s="312" t="s">
        <v>104</v>
      </c>
      <c r="C39" s="332"/>
      <c r="D39" s="216">
        <f>SUM(D34:D37)-D38</f>
        <v>0</v>
      </c>
      <c r="E39" s="216">
        <f>SUM(E34:E37)-E38</f>
        <v>0</v>
      </c>
      <c r="F39" s="216">
        <f>SUM(F34:F37)-F38</f>
        <v>0</v>
      </c>
    </row>
    <row r="40" spans="1:6" ht="12" customHeight="1">
      <c r="A40" s="104">
        <f t="shared" si="1"/>
        <v>427</v>
      </c>
      <c r="B40" s="300" t="s">
        <v>170</v>
      </c>
      <c r="C40" s="333"/>
      <c r="D40" s="211">
        <f>SUM(D14:D18)</f>
        <v>0</v>
      </c>
      <c r="E40" s="211">
        <f>SUM(E14:E18)</f>
        <v>0</v>
      </c>
      <c r="F40" s="211">
        <f>SUM(F14:F18)</f>
        <v>0</v>
      </c>
    </row>
    <row r="41" spans="1:6" ht="12" customHeight="1">
      <c r="A41" s="104">
        <f t="shared" si="1"/>
        <v>428</v>
      </c>
      <c r="B41" s="300" t="s">
        <v>103</v>
      </c>
      <c r="C41" s="333"/>
      <c r="D41" s="211">
        <f>D30</f>
        <v>0</v>
      </c>
      <c r="E41" s="211">
        <f>E30</f>
        <v>0</v>
      </c>
      <c r="F41" s="211">
        <f>F30</f>
        <v>0</v>
      </c>
    </row>
    <row r="42" spans="1:6" ht="12" customHeight="1">
      <c r="A42" s="104">
        <f t="shared" si="1"/>
        <v>429</v>
      </c>
      <c r="B42" s="312" t="s">
        <v>105</v>
      </c>
      <c r="C42" s="332"/>
      <c r="D42" s="216">
        <f>D39-D40-D41</f>
        <v>0</v>
      </c>
      <c r="E42" s="216">
        <f>E39-E40-E41</f>
        <v>0</v>
      </c>
      <c r="F42" s="216">
        <f>F39-F40-F41</f>
        <v>0</v>
      </c>
    </row>
    <row r="43" spans="1:6" ht="12" customHeight="1">
      <c r="A43" s="94"/>
      <c r="B43" s="94"/>
      <c r="C43" s="94"/>
      <c r="D43" s="94"/>
      <c r="E43" s="94"/>
      <c r="F43" s="94"/>
    </row>
    <row r="44" spans="1:6" ht="12" customHeight="1">
      <c r="A44" s="104">
        <f>A42+1</f>
        <v>430</v>
      </c>
      <c r="B44" s="127" t="s">
        <v>106</v>
      </c>
      <c r="C44" s="126">
        <f>+'exploitatie en opbrengsten'!F8</f>
        <v>0</v>
      </c>
      <c r="D44" s="128" t="s">
        <v>107</v>
      </c>
      <c r="E44" s="330"/>
      <c r="F44" s="331"/>
    </row>
    <row r="45" ht="12" customHeight="1"/>
  </sheetData>
  <sheetProtection password="CDEF" sheet="1" objects="1" scenarios="1"/>
  <mergeCells count="27">
    <mergeCell ref="B22:C22"/>
    <mergeCell ref="B26:C26"/>
    <mergeCell ref="B30:C30"/>
    <mergeCell ref="B27:C27"/>
    <mergeCell ref="B28:C28"/>
    <mergeCell ref="B29:C29"/>
    <mergeCell ref="B25:C25"/>
    <mergeCell ref="B37:C37"/>
    <mergeCell ref="B6:C6"/>
    <mergeCell ref="B14:C14"/>
    <mergeCell ref="B15:C15"/>
    <mergeCell ref="B21:C21"/>
    <mergeCell ref="B12:C12"/>
    <mergeCell ref="B7:C7"/>
    <mergeCell ref="B8:C8"/>
    <mergeCell ref="B9:C9"/>
    <mergeCell ref="B10:C10"/>
    <mergeCell ref="I25:J25"/>
    <mergeCell ref="G25:H27"/>
    <mergeCell ref="E44:F44"/>
    <mergeCell ref="B39:C39"/>
    <mergeCell ref="B40:C40"/>
    <mergeCell ref="B41:C41"/>
    <mergeCell ref="B42:C42"/>
    <mergeCell ref="B34:C34"/>
    <mergeCell ref="B35:C35"/>
    <mergeCell ref="B36:C36"/>
  </mergeCells>
  <conditionalFormatting sqref="D25:F29 D14:F21 E44 D6:F9">
    <cfRule type="expression" priority="1" dxfId="0" stopIfTrue="1">
      <formula>$E$2=TRUE</formula>
    </cfRule>
  </conditionalFormatting>
  <conditionalFormatting sqref="G25:H25">
    <cfRule type="cellIs" priority="2" dxfId="2" operator="notEqual" stopIfTrue="1">
      <formula>FALSE</formula>
    </cfRule>
  </conditionalFormatting>
  <dataValidations count="2">
    <dataValidation allowBlank="1" showInputMessage="1" showErrorMessage="1" errorTitle="Onjuiste invoer" error="Vul hier in Ja of Nee" sqref="C25"/>
    <dataValidation type="list" allowBlank="1" showInputMessage="1" showErrorMessage="1" sqref="D25:F25">
      <formula1>$I$2:$J$2</formula1>
    </dataValidation>
  </dataValidations>
  <printOptions/>
  <pageMargins left="0.3937007874015748" right="0.3937007874015748" top="0.1968503937007874" bottom="0.1968503937007874" header="0.03937007874015748" footer="0.11811023622047245"/>
  <pageSetup horizontalDpi="600" verticalDpi="600" orientation="landscape" paperSize="9" r:id="rId3"/>
  <legacyDrawing r:id="rId2"/>
  <oleObjects>
    <oleObject progId="MSPhotoEd.3" shapeId="594213" r:id="rId1"/>
  </oleObjects>
</worksheet>
</file>

<file path=xl/worksheets/sheet6.xml><?xml version="1.0" encoding="utf-8"?>
<worksheet xmlns="http://schemas.openxmlformats.org/spreadsheetml/2006/main" xmlns:r="http://schemas.openxmlformats.org/officeDocument/2006/relationships">
  <sheetPr codeName="Blad15"/>
  <dimension ref="A1:R26"/>
  <sheetViews>
    <sheetView showGridLines="0" showZeros="0" showOutlineSymbols="0" zoomScaleSheetLayoutView="75" workbookViewId="0" topLeftCell="A1">
      <selection activeCell="D7" sqref="D7"/>
    </sheetView>
  </sheetViews>
  <sheetFormatPr defaultColWidth="9.140625" defaultRowHeight="12.75"/>
  <cols>
    <col min="1" max="1" width="5.28125" style="21" customWidth="1"/>
    <col min="2" max="2" width="29.00390625" style="21" customWidth="1"/>
    <col min="3" max="3" width="27.8515625" style="21" customWidth="1"/>
    <col min="4" max="4" width="20.7109375" style="21" customWidth="1"/>
    <col min="5" max="5" width="20.7109375" style="188" customWidth="1"/>
    <col min="6" max="6" width="20.7109375" style="21" customWidth="1"/>
    <col min="7" max="7" width="4.140625" style="21" customWidth="1"/>
    <col min="8" max="8" width="12.7109375" style="21" customWidth="1"/>
    <col min="9" max="9" width="14.28125" style="21" customWidth="1"/>
    <col min="10" max="16384" width="9.140625" style="21" customWidth="1"/>
  </cols>
  <sheetData>
    <row r="1" spans="1:18" s="9" customFormat="1" ht="12" customHeight="1">
      <c r="A1" s="103"/>
      <c r="B1" s="86"/>
      <c r="C1" s="86"/>
      <c r="D1" s="45"/>
      <c r="E1" s="180"/>
      <c r="F1" s="87"/>
      <c r="G1" s="45"/>
      <c r="H1" s="35"/>
      <c r="I1" s="35"/>
      <c r="J1" s="35"/>
      <c r="K1" s="35"/>
      <c r="L1" s="35"/>
      <c r="M1" s="16"/>
      <c r="N1" s="16"/>
      <c r="O1" s="16"/>
      <c r="P1" s="16"/>
      <c r="Q1" s="16"/>
      <c r="R1" s="16"/>
    </row>
    <row r="2" spans="1:18" s="9" customFormat="1" ht="15.75" customHeight="1">
      <c r="A2" s="88" t="str">
        <f>CONCATENATE("Begrotingsformulier ",Voorblad!D3)</f>
        <v>Begrotingsformulier 2010</v>
      </c>
      <c r="B2" s="16"/>
      <c r="C2" s="16"/>
      <c r="D2" s="68"/>
      <c r="E2" s="181" t="b">
        <f>Voorblad!D21</f>
        <v>1</v>
      </c>
      <c r="F2" s="90">
        <v>5</v>
      </c>
      <c r="I2" s="169"/>
      <c r="J2" s="16"/>
      <c r="K2" s="16"/>
      <c r="L2" s="16"/>
      <c r="M2" s="16"/>
      <c r="N2" s="16"/>
      <c r="O2" s="16"/>
      <c r="P2" s="16"/>
      <c r="Q2" s="16"/>
      <c r="R2" s="16"/>
    </row>
    <row r="3" spans="1:18" s="9" customFormat="1" ht="12" customHeight="1">
      <c r="A3" s="91"/>
      <c r="B3" s="16"/>
      <c r="C3" s="16"/>
      <c r="D3" s="35"/>
      <c r="E3" s="182"/>
      <c r="F3" s="68"/>
      <c r="G3" s="68"/>
      <c r="H3" s="89"/>
      <c r="I3" s="89"/>
      <c r="J3" s="90"/>
      <c r="K3" s="16"/>
      <c r="L3" s="16"/>
      <c r="M3" s="16"/>
      <c r="N3" s="16"/>
      <c r="O3" s="16"/>
      <c r="P3" s="16"/>
      <c r="Q3" s="16"/>
      <c r="R3" s="16"/>
    </row>
    <row r="4" spans="1:18" ht="12" customHeight="1">
      <c r="A4" s="144"/>
      <c r="B4" s="144"/>
      <c r="C4" s="145"/>
      <c r="D4" s="117"/>
      <c r="E4" s="183"/>
      <c r="F4" s="146"/>
      <c r="G4" s="20"/>
      <c r="H4" s="20"/>
      <c r="I4" s="20"/>
      <c r="J4" s="167"/>
      <c r="K4" s="20"/>
      <c r="L4" s="20"/>
      <c r="M4" s="20"/>
      <c r="N4" s="20"/>
      <c r="O4" s="20"/>
      <c r="P4" s="20"/>
      <c r="Q4" s="20"/>
      <c r="R4" s="20"/>
    </row>
    <row r="5" spans="1:18" ht="12" customHeight="1">
      <c r="A5" s="94" t="s">
        <v>100</v>
      </c>
      <c r="B5" s="94" t="s">
        <v>153</v>
      </c>
      <c r="C5" s="147"/>
      <c r="D5" s="110" t="s">
        <v>128</v>
      </c>
      <c r="E5" s="110" t="s">
        <v>152</v>
      </c>
      <c r="F5" s="110"/>
      <c r="G5" s="20"/>
      <c r="H5" s="20"/>
      <c r="I5" s="20"/>
      <c r="J5" s="20"/>
      <c r="K5" s="20"/>
      <c r="L5" s="20"/>
      <c r="M5" s="20"/>
      <c r="N5" s="20"/>
      <c r="O5" s="20"/>
      <c r="P5" s="20"/>
      <c r="Q5" s="20"/>
      <c r="R5" s="20"/>
    </row>
    <row r="6" spans="1:18" ht="12" customHeight="1">
      <c r="A6" s="144"/>
      <c r="B6" s="20"/>
      <c r="C6" s="20"/>
      <c r="D6" s="20"/>
      <c r="E6" s="184"/>
      <c r="F6" s="111"/>
      <c r="G6" s="20"/>
      <c r="H6" s="20"/>
      <c r="I6" s="20"/>
      <c r="J6" s="20"/>
      <c r="K6" s="20"/>
      <c r="L6" s="20"/>
      <c r="M6" s="20"/>
      <c r="N6" s="20"/>
      <c r="O6" s="20"/>
      <c r="P6" s="20"/>
      <c r="Q6" s="20"/>
      <c r="R6" s="20"/>
    </row>
    <row r="7" spans="1:18" ht="12" customHeight="1">
      <c r="A7" s="104">
        <v>501</v>
      </c>
      <c r="B7" s="341" t="s">
        <v>154</v>
      </c>
      <c r="C7" s="342"/>
      <c r="D7" s="133"/>
      <c r="E7" s="185"/>
      <c r="F7" s="166"/>
      <c r="G7" s="118"/>
      <c r="H7" s="20"/>
      <c r="I7" s="20"/>
      <c r="J7" s="20"/>
      <c r="K7" s="20"/>
      <c r="L7" s="20"/>
      <c r="M7" s="20"/>
      <c r="N7" s="20"/>
      <c r="O7" s="20"/>
      <c r="P7" s="20"/>
      <c r="Q7" s="20"/>
      <c r="R7" s="20"/>
    </row>
    <row r="8" spans="1:18" ht="12" customHeight="1">
      <c r="A8" s="104">
        <f>A7+1</f>
        <v>502</v>
      </c>
      <c r="B8" s="323" t="s">
        <v>140</v>
      </c>
      <c r="C8" s="335"/>
      <c r="D8" s="126">
        <f>+F7</f>
        <v>0</v>
      </c>
      <c r="E8" s="186">
        <f>IF('materiëel, huisvesting, rente'!F39&gt;0,1-(('materiëel, huisvesting, rente'!$F$40+'materiëel, huisvesting, rente'!$F$41)/'materiëel, huisvesting, rente'!$F$39),0)</f>
        <v>0</v>
      </c>
      <c r="F8" s="128">
        <f>D8*E8</f>
        <v>0</v>
      </c>
      <c r="G8" s="20"/>
      <c r="H8" s="20"/>
      <c r="I8" s="20"/>
      <c r="J8" s="20"/>
      <c r="K8" s="20"/>
      <c r="L8" s="20"/>
      <c r="M8" s="20"/>
      <c r="N8" s="20"/>
      <c r="O8" s="20"/>
      <c r="P8" s="20"/>
      <c r="Q8" s="20"/>
      <c r="R8" s="20"/>
    </row>
    <row r="9" spans="1:18" ht="12" customHeight="1">
      <c r="A9" s="132">
        <f>A8+1</f>
        <v>503</v>
      </c>
      <c r="B9" s="323" t="s">
        <v>129</v>
      </c>
      <c r="C9" s="335"/>
      <c r="D9" s="126">
        <f>+F7</f>
        <v>0</v>
      </c>
      <c r="E9" s="229">
        <v>0.572</v>
      </c>
      <c r="F9" s="126">
        <f>D9*E9</f>
        <v>0</v>
      </c>
      <c r="G9" s="20"/>
      <c r="H9" s="20"/>
      <c r="I9" s="20"/>
      <c r="J9" s="20"/>
      <c r="K9" s="20"/>
      <c r="L9" s="20"/>
      <c r="M9" s="20"/>
      <c r="N9" s="20"/>
      <c r="O9" s="20"/>
      <c r="P9" s="20"/>
      <c r="Q9" s="20"/>
      <c r="R9" s="20"/>
    </row>
    <row r="10" spans="1:18" ht="12" customHeight="1">
      <c r="A10" s="132">
        <f>A9+1</f>
        <v>504</v>
      </c>
      <c r="B10" s="323" t="str">
        <f>"Lokaal overleg komt overeen voor "&amp;Voorblad!D3</f>
        <v>Lokaal overleg komt overeen voor 2010</v>
      </c>
      <c r="C10" s="340"/>
      <c r="D10" s="155"/>
      <c r="E10" s="185"/>
      <c r="F10" s="153"/>
      <c r="G10" s="20"/>
      <c r="H10" s="20"/>
      <c r="I10" s="20"/>
      <c r="J10" s="20"/>
      <c r="K10" s="20"/>
      <c r="L10" s="20"/>
      <c r="M10" s="20"/>
      <c r="N10" s="20"/>
      <c r="O10" s="20"/>
      <c r="P10" s="20"/>
      <c r="Q10" s="20"/>
      <c r="R10" s="20"/>
    </row>
    <row r="11" spans="1:18" ht="12" customHeight="1">
      <c r="A11" s="94"/>
      <c r="B11" s="94"/>
      <c r="C11" s="94"/>
      <c r="D11" s="94"/>
      <c r="E11" s="148"/>
      <c r="F11" s="136"/>
      <c r="G11" s="20"/>
      <c r="H11" s="20"/>
      <c r="I11" s="20"/>
      <c r="J11" s="20"/>
      <c r="K11" s="20"/>
      <c r="L11" s="20"/>
      <c r="M11" s="20"/>
      <c r="N11" s="20"/>
      <c r="O11" s="20"/>
      <c r="P11" s="20"/>
      <c r="Q11" s="20"/>
      <c r="R11" s="20"/>
    </row>
    <row r="12" spans="1:18" ht="12" customHeight="1">
      <c r="A12" s="94" t="s">
        <v>120</v>
      </c>
      <c r="B12" s="94" t="s">
        <v>131</v>
      </c>
      <c r="C12" s="20"/>
      <c r="D12" s="110"/>
      <c r="E12" s="110" t="s">
        <v>152</v>
      </c>
      <c r="F12" s="137" t="s">
        <v>72</v>
      </c>
      <c r="G12" s="20"/>
      <c r="H12" s="20"/>
      <c r="I12" s="20"/>
      <c r="J12" s="20"/>
      <c r="K12" s="20"/>
      <c r="L12" s="20"/>
      <c r="M12" s="20"/>
      <c r="N12" s="20"/>
      <c r="O12" s="20"/>
      <c r="P12" s="20"/>
      <c r="Q12" s="20"/>
      <c r="R12" s="20"/>
    </row>
    <row r="13" spans="1:18" ht="12" customHeight="1">
      <c r="A13" s="94"/>
      <c r="B13" s="94"/>
      <c r="C13" s="94"/>
      <c r="D13" s="94"/>
      <c r="E13" s="143"/>
      <c r="F13" s="149"/>
      <c r="G13" s="37"/>
      <c r="H13" s="37"/>
      <c r="I13" s="37"/>
      <c r="J13" s="37"/>
      <c r="R13" s="20"/>
    </row>
    <row r="14" spans="1:6" ht="12.75" customHeight="1">
      <c r="A14" s="104">
        <f>A10+1</f>
        <v>505</v>
      </c>
      <c r="B14" s="338" t="s">
        <v>132</v>
      </c>
      <c r="C14" s="339"/>
      <c r="D14" s="308"/>
      <c r="E14" s="309"/>
      <c r="F14" s="159"/>
    </row>
    <row r="15" spans="1:6" ht="12.75" customHeight="1">
      <c r="A15" s="104">
        <f>A14+1</f>
        <v>506</v>
      </c>
      <c r="B15" s="338" t="s">
        <v>132</v>
      </c>
      <c r="C15" s="339"/>
      <c r="D15" s="126">
        <f>+F14</f>
        <v>0</v>
      </c>
      <c r="E15" s="186">
        <f>IF('materiëel, huisvesting, rente'!F39&gt;0,1-(('materiëel, huisvesting, rente'!$F$40+'materiëel, huisvesting, rente'!$F$41)/'materiëel, huisvesting, rente'!$F$39),0)</f>
        <v>0</v>
      </c>
      <c r="F15" s="128">
        <f>+D15*E15</f>
        <v>0</v>
      </c>
    </row>
    <row r="16" spans="1:6" ht="12.75" customHeight="1">
      <c r="A16" s="104">
        <f>A15+1</f>
        <v>507</v>
      </c>
      <c r="B16" s="323" t="s">
        <v>129</v>
      </c>
      <c r="C16" s="335"/>
      <c r="D16" s="126">
        <f>+F14</f>
        <v>0</v>
      </c>
      <c r="E16" s="229">
        <v>0.498</v>
      </c>
      <c r="F16" s="126">
        <f>+D16*E16</f>
        <v>0</v>
      </c>
    </row>
    <row r="17" spans="1:7" ht="12.75" customHeight="1">
      <c r="A17" s="104">
        <f>A16+1</f>
        <v>508</v>
      </c>
      <c r="B17" s="323" t="str">
        <f>"Lokaal overleg komt overeen voor "&amp;Voorblad!D3</f>
        <v>Lokaal overleg komt overeen voor 2010</v>
      </c>
      <c r="C17" s="340"/>
      <c r="D17" s="155"/>
      <c r="E17" s="185"/>
      <c r="F17" s="153"/>
      <c r="G17" s="150"/>
    </row>
    <row r="18" ht="12.75">
      <c r="E18" s="187"/>
    </row>
    <row r="20" spans="1:9" ht="12.75" customHeight="1">
      <c r="A20" s="343" t="s">
        <v>193</v>
      </c>
      <c r="B20" s="343"/>
      <c r="C20" s="343"/>
      <c r="D20" s="343"/>
      <c r="E20" s="343"/>
      <c r="F20" s="343"/>
      <c r="G20" s="230"/>
      <c r="H20" s="230"/>
      <c r="I20" s="230"/>
    </row>
    <row r="21" spans="1:9" ht="12.75">
      <c r="A21" s="343"/>
      <c r="B21" s="343"/>
      <c r="C21" s="343"/>
      <c r="D21" s="343"/>
      <c r="E21" s="343"/>
      <c r="F21" s="343"/>
      <c r="G21" s="230"/>
      <c r="H21" s="230"/>
      <c r="I21" s="230"/>
    </row>
    <row r="22" spans="1:9" ht="12.75" customHeight="1">
      <c r="A22" s="343"/>
      <c r="B22" s="343"/>
      <c r="C22" s="343"/>
      <c r="D22" s="343"/>
      <c r="E22" s="343"/>
      <c r="F22" s="343"/>
      <c r="G22" s="230"/>
      <c r="H22" s="230"/>
      <c r="I22" s="230"/>
    </row>
    <row r="23" spans="1:9" ht="12.75">
      <c r="A23" s="343"/>
      <c r="B23" s="343"/>
      <c r="C23" s="343"/>
      <c r="D23" s="343"/>
      <c r="E23" s="343"/>
      <c r="F23" s="343"/>
      <c r="G23" s="230"/>
      <c r="H23" s="230"/>
      <c r="I23" s="230"/>
    </row>
    <row r="24" spans="1:9" ht="12.75">
      <c r="A24" s="343"/>
      <c r="B24" s="343"/>
      <c r="C24" s="343"/>
      <c r="D24" s="343"/>
      <c r="E24" s="343"/>
      <c r="F24" s="343"/>
      <c r="G24" s="230"/>
      <c r="H24" s="230"/>
      <c r="I24" s="230"/>
    </row>
    <row r="25" spans="1:9" ht="12.75">
      <c r="A25" s="343"/>
      <c r="B25" s="343"/>
      <c r="C25" s="343"/>
      <c r="D25" s="343"/>
      <c r="E25" s="343"/>
      <c r="F25" s="343"/>
      <c r="G25" s="230"/>
      <c r="H25" s="230"/>
      <c r="I25" s="230"/>
    </row>
    <row r="26" spans="1:6" ht="12.75">
      <c r="A26" s="230"/>
      <c r="B26" s="230"/>
      <c r="C26" s="230"/>
      <c r="D26" s="230"/>
      <c r="E26" s="230"/>
      <c r="F26" s="230"/>
    </row>
  </sheetData>
  <sheetProtection password="CDEF" sheet="1" objects="1" scenarios="1"/>
  <mergeCells count="9">
    <mergeCell ref="A20:F25"/>
    <mergeCell ref="B17:C17"/>
    <mergeCell ref="B15:C15"/>
    <mergeCell ref="B16:C16"/>
    <mergeCell ref="B14:E14"/>
    <mergeCell ref="B10:C10"/>
    <mergeCell ref="B7:C7"/>
    <mergeCell ref="B8:C8"/>
    <mergeCell ref="B9:C9"/>
  </mergeCells>
  <conditionalFormatting sqref="F17 F10 F14 F7">
    <cfRule type="expression" priority="1" dxfId="0" stopIfTrue="1">
      <formula>$E$2=TRUE</formula>
    </cfRule>
  </conditionalFormatting>
  <printOptions/>
  <pageMargins left="0.3937007874015748" right="0.3937007874015748" top="0.1968503937007874" bottom="0.1968503937007874" header="0.03937007874015748" footer="0.11811023622047245"/>
  <pageSetup horizontalDpi="600" verticalDpi="600" orientation="landscape" paperSize="9" r:id="rId3"/>
  <legacyDrawing r:id="rId2"/>
  <oleObjects>
    <oleObject progId="MSPhotoEd.3" shapeId="598586" r:id="rId1"/>
  </oleObjects>
</worksheet>
</file>

<file path=xl/worksheets/sheet7.xml><?xml version="1.0" encoding="utf-8"?>
<worksheet xmlns="http://schemas.openxmlformats.org/spreadsheetml/2006/main" xmlns:r="http://schemas.openxmlformats.org/officeDocument/2006/relationships">
  <sheetPr codeName="Blad14"/>
  <dimension ref="A1:R45"/>
  <sheetViews>
    <sheetView showGridLines="0" showZeros="0" showOutlineSymbols="0" zoomScaleSheetLayoutView="75" workbookViewId="0" topLeftCell="A1">
      <selection activeCell="E30" sqref="E30"/>
    </sheetView>
  </sheetViews>
  <sheetFormatPr defaultColWidth="9.140625" defaultRowHeight="12.75"/>
  <cols>
    <col min="1" max="1" width="5.28125" style="21" customWidth="1"/>
    <col min="2" max="2" width="29.00390625" style="21" customWidth="1"/>
    <col min="3" max="6" width="20.7109375" style="21" customWidth="1"/>
    <col min="7" max="7" width="6.57421875" style="21" customWidth="1"/>
    <col min="8" max="8" width="12.7109375" style="21" customWidth="1"/>
    <col min="9" max="9" width="14.28125" style="21" customWidth="1"/>
    <col min="10" max="16384" width="9.140625" style="21" customWidth="1"/>
  </cols>
  <sheetData>
    <row r="1" spans="1:18" s="9" customFormat="1" ht="12" customHeight="1">
      <c r="A1" s="103"/>
      <c r="B1" s="86"/>
      <c r="C1" s="86"/>
      <c r="D1" s="45"/>
      <c r="E1" s="45"/>
      <c r="F1" s="87"/>
      <c r="G1" s="45"/>
      <c r="H1" s="35"/>
      <c r="I1" s="35"/>
      <c r="J1" s="35"/>
      <c r="K1" s="35"/>
      <c r="L1" s="35"/>
      <c r="M1" s="16"/>
      <c r="N1" s="16"/>
      <c r="O1" s="16"/>
      <c r="P1" s="16"/>
      <c r="Q1" s="16"/>
      <c r="R1" s="16"/>
    </row>
    <row r="2" spans="1:18" s="9" customFormat="1" ht="15.75" customHeight="1">
      <c r="A2" s="88" t="str">
        <f>CONCATENATE("Begrotingsformulier ",Voorblad!D3)</f>
        <v>Begrotingsformulier 2010</v>
      </c>
      <c r="B2" s="16"/>
      <c r="C2" s="16"/>
      <c r="D2" s="68"/>
      <c r="E2" s="89" t="b">
        <f>Voorblad!D21</f>
        <v>1</v>
      </c>
      <c r="F2" s="90">
        <v>6</v>
      </c>
      <c r="I2" s="68"/>
      <c r="J2" s="16"/>
      <c r="K2" s="16"/>
      <c r="L2" s="16"/>
      <c r="M2" s="16"/>
      <c r="N2" s="16"/>
      <c r="O2" s="16"/>
      <c r="P2" s="16"/>
      <c r="Q2" s="16"/>
      <c r="R2" s="16"/>
    </row>
    <row r="3" spans="1:18" ht="12" customHeight="1">
      <c r="A3" s="91"/>
      <c r="B3" s="16"/>
      <c r="C3" s="16"/>
      <c r="D3" s="35"/>
      <c r="E3" s="16"/>
      <c r="F3" s="68"/>
      <c r="G3" s="68"/>
      <c r="H3" s="89"/>
      <c r="I3" s="68"/>
      <c r="J3" s="90"/>
      <c r="K3" s="20"/>
      <c r="L3" s="20"/>
      <c r="M3" s="20"/>
      <c r="N3" s="20"/>
      <c r="O3" s="20"/>
      <c r="P3" s="20"/>
      <c r="Q3" s="20"/>
      <c r="R3" s="20"/>
    </row>
    <row r="4" spans="1:15" ht="22.5" customHeight="1">
      <c r="A4" s="94" t="s">
        <v>127</v>
      </c>
      <c r="B4" s="94" t="s">
        <v>150</v>
      </c>
      <c r="C4" s="94"/>
      <c r="D4" s="110" t="s">
        <v>69</v>
      </c>
      <c r="E4" s="110" t="s">
        <v>152</v>
      </c>
      <c r="F4" s="110" t="s">
        <v>72</v>
      </c>
      <c r="G4" s="89"/>
      <c r="H4" s="68"/>
      <c r="I4" s="170">
        <f>'afnames en begroting'!F6</f>
        <v>0</v>
      </c>
      <c r="J4" s="20"/>
      <c r="K4" s="20"/>
      <c r="L4" s="20"/>
      <c r="M4" s="20"/>
      <c r="N4" s="20"/>
      <c r="O4" s="20"/>
    </row>
    <row r="5" spans="1:18" ht="12" customHeight="1">
      <c r="A5" s="20"/>
      <c r="B5" s="94" t="s">
        <v>151</v>
      </c>
      <c r="C5" s="20"/>
      <c r="D5" s="111"/>
      <c r="E5" s="111"/>
      <c r="F5" s="111"/>
      <c r="G5" s="129"/>
      <c r="H5" s="111"/>
      <c r="I5" s="111"/>
      <c r="J5" s="111"/>
      <c r="K5" s="111"/>
      <c r="L5" s="111"/>
      <c r="M5" s="20"/>
      <c r="N5" s="20"/>
      <c r="O5" s="20"/>
      <c r="P5" s="20"/>
      <c r="Q5" s="20"/>
      <c r="R5" s="20"/>
    </row>
    <row r="6" spans="1:18" ht="12" customHeight="1">
      <c r="A6" s="104">
        <v>601</v>
      </c>
      <c r="B6" s="323" t="s">
        <v>161</v>
      </c>
      <c r="C6" s="335"/>
      <c r="D6" s="172">
        <f>+'afnames en begroting'!F9</f>
        <v>0</v>
      </c>
      <c r="E6" s="128">
        <f>IF(5.73+((14.21-5.73)/(76-15)*('afnames en begroting'!F16-15))&gt;14.21,14.21,IF(5.73+((14.21-5.73)/(76-15)*('afnames en begroting'!F16-15))&lt;5.73,5.73,5.73+((14.21-5.73)/(76-15)*('afnames en begroting'!F16-15))))</f>
        <v>5.73</v>
      </c>
      <c r="F6" s="217">
        <f>+D6*E6</f>
        <v>0</v>
      </c>
      <c r="G6" s="130"/>
      <c r="H6" s="20"/>
      <c r="I6" s="20"/>
      <c r="J6" s="20"/>
      <c r="K6" s="20"/>
      <c r="L6" s="20"/>
      <c r="M6" s="20"/>
      <c r="N6" s="20"/>
      <c r="O6" s="20"/>
      <c r="P6" s="20"/>
      <c r="Q6" s="20"/>
      <c r="R6" s="20"/>
    </row>
    <row r="7" spans="1:18" ht="12" customHeight="1">
      <c r="A7" s="104">
        <f>A6+1</f>
        <v>602</v>
      </c>
      <c r="B7" s="323" t="s">
        <v>162</v>
      </c>
      <c r="C7" s="334"/>
      <c r="D7" s="172">
        <f>+'afnames en begroting'!F8</f>
        <v>0</v>
      </c>
      <c r="E7" s="128">
        <v>9.12</v>
      </c>
      <c r="F7" s="217">
        <f>D7*E7</f>
        <v>0</v>
      </c>
      <c r="G7" s="131"/>
      <c r="H7" s="20"/>
      <c r="I7" s="20"/>
      <c r="J7" s="20"/>
      <c r="K7" s="20"/>
      <c r="L7" s="20"/>
      <c r="M7" s="20"/>
      <c r="N7" s="20"/>
      <c r="O7" s="20"/>
      <c r="P7" s="20"/>
      <c r="Q7" s="20"/>
      <c r="R7" s="20"/>
    </row>
    <row r="8" spans="1:18" ht="12" customHeight="1">
      <c r="A8" s="132">
        <f>A7+1</f>
        <v>603</v>
      </c>
      <c r="B8" s="341" t="s">
        <v>112</v>
      </c>
      <c r="C8" s="347"/>
      <c r="D8" s="173"/>
      <c r="E8" s="173"/>
      <c r="F8" s="217">
        <f>'afnames en begroting'!F18</f>
        <v>0</v>
      </c>
      <c r="G8" s="118"/>
      <c r="H8" s="20"/>
      <c r="I8" s="20"/>
      <c r="J8" s="20"/>
      <c r="K8" s="20"/>
      <c r="L8" s="20"/>
      <c r="M8" s="20"/>
      <c r="N8" s="20"/>
      <c r="O8" s="20"/>
      <c r="P8" s="20"/>
      <c r="Q8" s="20"/>
      <c r="R8" s="20"/>
    </row>
    <row r="9" spans="1:18" ht="12" customHeight="1">
      <c r="A9" s="132">
        <f aca="true" t="shared" si="0" ref="A9:A20">A8+1</f>
        <v>604</v>
      </c>
      <c r="B9" s="312" t="s">
        <v>113</v>
      </c>
      <c r="C9" s="346"/>
      <c r="D9" s="174"/>
      <c r="E9" s="175"/>
      <c r="F9" s="216">
        <f>+F6+F7+F8</f>
        <v>0</v>
      </c>
      <c r="G9" s="20"/>
      <c r="H9" s="20"/>
      <c r="I9" s="20"/>
      <c r="J9" s="20"/>
      <c r="K9" s="20"/>
      <c r="L9" s="20"/>
      <c r="M9" s="20"/>
      <c r="N9" s="20"/>
      <c r="O9" s="20"/>
      <c r="P9" s="20"/>
      <c r="Q9" s="20"/>
      <c r="R9" s="20"/>
    </row>
    <row r="10" spans="1:18" ht="12" customHeight="1">
      <c r="A10" s="104">
        <f t="shared" si="0"/>
        <v>605</v>
      </c>
      <c r="B10" s="20" t="s">
        <v>114</v>
      </c>
      <c r="C10" s="233"/>
      <c r="D10" s="172">
        <f>SUM('afnames en begroting'!F22:F25)</f>
        <v>0</v>
      </c>
      <c r="E10" s="128">
        <v>16.81</v>
      </c>
      <c r="F10" s="217">
        <f>D10*E10</f>
        <v>0</v>
      </c>
      <c r="G10" s="131"/>
      <c r="H10" s="20"/>
      <c r="I10" s="20"/>
      <c r="J10" s="20"/>
      <c r="K10" s="20"/>
      <c r="L10" s="20"/>
      <c r="M10" s="20"/>
      <c r="N10" s="20"/>
      <c r="O10" s="20"/>
      <c r="P10" s="20"/>
      <c r="Q10" s="20"/>
      <c r="R10" s="20"/>
    </row>
    <row r="11" spans="1:18" ht="12" customHeight="1">
      <c r="A11" s="104">
        <f t="shared" si="0"/>
        <v>606</v>
      </c>
      <c r="B11" s="300" t="s">
        <v>115</v>
      </c>
      <c r="C11" s="333"/>
      <c r="D11" s="176"/>
      <c r="E11" s="177"/>
      <c r="F11" s="218"/>
      <c r="G11" s="20"/>
      <c r="H11" s="20"/>
      <c r="I11" s="20"/>
      <c r="J11" s="20"/>
      <c r="K11" s="20"/>
      <c r="L11" s="20"/>
      <c r="M11" s="20"/>
      <c r="N11" s="20"/>
      <c r="O11" s="20"/>
      <c r="P11" s="20"/>
      <c r="Q11" s="20"/>
      <c r="R11" s="20"/>
    </row>
    <row r="12" spans="1:18" ht="12" customHeight="1">
      <c r="A12" s="104">
        <f t="shared" si="0"/>
        <v>607</v>
      </c>
      <c r="B12" s="300" t="s">
        <v>155</v>
      </c>
      <c r="C12" s="345"/>
      <c r="D12" s="178"/>
      <c r="E12" s="179"/>
      <c r="F12" s="217">
        <f>+'overige opbrengsten'!F10</f>
        <v>0</v>
      </c>
      <c r="G12" s="20"/>
      <c r="H12" s="20"/>
      <c r="I12" s="20"/>
      <c r="J12" s="20"/>
      <c r="K12" s="20"/>
      <c r="L12" s="20"/>
      <c r="M12" s="20"/>
      <c r="N12" s="20"/>
      <c r="O12" s="20"/>
      <c r="P12" s="20"/>
      <c r="Q12" s="20"/>
      <c r="R12" s="20"/>
    </row>
    <row r="13" spans="1:18" ht="12" customHeight="1">
      <c r="A13" s="104">
        <f t="shared" si="0"/>
        <v>608</v>
      </c>
      <c r="B13" s="300" t="s">
        <v>116</v>
      </c>
      <c r="C13" s="345"/>
      <c r="D13" s="178"/>
      <c r="E13" s="179"/>
      <c r="F13" s="217">
        <f>+'overige opbrengsten'!F17</f>
        <v>0</v>
      </c>
      <c r="G13" s="20"/>
      <c r="H13" s="20"/>
      <c r="I13" s="20"/>
      <c r="J13" s="20"/>
      <c r="K13" s="20"/>
      <c r="L13" s="20"/>
      <c r="M13" s="20"/>
      <c r="N13" s="20"/>
      <c r="O13" s="20"/>
      <c r="P13" s="20"/>
      <c r="Q13" s="20"/>
      <c r="R13" s="20"/>
    </row>
    <row r="14" spans="1:18" ht="12" customHeight="1">
      <c r="A14" s="104">
        <f t="shared" si="0"/>
        <v>609</v>
      </c>
      <c r="B14" s="312" t="s">
        <v>178</v>
      </c>
      <c r="C14" s="346"/>
      <c r="D14" s="134"/>
      <c r="E14" s="135"/>
      <c r="F14" s="216">
        <f>+F9+F10+F11+F12+F13</f>
        <v>0</v>
      </c>
      <c r="G14" s="20"/>
      <c r="H14" s="20"/>
      <c r="I14" s="20"/>
      <c r="J14" s="20"/>
      <c r="K14" s="20"/>
      <c r="L14" s="20"/>
      <c r="M14" s="20"/>
      <c r="N14" s="20"/>
      <c r="O14" s="20"/>
      <c r="P14" s="20"/>
      <c r="Q14" s="20"/>
      <c r="R14" s="20"/>
    </row>
    <row r="15" spans="1:18" ht="12" customHeight="1">
      <c r="A15" s="104">
        <f t="shared" si="0"/>
        <v>610</v>
      </c>
      <c r="B15" s="341" t="s">
        <v>117</v>
      </c>
      <c r="C15" s="342"/>
      <c r="D15" s="133"/>
      <c r="E15" s="133"/>
      <c r="F15" s="211">
        <f>+'materiëel, huisvesting, rente'!F40+'materiëel, huisvesting, rente'!F41</f>
        <v>0</v>
      </c>
      <c r="G15" s="20"/>
      <c r="H15" s="20"/>
      <c r="I15" s="20"/>
      <c r="J15" s="20"/>
      <c r="K15" s="20"/>
      <c r="L15" s="20"/>
      <c r="M15" s="20"/>
      <c r="N15" s="20"/>
      <c r="O15" s="20"/>
      <c r="P15" s="20"/>
      <c r="Q15" s="20"/>
      <c r="R15" s="20"/>
    </row>
    <row r="16" spans="1:18" ht="12" customHeight="1">
      <c r="A16" s="104">
        <f t="shared" si="0"/>
        <v>611</v>
      </c>
      <c r="B16" s="312" t="s">
        <v>176</v>
      </c>
      <c r="C16" s="346"/>
      <c r="D16" s="134"/>
      <c r="E16" s="135"/>
      <c r="F16" s="216">
        <f>+F14+F15</f>
        <v>0</v>
      </c>
      <c r="G16" s="20"/>
      <c r="H16" s="20"/>
      <c r="I16" s="20"/>
      <c r="J16" s="20"/>
      <c r="K16" s="20"/>
      <c r="L16" s="20"/>
      <c r="M16" s="20"/>
      <c r="N16" s="20"/>
      <c r="O16" s="20"/>
      <c r="P16" s="20"/>
      <c r="Q16" s="20"/>
      <c r="R16" s="20"/>
    </row>
    <row r="17" spans="1:18" ht="12" customHeight="1">
      <c r="A17" s="104">
        <f t="shared" si="0"/>
        <v>612</v>
      </c>
      <c r="B17" s="125" t="s">
        <v>118</v>
      </c>
      <c r="C17" s="341"/>
      <c r="D17" s="342"/>
      <c r="E17" s="133"/>
      <c r="F17" s="219"/>
      <c r="G17" s="20"/>
      <c r="H17" s="20"/>
      <c r="I17" s="20"/>
      <c r="J17" s="20"/>
      <c r="K17" s="20"/>
      <c r="L17" s="20"/>
      <c r="M17" s="20"/>
      <c r="N17" s="20"/>
      <c r="O17" s="20"/>
      <c r="P17" s="20"/>
      <c r="Q17" s="20"/>
      <c r="R17" s="20"/>
    </row>
    <row r="18" spans="1:18" ht="12" customHeight="1">
      <c r="A18" s="104">
        <f t="shared" si="0"/>
        <v>613</v>
      </c>
      <c r="B18" s="312" t="s">
        <v>177</v>
      </c>
      <c r="C18" s="344"/>
      <c r="D18" s="345"/>
      <c r="E18" s="301"/>
      <c r="F18" s="216">
        <f>+F16+F17</f>
        <v>0</v>
      </c>
      <c r="G18" s="20"/>
      <c r="H18" s="20"/>
      <c r="I18" s="20"/>
      <c r="J18" s="20"/>
      <c r="K18" s="20"/>
      <c r="L18" s="20"/>
      <c r="M18" s="20"/>
      <c r="N18" s="20"/>
      <c r="O18" s="20"/>
      <c r="P18" s="20"/>
      <c r="Q18" s="20"/>
      <c r="R18" s="20"/>
    </row>
    <row r="19" spans="1:18" ht="12" customHeight="1">
      <c r="A19" s="104">
        <f t="shared" si="0"/>
        <v>614</v>
      </c>
      <c r="B19" s="341" t="str">
        <f>"Begrote kosten "&amp;Voorblad!D3&amp;" (na doorberekening:zie pag. 1)"</f>
        <v>Begrote kosten 2010 (na doorberekening:zie pag. 1)</v>
      </c>
      <c r="C19" s="342"/>
      <c r="D19" s="133"/>
      <c r="E19" s="133"/>
      <c r="F19" s="211">
        <f>+'exploitatie en opbrengsten'!F9</f>
        <v>0</v>
      </c>
      <c r="G19" s="20"/>
      <c r="H19" s="20"/>
      <c r="I19" s="20"/>
      <c r="J19" s="20"/>
      <c r="K19" s="20"/>
      <c r="L19" s="20"/>
      <c r="M19" s="20"/>
      <c r="N19" s="20"/>
      <c r="O19" s="20"/>
      <c r="P19" s="20"/>
      <c r="Q19" s="20"/>
      <c r="R19" s="20"/>
    </row>
    <row r="20" spans="1:18" ht="12" customHeight="1">
      <c r="A20" s="104">
        <f t="shared" si="0"/>
        <v>615</v>
      </c>
      <c r="B20" s="312" t="s">
        <v>119</v>
      </c>
      <c r="C20" s="344"/>
      <c r="D20" s="345"/>
      <c r="E20" s="301"/>
      <c r="F20" s="216">
        <f>+F18-F19</f>
        <v>0</v>
      </c>
      <c r="G20" s="20"/>
      <c r="H20" s="20"/>
      <c r="I20" s="20"/>
      <c r="J20" s="20"/>
      <c r="K20" s="20"/>
      <c r="L20" s="20"/>
      <c r="M20" s="20"/>
      <c r="N20" s="20"/>
      <c r="O20" s="20"/>
      <c r="P20" s="20"/>
      <c r="Q20" s="20"/>
      <c r="R20" s="20"/>
    </row>
    <row r="21" spans="1:18" ht="12" customHeight="1">
      <c r="A21" s="94"/>
      <c r="B21" s="94"/>
      <c r="C21" s="94"/>
      <c r="D21" s="94"/>
      <c r="E21" s="94"/>
      <c r="F21" s="136"/>
      <c r="G21" s="20"/>
      <c r="H21" s="20"/>
      <c r="I21" s="20"/>
      <c r="J21" s="20"/>
      <c r="K21" s="20"/>
      <c r="L21" s="20"/>
      <c r="M21" s="20"/>
      <c r="N21" s="20"/>
      <c r="O21" s="20"/>
      <c r="P21" s="20"/>
      <c r="Q21" s="20"/>
      <c r="R21" s="20"/>
    </row>
    <row r="22" spans="1:18" ht="12" customHeight="1">
      <c r="A22" s="94" t="s">
        <v>130</v>
      </c>
      <c r="B22" s="94" t="s">
        <v>182</v>
      </c>
      <c r="C22" s="20"/>
      <c r="D22" s="110" t="s">
        <v>69</v>
      </c>
      <c r="E22" s="110" t="s">
        <v>110</v>
      </c>
      <c r="F22" s="137" t="s">
        <v>72</v>
      </c>
      <c r="G22" s="20"/>
      <c r="H22" s="20"/>
      <c r="I22" s="20"/>
      <c r="J22" s="20"/>
      <c r="K22" s="20"/>
      <c r="L22" s="20"/>
      <c r="M22" s="20"/>
      <c r="N22" s="20"/>
      <c r="O22" s="20"/>
      <c r="P22" s="20"/>
      <c r="Q22" s="20"/>
      <c r="R22" s="20"/>
    </row>
    <row r="23" spans="1:18" ht="12" customHeight="1">
      <c r="A23" s="94"/>
      <c r="B23" s="94"/>
      <c r="C23" s="94"/>
      <c r="D23" s="94"/>
      <c r="E23" s="94"/>
      <c r="F23" s="138"/>
      <c r="G23" s="37"/>
      <c r="H23" s="37"/>
      <c r="I23" s="37"/>
      <c r="J23" s="37"/>
      <c r="R23" s="20"/>
    </row>
    <row r="24" spans="1:6" ht="12.75" customHeight="1">
      <c r="A24" s="104">
        <f>A20+1</f>
        <v>616</v>
      </c>
      <c r="B24" s="323" t="s">
        <v>54</v>
      </c>
      <c r="C24" s="335"/>
      <c r="D24" s="126">
        <f>+'afnames en begroting'!F9</f>
        <v>0</v>
      </c>
      <c r="E24" s="239">
        <v>13.13</v>
      </c>
      <c r="F24" s="211">
        <f>+D24*E24</f>
        <v>0</v>
      </c>
    </row>
    <row r="25" spans="1:6" ht="12.75">
      <c r="A25" s="104">
        <f aca="true" t="shared" si="1" ref="A25:A37">A24+1</f>
        <v>617</v>
      </c>
      <c r="B25" s="323" t="s">
        <v>111</v>
      </c>
      <c r="C25" s="335"/>
      <c r="D25" s="126">
        <f>+'afnames en begroting'!F8</f>
        <v>0</v>
      </c>
      <c r="E25" s="128">
        <v>9.02</v>
      </c>
      <c r="F25" s="211">
        <f>+D25*E25</f>
        <v>0</v>
      </c>
    </row>
    <row r="26" spans="1:6" ht="12.75">
      <c r="A26" s="104">
        <f t="shared" si="1"/>
        <v>618</v>
      </c>
      <c r="B26" s="341" t="s">
        <v>122</v>
      </c>
      <c r="C26" s="342"/>
      <c r="D26" s="155"/>
      <c r="E26" s="156"/>
      <c r="F26" s="211">
        <f>+'afnames en begroting'!F18</f>
        <v>0</v>
      </c>
    </row>
    <row r="27" spans="1:6" ht="12.75">
      <c r="A27" s="104">
        <f t="shared" si="1"/>
        <v>619</v>
      </c>
      <c r="B27" s="300" t="s">
        <v>156</v>
      </c>
      <c r="C27" s="345"/>
      <c r="D27" s="155"/>
      <c r="E27" s="155"/>
      <c r="F27" s="211">
        <f>+'overige opbrengsten'!F7</f>
        <v>0</v>
      </c>
    </row>
    <row r="28" spans="1:6" ht="12.75">
      <c r="A28" s="104">
        <f t="shared" si="1"/>
        <v>620</v>
      </c>
      <c r="B28" s="21" t="s">
        <v>157</v>
      </c>
      <c r="D28" s="152"/>
      <c r="E28" s="152"/>
      <c r="F28" s="211">
        <f>+'overige opbrengsten'!F14</f>
        <v>0</v>
      </c>
    </row>
    <row r="29" spans="1:6" ht="12.75">
      <c r="A29" s="104">
        <f t="shared" si="1"/>
        <v>621</v>
      </c>
      <c r="B29" s="300" t="s">
        <v>158</v>
      </c>
      <c r="C29" s="301"/>
      <c r="D29" s="153"/>
      <c r="E29" s="128">
        <v>5.71</v>
      </c>
      <c r="F29" s="211">
        <f>+D29*E29</f>
        <v>0</v>
      </c>
    </row>
    <row r="30" spans="1:6" ht="12.75">
      <c r="A30" s="104">
        <f t="shared" si="1"/>
        <v>622</v>
      </c>
      <c r="B30" s="341" t="s">
        <v>33</v>
      </c>
      <c r="C30" s="342"/>
      <c r="D30" s="152"/>
      <c r="E30" s="152"/>
      <c r="F30" s="220"/>
    </row>
    <row r="31" spans="1:6" ht="12.75">
      <c r="A31" s="104">
        <f t="shared" si="1"/>
        <v>623</v>
      </c>
      <c r="B31" s="312" t="s">
        <v>123</v>
      </c>
      <c r="C31" s="344"/>
      <c r="D31" s="345"/>
      <c r="E31" s="301" t="s">
        <v>121</v>
      </c>
      <c r="F31" s="216">
        <f>+F24+F25+F26+F27+F28+F29+F30</f>
        <v>0</v>
      </c>
    </row>
    <row r="32" spans="1:6" ht="12.75">
      <c r="A32" s="104">
        <f t="shared" si="1"/>
        <v>624</v>
      </c>
      <c r="B32" s="312" t="s">
        <v>139</v>
      </c>
      <c r="C32" s="344"/>
      <c r="D32" s="345"/>
      <c r="E32" s="301" t="s">
        <v>121</v>
      </c>
      <c r="F32" s="220"/>
    </row>
    <row r="33" spans="1:6" ht="12.75">
      <c r="A33" s="104">
        <f t="shared" si="1"/>
        <v>625</v>
      </c>
      <c r="B33" s="139" t="s">
        <v>164</v>
      </c>
      <c r="C33" s="140"/>
      <c r="D33" s="141"/>
      <c r="E33" s="141"/>
      <c r="F33" s="221">
        <f>+F31+F32</f>
        <v>0</v>
      </c>
    </row>
    <row r="34" spans="1:6" ht="12" customHeight="1">
      <c r="A34" s="104">
        <f t="shared" si="1"/>
        <v>626</v>
      </c>
      <c r="B34" s="323" t="s">
        <v>171</v>
      </c>
      <c r="C34" s="340"/>
      <c r="D34" s="345"/>
      <c r="E34" s="301"/>
      <c r="F34" s="211">
        <f>IF(F18&gt;'materiëel, huisvesting, rente'!F42,'materiëel, huisvesting, rente'!F39,F18)</f>
        <v>0</v>
      </c>
    </row>
    <row r="35" spans="1:6" ht="12.75">
      <c r="A35" s="104">
        <f t="shared" si="1"/>
        <v>627</v>
      </c>
      <c r="B35" s="341" t="s">
        <v>124</v>
      </c>
      <c r="C35" s="342"/>
      <c r="D35" s="133"/>
      <c r="E35" s="133"/>
      <c r="F35" s="211">
        <f>+F34-F33</f>
        <v>0</v>
      </c>
    </row>
    <row r="36" spans="1:10" ht="12.75">
      <c r="A36" s="104">
        <f t="shared" si="1"/>
        <v>628</v>
      </c>
      <c r="B36" s="323" t="s">
        <v>181</v>
      </c>
      <c r="C36" s="345"/>
      <c r="D36" s="345"/>
      <c r="E36" s="301"/>
      <c r="F36" s="220"/>
      <c r="J36" s="195"/>
    </row>
    <row r="37" spans="1:6" ht="12.75">
      <c r="A37" s="104">
        <f t="shared" si="1"/>
        <v>629</v>
      </c>
      <c r="B37" s="312" t="s">
        <v>159</v>
      </c>
      <c r="C37" s="344"/>
      <c r="D37" s="345"/>
      <c r="E37" s="301"/>
      <c r="F37" s="216">
        <f>(F35-F36)</f>
        <v>0</v>
      </c>
    </row>
    <row r="38" spans="1:6" ht="12.75">
      <c r="A38" s="20"/>
      <c r="B38" s="20"/>
      <c r="C38" s="111"/>
      <c r="D38" s="111"/>
      <c r="E38" s="111"/>
      <c r="F38" s="142"/>
    </row>
    <row r="39" spans="4:6" ht="12.75">
      <c r="D39" s="110" t="s">
        <v>24</v>
      </c>
      <c r="E39" s="110" t="s">
        <v>125</v>
      </c>
      <c r="F39" s="110" t="s">
        <v>126</v>
      </c>
    </row>
    <row r="40" spans="4:6" ht="12.75">
      <c r="D40" s="94"/>
      <c r="E40" s="94"/>
      <c r="F40" s="143"/>
    </row>
    <row r="41" spans="1:6" ht="12.75">
      <c r="A41" s="104">
        <f>A37+1</f>
        <v>630</v>
      </c>
      <c r="B41" s="300" t="s">
        <v>159</v>
      </c>
      <c r="C41" s="301"/>
      <c r="D41" s="157">
        <f>+F37</f>
        <v>0</v>
      </c>
      <c r="E41" s="157">
        <f>+'afnames en begroting'!F9</f>
        <v>0</v>
      </c>
      <c r="F41" s="222">
        <f>IF(E41&gt;0,+D41/E41,0)</f>
        <v>0</v>
      </c>
    </row>
    <row r="42" spans="1:6" ht="12.75">
      <c r="A42" s="104">
        <f>A41+1</f>
        <v>631</v>
      </c>
      <c r="B42" s="323" t="s">
        <v>166</v>
      </c>
      <c r="C42" s="345"/>
      <c r="D42" s="345"/>
      <c r="E42" s="301"/>
      <c r="F42" s="238">
        <f>+E24</f>
        <v>13.13</v>
      </c>
    </row>
    <row r="43" spans="1:6" ht="12.75">
      <c r="A43" s="104">
        <f>A42+1</f>
        <v>632</v>
      </c>
      <c r="B43" s="312" t="s">
        <v>165</v>
      </c>
      <c r="C43" s="344"/>
      <c r="D43" s="345"/>
      <c r="E43" s="301"/>
      <c r="F43" s="223">
        <f>ROUND(+F42+F41,1)</f>
        <v>13.1</v>
      </c>
    </row>
    <row r="45" ht="12.75">
      <c r="B45" s="21" t="s">
        <v>190</v>
      </c>
    </row>
  </sheetData>
  <sheetProtection password="CDEF" sheet="1" objects="1" scenarios="1"/>
  <mergeCells count="29">
    <mergeCell ref="B6:C6"/>
    <mergeCell ref="B12:C12"/>
    <mergeCell ref="B13:C13"/>
    <mergeCell ref="B7:C7"/>
    <mergeCell ref="B8:C8"/>
    <mergeCell ref="B9:C9"/>
    <mergeCell ref="B11:C11"/>
    <mergeCell ref="B26:C26"/>
    <mergeCell ref="B29:C29"/>
    <mergeCell ref="B30:C30"/>
    <mergeCell ref="B24:C24"/>
    <mergeCell ref="B25:C25"/>
    <mergeCell ref="B27:C27"/>
    <mergeCell ref="B31:E31"/>
    <mergeCell ref="B32:E32"/>
    <mergeCell ref="B35:C35"/>
    <mergeCell ref="B14:C14"/>
    <mergeCell ref="B15:C15"/>
    <mergeCell ref="B16:C16"/>
    <mergeCell ref="B18:E18"/>
    <mergeCell ref="C17:D17"/>
    <mergeCell ref="B19:C19"/>
    <mergeCell ref="B20:E20"/>
    <mergeCell ref="B43:E43"/>
    <mergeCell ref="B36:E36"/>
    <mergeCell ref="B34:E34"/>
    <mergeCell ref="B37:E37"/>
    <mergeCell ref="B42:E42"/>
    <mergeCell ref="B41:C41"/>
  </mergeCells>
  <conditionalFormatting sqref="F30 D11:F11 F17 D29 F32 F36">
    <cfRule type="expression" priority="1" dxfId="0" stopIfTrue="1">
      <formula>$E$2=TRUE</formula>
    </cfRule>
  </conditionalFormatting>
  <printOptions/>
  <pageMargins left="0.3937007874015748" right="0.3937007874015748" top="0.1968503937007874" bottom="0.1968503937007874" header="0.03937007874015748" footer="0.11811023622047245"/>
  <pageSetup horizontalDpi="600" verticalDpi="600" orientation="landscape" paperSize="9" r:id="rId3"/>
  <legacyDrawing r:id="rId2"/>
  <oleObjects>
    <oleObject progId="MSPhotoEd.3" shapeId="599860"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Esther Griek</dc:creator>
  <cp:keywords/>
  <dc:description/>
  <cp:lastModifiedBy>W.P. Bosma - Triemstra</cp:lastModifiedBy>
  <cp:lastPrinted>2008-12-11T07:31:20Z</cp:lastPrinted>
  <dcterms:created xsi:type="dcterms:W3CDTF">2006-11-15T10:55:40Z</dcterms:created>
  <dcterms:modified xsi:type="dcterms:W3CDTF">2010-03-23T12:23:43Z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1043</vt:i4>
  </property>
  <property fmtid="{D5CDD505-2E9C-101B-9397-08002B2CF9AE}" pid="3" name="_dlc_Doc">
    <vt:lpwstr>THRFR6N5WDQ4-17-3209</vt:lpwstr>
  </property>
  <property fmtid="{D5CDD505-2E9C-101B-9397-08002B2CF9AE}" pid="4" name="_dlc_DocIdItemGu">
    <vt:lpwstr>b183ff36-8f91-4794-8bc0-62b6ff8861b2</vt:lpwstr>
  </property>
  <property fmtid="{D5CDD505-2E9C-101B-9397-08002B2CF9AE}" pid="5" name="_dlc_DocIdU">
    <vt:lpwstr>http://kennisnet.nza.nl/publicaties/Aanleveren/_layouts/DocIdRedir.aspx?ID=THRFR6N5WDQ4-17-3209, THRFR6N5WDQ4-17-3209</vt:lpwstr>
  </property>
  <property fmtid="{D5CDD505-2E9C-101B-9397-08002B2CF9AE}" pid="6" name="WorkflowChangePa">
    <vt:lpwstr>5dd26274-7450-4d13-b077-7382865cccce,5;5dd26274-7450-4d13-b077-7382865cccce,5;5dd26274-7450-4d13-b077-7382865cccce,5;5dd26274-7450-4d13-b077-7382865cccce,5;5dd26274-7450-4d13-b077-7382865cccce,5;5dd26274-7450-4d13-b077-7382865cccce,10;5dd26274-7450-4d13-b</vt:lpwstr>
  </property>
  <property fmtid="{D5CDD505-2E9C-101B-9397-08002B2CF9AE}" pid="7" name="NZa-zoekwoordenMetada">
    <vt:lpwstr/>
  </property>
  <property fmtid="{D5CDD505-2E9C-101B-9397-08002B2CF9AE}" pid="8" name="Sector(en)Metada">
    <vt:lpwstr>Alle:Ziekenhuiszorg|1a957709-959b-40c0-9640-61f1bd5d07a0</vt:lpwstr>
  </property>
  <property fmtid="{D5CDD505-2E9C-101B-9397-08002B2CF9AE}" pid="9" name="VerzondenAanMetada">
    <vt:lpwstr/>
  </property>
  <property fmtid="{D5CDD505-2E9C-101B-9397-08002B2CF9AE}" pid="10" name="DocumentTypeMetada">
    <vt:lpwstr>Regels:Formulier|4bc40415-667d-4fea-816d-9688ca6ffa69</vt:lpwstr>
  </property>
  <property fmtid="{D5CDD505-2E9C-101B-9397-08002B2CF9AE}" pid="11" name="ExtraZoekwoordenMetada">
    <vt:lpwstr/>
  </property>
  <property fmtid="{D5CDD505-2E9C-101B-9397-08002B2CF9AE}" pid="12" name="j85cec29e8c24b8a90feb8db203ff7">
    <vt:lpwstr>Ziekenhuiszorg|1a957709-959b-40c0-9640-61f1bd5d07a0</vt:lpwstr>
  </property>
  <property fmtid="{D5CDD505-2E9C-101B-9397-08002B2CF9AE}" pid="13" name="DocumentTyp">
    <vt:lpwstr>103;#Formulier|4bc40415-667d-4fea-816d-9688ca6ffa69</vt:lpwstr>
  </property>
  <property fmtid="{D5CDD505-2E9C-101B-9397-08002B2CF9AE}" pid="14" name="DocumentTy">
    <vt:lpwstr/>
  </property>
  <property fmtid="{D5CDD505-2E9C-101B-9397-08002B2CF9AE}" pid="15" name="Sector(e">
    <vt:lpwstr>134;#Ziekenhuiszorg|1a957709-959b-40c0-9640-61f1bd5d07a0</vt:lpwstr>
  </property>
  <property fmtid="{D5CDD505-2E9C-101B-9397-08002B2CF9AE}" pid="16" name="NZa-zoekwoord">
    <vt:lpwstr/>
  </property>
  <property fmtid="{D5CDD505-2E9C-101B-9397-08002B2CF9AE}" pid="17" name="ff74c6b610ef44f49114c43de16761">
    <vt:lpwstr/>
  </property>
  <property fmtid="{D5CDD505-2E9C-101B-9397-08002B2CF9AE}" pid="18" name="n407de7a4204433984b2eeeaba786d">
    <vt:lpwstr/>
  </property>
  <property fmtid="{D5CDD505-2E9C-101B-9397-08002B2CF9AE}" pid="19" name="Extra zoekwoord">
    <vt:lpwstr/>
  </property>
  <property fmtid="{D5CDD505-2E9C-101B-9397-08002B2CF9AE}" pid="20" name="l24ea505ea8d4be1bd84e8204c620c">
    <vt:lpwstr/>
  </property>
  <property fmtid="{D5CDD505-2E9C-101B-9397-08002B2CF9AE}" pid="21" name="me0f0aaf77cd4640acf557f58a1d2c">
    <vt:lpwstr>Formulier|4bc40415-667d-4fea-816d-9688ca6ffa69</vt:lpwstr>
  </property>
  <property fmtid="{D5CDD505-2E9C-101B-9397-08002B2CF9AE}" pid="22" name="TaxCatchA">
    <vt:lpwstr>103;#Formulier|4bc40415-667d-4fea-816d-9688ca6ffa69;#134;#Ziekenhuiszorg|1a957709-959b-40c0-9640-61f1bd5d07a0</vt:lpwstr>
  </property>
</Properties>
</file>