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485" windowWidth="11220" windowHeight="8730" tabRatio="728" activeTab="0"/>
  </bookViews>
  <sheets>
    <sheet name="Voorblad" sheetId="1" r:id="rId1"/>
    <sheet name="Inhoudsopgave" sheetId="2" r:id="rId2"/>
    <sheet name="Categorale ziekenh. (011)" sheetId="3" r:id="rId3"/>
    <sheet name=" Radiotherap. centra (090)" sheetId="4" r:id="rId4"/>
    <sheet name="overige budgetcomponenten" sheetId="5" r:id="rId5"/>
    <sheet name="budget 2008 2009" sheetId="6" r:id="rId6"/>
    <sheet name=" parameterwaarden" sheetId="7" r:id="rId7"/>
    <sheet name="versiebeheer" sheetId="8" r:id="rId8"/>
  </sheets>
  <definedNames>
    <definedName name="_xlnm.Print_Area" localSheetId="6">' parameterwaarden'!$A$1:$E$29</definedName>
    <definedName name="_xlnm.Print_Area" localSheetId="3">' Radiotherap. centra (090)'!$A$2:$H$24</definedName>
    <definedName name="_xlnm.Print_Area" localSheetId="5">'budget 2008 2009'!$A$2:$C$24</definedName>
    <definedName name="_xlnm.Print_Area" localSheetId="2">'Categorale ziekenh. (011)'!$A$1:$L$34</definedName>
    <definedName name="_xlnm.Print_Area" localSheetId="1">'Inhoudsopgave'!$A$1:$C$19</definedName>
    <definedName name="_xlnm.Print_Area" localSheetId="4">'overige budgetcomponenten'!$A$2:$F$31</definedName>
    <definedName name="_xlnm.Print_Area" localSheetId="7">'versiebeheer'!$A$1:$F$27</definedName>
    <definedName name="_xlnm.Print_Area" localSheetId="0">'Voorblad'!$A$20:$Q$36</definedName>
    <definedName name="_xlnm.Print_Titles" localSheetId="0">'Voorblad'!$1:$11</definedName>
    <definedName name="getal_data">#REF!</definedName>
    <definedName name="kolom_data">#REF!</definedName>
    <definedName name="tabblad">#REF!</definedName>
    <definedName name="Z_60683068_AF12_11D4_9642_08005ACCD915_.wvu.PrintTitles" localSheetId="7" hidden="1">'versiebeheer'!$2:$2</definedName>
    <definedName name="Z_60683068_AF12_11D4_9642_08005ACCD915_.wvu.Rows" localSheetId="7" hidden="1">'versiebeheer'!#REF!,'versiebeheer'!#REF!,'versiebeheer'!#REF!</definedName>
  </definedNames>
  <calcPr fullCalcOnLoad="1"/>
</workbook>
</file>

<file path=xl/sharedStrings.xml><?xml version="1.0" encoding="utf-8"?>
<sst xmlns="http://schemas.openxmlformats.org/spreadsheetml/2006/main" count="193" uniqueCount="128">
  <si>
    <t>Afschrijvingskosten dubieuze debiteuren</t>
  </si>
  <si>
    <t>loon</t>
  </si>
  <si>
    <t>voorlopige</t>
  </si>
  <si>
    <t>budget</t>
  </si>
  <si>
    <t>materieel</t>
  </si>
  <si>
    <t>Inhoudsopgave</t>
  </si>
  <si>
    <t>-</t>
  </si>
  <si>
    <t>Onderdeel</t>
  </si>
  <si>
    <t>Blad</t>
  </si>
  <si>
    <t>1e polibezoeken</t>
  </si>
  <si>
    <t>PTCA</t>
  </si>
  <si>
    <t>IVF</t>
  </si>
  <si>
    <t>realisatie</t>
  </si>
  <si>
    <t>beleidsregelbedragen</t>
  </si>
  <si>
    <t>loonkosten</t>
  </si>
  <si>
    <t>mat.kosten</t>
  </si>
  <si>
    <t>CAPD-dgn (H2)</t>
  </si>
  <si>
    <t>CAPD-dgn (H5)</t>
  </si>
  <si>
    <t>Thuisdialyse (W7)</t>
  </si>
  <si>
    <t>Thuisdialyse (W8)</t>
  </si>
  <si>
    <t>Thuisdialyse (W9)</t>
  </si>
  <si>
    <t>Thuisdialyse (W10)</t>
  </si>
  <si>
    <t>CCPD (W11)</t>
  </si>
  <si>
    <t>CCPD (W12)</t>
  </si>
  <si>
    <t>Beleidsregelbedragen algemene ziekenhuizen ter informatie</t>
  </si>
  <si>
    <t>Netto</t>
  </si>
  <si>
    <t>inkoopkosten</t>
  </si>
  <si>
    <t>nee</t>
  </si>
  <si>
    <t>afspraak</t>
  </si>
  <si>
    <t>Totaal</t>
  </si>
  <si>
    <t>Niet invullen</t>
  </si>
  <si>
    <t>U dient het NZa-nummer in te vullen</t>
  </si>
  <si>
    <t>cat.</t>
  </si>
  <si>
    <t>nr.</t>
  </si>
  <si>
    <t>Aanvraag</t>
  </si>
  <si>
    <t>Registratienummer NZa</t>
  </si>
  <si>
    <t>Datum</t>
  </si>
  <si>
    <t>Versie</t>
  </si>
  <si>
    <t>Toelichting bij het electronische formulier:</t>
  </si>
  <si>
    <t xml:space="preserve">Instelling </t>
  </si>
  <si>
    <t>Zorgverzekeraar 1</t>
  </si>
  <si>
    <t>Plaats</t>
  </si>
  <si>
    <t>Contactpersoon</t>
  </si>
  <si>
    <t>Telefoon</t>
  </si>
  <si>
    <t>Handtekening</t>
  </si>
  <si>
    <t>Zorgverzekeraar 2</t>
  </si>
  <si>
    <t>E-mail</t>
  </si>
  <si>
    <t>Ondertekening namens het orgaan voor de gezondheidszorg:</t>
  </si>
  <si>
    <t>(functie)</t>
  </si>
  <si>
    <t>(handtekening)</t>
  </si>
  <si>
    <t>(datum)</t>
  </si>
  <si>
    <t>(naam)</t>
  </si>
  <si>
    <t>Bij bezwaar tegen genoemde gegevensuitwisseling verzoeken wij u hier ja in te vullen:</t>
  </si>
  <si>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</si>
  <si>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Opnamen</t>
  </si>
  <si>
    <t>Verpleegdagen</t>
  </si>
  <si>
    <t>Dagverplegingen</t>
  </si>
  <si>
    <t>Subtotaal</t>
  </si>
  <si>
    <t>Hartoperaties</t>
  </si>
  <si>
    <t>Stents</t>
  </si>
  <si>
    <t>Haemodialyses (H1)</t>
  </si>
  <si>
    <t>Dialyse</t>
  </si>
  <si>
    <t>Teletherapie</t>
  </si>
  <si>
    <t>Branchytherapie</t>
  </si>
  <si>
    <t>Haemodialyses (H4)</t>
  </si>
  <si>
    <t>Voor de geneesmiddelen is 80% van de werkelijke kosten (netto-inkoopkosten) nacalculeerbaar.</t>
  </si>
  <si>
    <t xml:space="preserve">Beleidsregelbedragen </t>
  </si>
  <si>
    <t>(productiedeel)</t>
  </si>
  <si>
    <t>PTCA behandelingen</t>
  </si>
  <si>
    <t>Teletherapie eenvoudig (D611)</t>
  </si>
  <si>
    <t>Teletherapie standaard (D612)</t>
  </si>
  <si>
    <t>Teletherapie intensief (D613)</t>
  </si>
  <si>
    <t>Teletherapie bijzonder (D614)</t>
  </si>
  <si>
    <t>Brachytherapie eenvoudig (D621)</t>
  </si>
  <si>
    <t>Brachytherapie standaard (D622)</t>
  </si>
  <si>
    <t>Brachytherapie intensief (D623)</t>
  </si>
  <si>
    <t>Brachytherapie bijzonder (D624)</t>
  </si>
  <si>
    <t>Brachytherapie bijzonder (D625)</t>
  </si>
  <si>
    <t>In vitro fertilisatie</t>
  </si>
  <si>
    <t>Opname-2</t>
  </si>
  <si>
    <t>Geneesmiddelen 80% vergoeding</t>
  </si>
  <si>
    <t>Geneesmiddelen 100% vergoeding*</t>
  </si>
  <si>
    <t>* 100% vergoeding is van toepassing op Hemostatica en op Infliximab bij patiënten met rematoïde artritis die vòòr 1-5-2004 al werden behandeld met Infliximab*</t>
  </si>
  <si>
    <t>Dure geneesmiddelen 
(alleen voor cat 011)</t>
  </si>
  <si>
    <t>Budget</t>
  </si>
  <si>
    <t>Polikl. toediening cytostatica</t>
  </si>
  <si>
    <t>Bijzondere functies **</t>
  </si>
  <si>
    <t>** Formeel ontbreken voor deze functies beleidsregels voor categorale ziekenhuizen; in enkele gevallen zijn met de NZa afspraken gemaakt over de budgettaire vertaling van mutaties.</t>
  </si>
  <si>
    <t>Totaal radiotherapeutisch centrum</t>
  </si>
  <si>
    <t>Totaal categoraal ziekenhuis</t>
  </si>
  <si>
    <t>Overige budgetcomponenten</t>
  </si>
  <si>
    <t>Scholingsmiddelen</t>
  </si>
  <si>
    <t>B. Radiotherapeutische centra (090)</t>
  </si>
  <si>
    <t>Afschr.kosten dub.debiteuren, scholingsmiddelen, lokale productiegebonden toeslag, dure geneesmiddelen</t>
  </si>
  <si>
    <t>A. Categorale ziekenhuizen</t>
  </si>
  <si>
    <t>Nummer KvK</t>
  </si>
  <si>
    <t>U wordt verzocht een opgave te doen van het aantal leerlingen dat op 1 oktober 2008 aan uw instelling was verbonden en dat voldeed aan de gestelde eisen.</t>
  </si>
  <si>
    <t>Categorale ziekenhuizen (011) en radiotherapeutische centra (090)</t>
  </si>
  <si>
    <t>productie afspraken 2009</t>
  </si>
  <si>
    <t>prijspeil ultimo 2008</t>
  </si>
  <si>
    <t>index 2009</t>
  </si>
  <si>
    <t>beleidsregelbedragen*</t>
  </si>
  <si>
    <t>* U dient conform circulaire het ingevulde, ondertekende formulier uitsluitend elektronisch naar de NZa toe te zenden. U wordt verzocht uw mail met bijlages te mailen naar formulierencure@nza.nl.</t>
  </si>
  <si>
    <t>VERSIEBEHEER</t>
  </si>
  <si>
    <t>Omschrijving wijzigingen</t>
  </si>
  <si>
    <t>Distributie</t>
  </si>
  <si>
    <t>Formulier online</t>
  </si>
  <si>
    <t>Nacalculatieformulier 2008</t>
  </si>
  <si>
    <t>Voorlopige nacalculatie 2009/ Productieafspraken</t>
  </si>
  <si>
    <t>Inzenden vòòr 1 april 2010 *</t>
  </si>
  <si>
    <t>Bovengenoemde partijen verzoeken de realisatie 2009 vast te stellen op:</t>
  </si>
  <si>
    <t>Bovengenoemde partijen verzoeken het budget 2010 vast te stellen op:</t>
  </si>
  <si>
    <t>Hiervoor kan in zowel 2009 als 2010 maximaal 2,5% van het budget loon- en materiële kosten (exclusief locatiekosten) additioneel in het budget worden opgenomen. Voor een verdere toelichting verwijzen wij u naar de beleidsregel Lokale productiegebonden toeslag (I-613).</t>
  </si>
  <si>
    <t>Berekend budget 2009 op basis van de realisatie</t>
  </si>
  <si>
    <t>Overeengekomen budget 2010*</t>
  </si>
  <si>
    <t>Lokale productiegebonden component 2010</t>
  </si>
  <si>
    <t>Dure geneesmiddelen 2010</t>
  </si>
  <si>
    <t>Totaal budget 2010</t>
  </si>
  <si>
    <t>* Bij een positief verschil tussen de realisatie 2009 en de productieafspraken 2010 kunnen partijen eventueel een lager bedrag overeenkomen. Een negatieve nacalculatie kan niet worden beperkt.</t>
  </si>
  <si>
    <t>index 2010</t>
  </si>
  <si>
    <t>Vul eerst uw instellingsnummer in op het voorblad.</t>
  </si>
  <si>
    <t>Emailadres</t>
  </si>
  <si>
    <t>De werkbladen zijn met een wachtwoord beveiligd. Indien u een onjuistheid ontdekt verzoeken wij u dit via e-mail aan de NZa door te geven (formulierencure@NZa.nl).</t>
  </si>
  <si>
    <t>Alle in te vullen velden zijn gearceerd. Dit kunt u hier aan- en uitschakelen. Voor het maken van een duidelijke afdruk van het nacalculatieformulier wordt aanbevolen eerst de arcering van de velden uit te zetten</t>
  </si>
  <si>
    <r>
      <t>Indiening formulier</t>
    </r>
    <r>
      <rPr>
        <sz val="9"/>
        <rFont val="Verdana"/>
        <family val="2"/>
      </rPr>
      <t xml:space="preserve">
U dient conform circulaire het ingevulde, ondertekende formulier elektronisch (excelversie) naar de NZa toe te zenden. U wordt verzocht uw e-mail met bijlages te mailen naar formulierencure@nza.nl en maximaal 1 formulier per e-mail te verzenden. Vanwege elektronische verwerking kan de NZa versies die op papier via de post binnenkomen, niet in behandeling nemen. Omdat dit formulier elektronisch wordt verwerkt is het niet toegestaan om de structuur en de inhoud/formules te wijzigen. Wij verzoeken u eventuele onjuistheden aan de NZa door te geven en mutaties die u in het formulier niet kwijt kunt op te nemen in een bijlage.</t>
    </r>
  </si>
  <si>
    <t>productie afspraken 2010</t>
  </si>
  <si>
    <t>prijspeil ultimo 2009</t>
  </si>
  <si>
    <t>parameter poliklinsche cytostatica</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</si>
</sst>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0.00_ ;[Red]\-#,##0.00\ "/>
    <numFmt numFmtId="167" formatCode="#,##0_ ;[Red]\-#,##0\ "/>
    <numFmt numFmtId="168" formatCode="0.0"/>
    <numFmt numFmtId="169" formatCode="0.0%"/>
    <numFmt numFmtId="170" formatCode="0.0000"/>
    <numFmt numFmtId="171" formatCode="#,##0.0"/>
    <numFmt numFmtId="172" formatCode="0\ ;"/>
    <numFmt numFmtId="173" formatCode="#,##0_ \ ;\(#,##0\)_ ;"/>
    <numFmt numFmtId="174" formatCode="#,##0.0000"/>
    <numFmt numFmtId="175" formatCode="d/mm/yy;@"/>
    <numFmt numFmtId="176" formatCode="\(#,##0\)_ ;#,##0_ \ ;\ \(* \)_ "/>
    <numFmt numFmtId="177" formatCode="\ \ƒ* #,##0_ \ ;\ \ƒ* ;\ \ƒ* "/>
    <numFmt numFmtId="178" formatCode="_-* #,##0.000_-;_-* #,##0.000\-;_-* &quot;-&quot;??_-;_-@_-"/>
  </numFmts>
  <fonts count="31">
    <font>
      <sz val="10"/>
      <name val="Arial"/>
      <family val="0"/>
    </font>
    <font>
      <sz val="8"/>
      <name val="Arial"/>
      <family val="0"/>
    </font>
    <font>
      <u val="single"/>
      <sz val="10"/>
      <color indexed="12"/>
      <name val="Arial"/>
      <family val="0"/>
    </font>
    <font>
      <sz val="8"/>
      <name val="Tahoma"/>
      <family val="2"/>
    </font>
    <font>
      <u val="single"/>
      <sz val="10"/>
      <color indexed="36"/>
      <name val="Arial"/>
      <family val="0"/>
    </font>
    <font>
      <sz val="9"/>
      <name val="Arial"/>
      <family val="2"/>
    </font>
    <font>
      <b/>
      <sz val="9"/>
      <name val="Arial"/>
      <family val="2"/>
    </font>
    <font>
      <sz val="10"/>
      <name val="Verdana"/>
      <family val="2"/>
    </font>
    <font>
      <b/>
      <sz val="14"/>
      <name val="Verdana"/>
      <family val="2"/>
    </font>
    <font>
      <b/>
      <sz val="9"/>
      <name val="Verdana"/>
      <family val="2"/>
    </font>
    <font>
      <sz val="9"/>
      <name val="Verdana"/>
      <family val="2"/>
    </font>
    <font>
      <b/>
      <sz val="10"/>
      <name val="Verdana"/>
      <family val="2"/>
    </font>
    <font>
      <b/>
      <sz val="12"/>
      <name val="Verdana"/>
      <family val="2"/>
    </font>
    <font>
      <sz val="10"/>
      <color indexed="9"/>
      <name val="Verdana"/>
      <family val="2"/>
    </font>
    <font>
      <sz val="9"/>
      <color indexed="9"/>
      <name val="Verdana"/>
      <family val="2"/>
    </font>
    <font>
      <i/>
      <sz val="9"/>
      <name val="Verdana"/>
      <family val="2"/>
    </font>
    <font>
      <sz val="9"/>
      <color indexed="10"/>
      <name val="Verdana"/>
      <family val="2"/>
    </font>
    <font>
      <sz val="10"/>
      <color indexed="10"/>
      <name val="Verdana"/>
      <family val="2"/>
    </font>
    <font>
      <sz val="10"/>
      <color indexed="55"/>
      <name val="Verdana"/>
      <family val="2"/>
    </font>
    <font>
      <b/>
      <sz val="9"/>
      <color indexed="55"/>
      <name val="Verdana"/>
      <family val="2"/>
    </font>
    <font>
      <sz val="9"/>
      <color indexed="55"/>
      <name val="Verdana"/>
      <family val="2"/>
    </font>
    <font>
      <b/>
      <sz val="10"/>
      <color indexed="55"/>
      <name val="Verdana"/>
      <family val="2"/>
    </font>
    <font>
      <sz val="10"/>
      <name val="Helv"/>
      <family val="0"/>
    </font>
    <font>
      <b/>
      <sz val="14"/>
      <name val="Helv"/>
      <family val="0"/>
    </font>
    <font>
      <sz val="24"/>
      <color indexed="13"/>
      <name val="Helv"/>
      <family val="0"/>
    </font>
    <font>
      <sz val="8"/>
      <name val="Verdana"/>
      <family val="2"/>
    </font>
    <font>
      <b/>
      <sz val="8"/>
      <name val="Verdana"/>
      <family val="2"/>
    </font>
    <font>
      <b/>
      <sz val="10"/>
      <name val="Arial"/>
      <family val="2"/>
    </font>
    <font>
      <sz val="10"/>
      <color indexed="9"/>
      <name val="Arial"/>
      <family val="0"/>
    </font>
    <font>
      <b/>
      <sz val="8.5"/>
      <color indexed="9"/>
      <name val="Verdana"/>
      <family val="2"/>
    </font>
    <font>
      <b/>
      <sz val="9"/>
      <color indexed="9"/>
      <name val="Verdana"/>
      <family val="2"/>
    </font>
  </fonts>
  <fills count="8">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s>
  <borders count="33">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color indexed="63"/>
      </left>
      <right>
        <color indexed="63"/>
      </right>
      <top>
        <color indexed="63"/>
      </top>
      <bottom style="hair"/>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style="hair"/>
      <right style="hair"/>
      <top>
        <color indexed="63"/>
      </top>
      <bottom style="hair"/>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style="hair"/>
      <right style="thin"/>
      <top style="hair"/>
      <bottom style="hair"/>
    </border>
    <border>
      <left style="thin"/>
      <right style="thin"/>
      <top style="hair"/>
      <bottom style="hair"/>
    </border>
    <border>
      <left style="thin"/>
      <right style="hair"/>
      <top style="hair"/>
      <bottom style="hair"/>
    </border>
    <border>
      <left style="thin"/>
      <right>
        <color indexed="63"/>
      </right>
      <top style="thin"/>
      <bottom style="thin"/>
    </border>
  </borders>
  <cellStyleXfs count="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protection/>
    </xf>
    <xf numFmtId="0" fontId="22" fillId="0" borderId="1">
      <alignment/>
      <protection/>
    </xf>
    <xf numFmtId="0" fontId="4"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 borderId="1">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9" fontId="0" fillId="0" borderId="0" applyFont="0" applyFill="0" applyBorder="0" applyAlignment="0" applyProtection="0"/>
    <xf numFmtId="0" fontId="22" fillId="0" borderId="0">
      <alignment/>
      <protection/>
    </xf>
    <xf numFmtId="0" fontId="0" fillId="0" borderId="0">
      <alignment/>
      <protection/>
    </xf>
    <xf numFmtId="0" fontId="0" fillId="0" borderId="0" applyFill="0" applyBorder="0">
      <alignment/>
      <protection/>
    </xf>
    <xf numFmtId="0" fontId="0" fillId="0" borderId="0" applyFill="0" applyBorder="0">
      <alignment/>
      <protection/>
    </xf>
    <xf numFmtId="173" fontId="5" fillId="0" borderId="2" applyFill="0" applyBorder="0">
      <alignment/>
      <protection/>
    </xf>
    <xf numFmtId="177" fontId="5" fillId="0" borderId="2" applyFill="0" applyBorder="0">
      <alignment/>
      <protection/>
    </xf>
    <xf numFmtId="176" fontId="5" fillId="0" borderId="2" applyFill="0" applyBorder="0">
      <alignment/>
      <protection/>
    </xf>
    <xf numFmtId="173" fontId="6" fillId="3" borderId="3">
      <alignment/>
      <protection/>
    </xf>
    <xf numFmtId="176" fontId="6" fillId="3" borderId="3">
      <alignment/>
      <protection/>
    </xf>
    <xf numFmtId="0" fontId="22" fillId="0" borderId="1">
      <alignment/>
      <protection/>
    </xf>
    <xf numFmtId="0" fontId="24" fillId="4" borderId="0">
      <alignment/>
      <protection/>
    </xf>
    <xf numFmtId="0" fontId="23" fillId="0" borderId="4">
      <alignment/>
      <protection/>
    </xf>
    <xf numFmtId="0" fontId="23"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413">
    <xf numFmtId="0" fontId="0" fillId="0" borderId="0" xfId="0" applyAlignment="1">
      <alignment/>
    </xf>
    <xf numFmtId="0" fontId="7" fillId="0" borderId="0" xfId="0" applyFont="1" applyAlignment="1" applyProtection="1">
      <alignment/>
      <protection/>
    </xf>
    <xf numFmtId="0" fontId="7" fillId="0" borderId="0" xfId="0" applyFont="1" applyBorder="1" applyAlignment="1" applyProtection="1">
      <alignment/>
      <protection/>
    </xf>
    <xf numFmtId="0" fontId="8" fillId="0" borderId="0" xfId="0" applyFont="1" applyBorder="1" applyAlignment="1" applyProtection="1">
      <alignment horizontal="left"/>
      <protection/>
    </xf>
    <xf numFmtId="0" fontId="7" fillId="0" borderId="0" xfId="0" applyFont="1" applyAlignment="1" applyProtection="1">
      <alignment/>
      <protection hidden="1"/>
    </xf>
    <xf numFmtId="0" fontId="7" fillId="0" borderId="0" xfId="0" applyFont="1" applyAlignment="1" applyProtection="1">
      <alignment/>
      <protection hidden="1"/>
    </xf>
    <xf numFmtId="0" fontId="10" fillId="0" borderId="0" xfId="0" applyFont="1" applyBorder="1" applyAlignment="1" applyProtection="1">
      <alignment horizontal="left"/>
      <protection/>
    </xf>
    <xf numFmtId="0" fontId="11" fillId="0" borderId="0" xfId="0" applyFont="1" applyBorder="1" applyAlignment="1" applyProtection="1">
      <alignment horizontal="left"/>
      <protection/>
    </xf>
    <xf numFmtId="0" fontId="10" fillId="0" borderId="0" xfId="0" applyFont="1" applyBorder="1" applyAlignment="1" applyProtection="1">
      <alignment/>
      <protection hidden="1"/>
    </xf>
    <xf numFmtId="0" fontId="9" fillId="0" borderId="0" xfId="0" applyFont="1" applyBorder="1" applyAlignment="1" applyProtection="1">
      <alignment/>
      <protection hidden="1"/>
    </xf>
    <xf numFmtId="0" fontId="10" fillId="0" borderId="0" xfId="0" applyFont="1" applyAlignment="1" applyProtection="1">
      <alignment/>
      <protection hidden="1"/>
    </xf>
    <xf numFmtId="0" fontId="10" fillId="0" borderId="0" xfId="0" applyFont="1" applyBorder="1" applyAlignment="1" applyProtection="1">
      <alignment horizontal="center" wrapText="1"/>
      <protection hidden="1"/>
    </xf>
    <xf numFmtId="0" fontId="10" fillId="0" borderId="5" xfId="0" applyFont="1" applyBorder="1" applyAlignment="1" applyProtection="1">
      <alignment/>
      <protection hidden="1"/>
    </xf>
    <xf numFmtId="0" fontId="10" fillId="0" borderId="6" xfId="0" applyFont="1" applyBorder="1" applyAlignment="1" applyProtection="1">
      <alignment horizontal="left" wrapText="1"/>
      <protection hidden="1"/>
    </xf>
    <xf numFmtId="37" fontId="10" fillId="0" borderId="6" xfId="0" applyNumberFormat="1" applyFont="1" applyFill="1" applyBorder="1" applyAlignment="1" applyProtection="1">
      <alignment vertical="center"/>
      <protection hidden="1"/>
    </xf>
    <xf numFmtId="0" fontId="10" fillId="0" borderId="6" xfId="0" applyFont="1" applyBorder="1" applyAlignment="1" applyProtection="1">
      <alignment horizontal="left"/>
      <protection hidden="1"/>
    </xf>
    <xf numFmtId="0" fontId="12" fillId="0" borderId="0" xfId="0" applyFont="1" applyAlignment="1" applyProtection="1">
      <alignment/>
      <protection/>
    </xf>
    <xf numFmtId="0" fontId="12" fillId="0" borderId="0" xfId="0" applyFont="1" applyBorder="1" applyAlignment="1" applyProtection="1">
      <alignment/>
      <protection/>
    </xf>
    <xf numFmtId="0" fontId="7" fillId="0" borderId="0" xfId="0" applyFont="1" applyBorder="1" applyAlignment="1" applyProtection="1">
      <alignment horizontal="left"/>
      <protection/>
    </xf>
    <xf numFmtId="0" fontId="9" fillId="0" borderId="7" xfId="0" applyFont="1" applyBorder="1" applyAlignment="1" applyProtection="1">
      <alignment/>
      <protection/>
    </xf>
    <xf numFmtId="0" fontId="9" fillId="0" borderId="8" xfId="0" applyFont="1" applyBorder="1" applyAlignment="1" applyProtection="1">
      <alignment/>
      <protection/>
    </xf>
    <xf numFmtId="0" fontId="12" fillId="0" borderId="8" xfId="0" applyFont="1" applyBorder="1" applyAlignment="1" applyProtection="1">
      <alignment/>
      <protection/>
    </xf>
    <xf numFmtId="0" fontId="10" fillId="0" borderId="8" xfId="0" applyFont="1" applyBorder="1" applyAlignment="1" applyProtection="1">
      <alignment/>
      <protection/>
    </xf>
    <xf numFmtId="0" fontId="10" fillId="0" borderId="8" xfId="0" applyFont="1" applyBorder="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protection/>
    </xf>
    <xf numFmtId="0" fontId="10" fillId="0" borderId="9" xfId="0" applyFont="1" applyBorder="1" applyAlignment="1" applyProtection="1">
      <alignment/>
      <protection/>
    </xf>
    <xf numFmtId="0" fontId="7" fillId="0" borderId="0" xfId="0" applyFont="1" applyFill="1" applyAlignment="1" applyProtection="1">
      <alignment/>
      <protection/>
    </xf>
    <xf numFmtId="0" fontId="7" fillId="0" borderId="0" xfId="0" applyFont="1" applyBorder="1" applyAlignment="1" applyProtection="1">
      <alignment/>
      <protection/>
    </xf>
    <xf numFmtId="37" fontId="10" fillId="0" borderId="0" xfId="0" applyNumberFormat="1" applyFont="1" applyFill="1" applyBorder="1" applyAlignment="1" applyProtection="1">
      <alignment vertical="center"/>
      <protection hidden="1"/>
    </xf>
    <xf numFmtId="0" fontId="7" fillId="0" borderId="10" xfId="0" applyFont="1" applyBorder="1" applyAlignment="1" applyProtection="1">
      <alignment/>
      <protection/>
    </xf>
    <xf numFmtId="0" fontId="7" fillId="0" borderId="11" xfId="0" applyFont="1" applyBorder="1" applyAlignment="1" applyProtection="1">
      <alignment/>
      <protection/>
    </xf>
    <xf numFmtId="0" fontId="7" fillId="0" borderId="11" xfId="0" applyFont="1" applyBorder="1" applyAlignment="1" applyProtection="1">
      <alignment horizontal="left"/>
      <protection/>
    </xf>
    <xf numFmtId="0" fontId="7" fillId="0" borderId="12" xfId="0" applyFont="1" applyBorder="1" applyAlignment="1" applyProtection="1">
      <alignment/>
      <protection/>
    </xf>
    <xf numFmtId="0" fontId="7" fillId="0" borderId="5" xfId="0" applyFont="1" applyBorder="1" applyAlignment="1" applyProtection="1">
      <alignment horizontal="left"/>
      <protection/>
    </xf>
    <xf numFmtId="0" fontId="7" fillId="0" borderId="5" xfId="0" applyFont="1" applyBorder="1" applyAlignment="1" applyProtection="1">
      <alignment/>
      <protection/>
    </xf>
    <xf numFmtId="0" fontId="9" fillId="0" borderId="13" xfId="0" applyFont="1" applyBorder="1" applyAlignment="1" applyProtection="1">
      <alignment vertical="center"/>
      <protection hidden="1"/>
    </xf>
    <xf numFmtId="0" fontId="9" fillId="0" borderId="14" xfId="0" applyFont="1" applyBorder="1" applyAlignment="1" applyProtection="1">
      <alignment vertical="center"/>
      <protection hidden="1"/>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0" fontId="10" fillId="0" borderId="13" xfId="0" applyFont="1" applyBorder="1" applyAlignment="1" applyProtection="1">
      <alignment vertical="center"/>
      <protection hidden="1"/>
    </xf>
    <xf numFmtId="0" fontId="10" fillId="0" borderId="14" xfId="0" applyFont="1" applyBorder="1" applyAlignment="1" applyProtection="1">
      <alignment vertical="center"/>
      <protection hidden="1"/>
    </xf>
    <xf numFmtId="0" fontId="10" fillId="0" borderId="15" xfId="0" applyFont="1" applyBorder="1" applyAlignment="1" applyProtection="1">
      <alignment vertical="center"/>
      <protection hidden="1"/>
    </xf>
    <xf numFmtId="0" fontId="9" fillId="0" borderId="0"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9" fillId="0" borderId="16" xfId="0" applyFont="1" applyBorder="1" applyAlignment="1" applyProtection="1">
      <alignment vertical="center"/>
      <protection hidden="1"/>
    </xf>
    <xf numFmtId="0" fontId="9" fillId="0" borderId="15" xfId="0" applyFont="1" applyBorder="1" applyAlignment="1" applyProtection="1">
      <alignment vertical="center"/>
      <protection hidden="1"/>
    </xf>
    <xf numFmtId="0" fontId="10" fillId="0" borderId="0" xfId="0" applyFont="1" applyBorder="1" applyAlignment="1" applyProtection="1">
      <alignment horizontal="left" vertical="center"/>
      <protection hidden="1"/>
    </xf>
    <xf numFmtId="0" fontId="10" fillId="0" borderId="16" xfId="0" applyFont="1" applyBorder="1" applyAlignment="1" applyProtection="1">
      <alignment vertical="center"/>
      <protection hidden="1"/>
    </xf>
    <xf numFmtId="0" fontId="10" fillId="0" borderId="17" xfId="0" applyFont="1" applyBorder="1" applyAlignment="1" applyProtection="1">
      <alignment vertical="center"/>
      <protection hidden="1"/>
    </xf>
    <xf numFmtId="37" fontId="10" fillId="0" borderId="0" xfId="0" applyNumberFormat="1" applyFont="1" applyFill="1" applyBorder="1" applyAlignment="1" applyProtection="1">
      <alignment horizontal="right" vertical="center"/>
      <protection hidden="1"/>
    </xf>
    <xf numFmtId="0" fontId="10" fillId="0" borderId="0" xfId="0" applyFont="1" applyFill="1" applyBorder="1" applyAlignment="1" applyProtection="1">
      <alignment vertical="center"/>
      <protection hidden="1"/>
    </xf>
    <xf numFmtId="0" fontId="10" fillId="0" borderId="0" xfId="0" applyFont="1" applyAlignment="1" applyProtection="1">
      <alignment/>
      <protection/>
    </xf>
    <xf numFmtId="0" fontId="10" fillId="0" borderId="0" xfId="0" applyFont="1" applyAlignment="1" applyProtection="1">
      <alignment/>
      <protection/>
    </xf>
    <xf numFmtId="0" fontId="13" fillId="0" borderId="0" xfId="0" applyFont="1" applyBorder="1" applyAlignment="1" applyProtection="1">
      <alignment/>
      <protection/>
    </xf>
    <xf numFmtId="0" fontId="9" fillId="0" borderId="6" xfId="0" applyFont="1" applyFill="1" applyBorder="1" applyAlignment="1" applyProtection="1">
      <alignment horizontal="left"/>
      <protection locked="0"/>
    </xf>
    <xf numFmtId="0" fontId="7" fillId="0" borderId="0" xfId="0" applyFont="1" applyFill="1" applyBorder="1" applyAlignment="1" applyProtection="1">
      <alignment/>
      <protection/>
    </xf>
    <xf numFmtId="0" fontId="7" fillId="0" borderId="8" xfId="0" applyFont="1" applyBorder="1" applyAlignment="1" applyProtection="1">
      <alignment/>
      <protection/>
    </xf>
    <xf numFmtId="3" fontId="10" fillId="0" borderId="6" xfId="0" applyNumberFormat="1" applyFont="1" applyFill="1" applyBorder="1" applyAlignment="1" applyProtection="1">
      <alignment/>
      <protection locked="0"/>
    </xf>
    <xf numFmtId="3" fontId="10" fillId="0" borderId="18" xfId="0" applyNumberFormat="1" applyFont="1" applyFill="1" applyBorder="1" applyAlignment="1" applyProtection="1">
      <alignment/>
      <protection locked="0"/>
    </xf>
    <xf numFmtId="0" fontId="10" fillId="0" borderId="6" xfId="0" applyFont="1" applyFill="1" applyBorder="1" applyAlignment="1" applyProtection="1">
      <alignment/>
      <protection/>
    </xf>
    <xf numFmtId="167" fontId="10" fillId="0" borderId="0" xfId="0" applyNumberFormat="1" applyFont="1" applyBorder="1" applyAlignment="1" applyProtection="1">
      <alignment/>
      <protection/>
    </xf>
    <xf numFmtId="0" fontId="9" fillId="3" borderId="6" xfId="0" applyFont="1" applyFill="1" applyBorder="1" applyAlignment="1" applyProtection="1">
      <alignment horizontal="center"/>
      <protection/>
    </xf>
    <xf numFmtId="0" fontId="10" fillId="3" borderId="15" xfId="0" applyFont="1" applyFill="1" applyBorder="1" applyAlignment="1" applyProtection="1">
      <alignment/>
      <protection/>
    </xf>
    <xf numFmtId="0" fontId="7" fillId="0" borderId="0" xfId="0" applyFont="1" applyFill="1" applyAlignment="1" applyProtection="1">
      <alignment horizontal="center" vertical="top"/>
      <protection/>
    </xf>
    <xf numFmtId="4" fontId="10" fillId="3" borderId="15" xfId="0" applyNumberFormat="1" applyFont="1" applyFill="1" applyBorder="1" applyAlignment="1" applyProtection="1">
      <alignment/>
      <protection/>
    </xf>
    <xf numFmtId="4" fontId="10" fillId="3" borderId="17" xfId="0" applyNumberFormat="1" applyFont="1" applyFill="1" applyBorder="1" applyAlignment="1" applyProtection="1">
      <alignment/>
      <protection/>
    </xf>
    <xf numFmtId="4" fontId="10" fillId="0" borderId="0" xfId="0" applyNumberFormat="1" applyFont="1" applyFill="1" applyBorder="1" applyAlignment="1" applyProtection="1">
      <alignment/>
      <protection/>
    </xf>
    <xf numFmtId="4" fontId="10" fillId="0" borderId="0" xfId="0" applyNumberFormat="1" applyFont="1" applyFill="1" applyAlignment="1" applyProtection="1">
      <alignment/>
      <protection/>
    </xf>
    <xf numFmtId="3" fontId="10" fillId="0" borderId="6" xfId="0" applyNumberFormat="1" applyFont="1" applyFill="1" applyBorder="1" applyAlignment="1" applyProtection="1">
      <alignment/>
      <protection/>
    </xf>
    <xf numFmtId="37" fontId="10" fillId="0" borderId="0" xfId="0" applyNumberFormat="1" applyFont="1" applyFill="1" applyBorder="1" applyAlignment="1" applyProtection="1">
      <alignment horizontal="center" vertical="center"/>
      <protection/>
    </xf>
    <xf numFmtId="0" fontId="7" fillId="0" borderId="0" xfId="0" applyFont="1" applyAlignment="1" applyProtection="1">
      <alignment vertical="center"/>
      <protection/>
    </xf>
    <xf numFmtId="37" fontId="10" fillId="0" borderId="0"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left"/>
      <protection/>
    </xf>
    <xf numFmtId="0" fontId="9" fillId="0" borderId="0" xfId="0" applyFont="1" applyAlignment="1" applyProtection="1">
      <alignment/>
      <protection/>
    </xf>
    <xf numFmtId="0" fontId="10" fillId="0" borderId="6" xfId="0" applyFont="1" applyBorder="1" applyAlignment="1" applyProtection="1">
      <alignment/>
      <protection/>
    </xf>
    <xf numFmtId="167" fontId="10" fillId="0" borderId="6" xfId="0" applyNumberFormat="1" applyFont="1" applyBorder="1" applyAlignment="1" applyProtection="1" quotePrefix="1">
      <alignment/>
      <protection/>
    </xf>
    <xf numFmtId="0" fontId="16" fillId="0" borderId="0" xfId="0" applyFont="1" applyAlignment="1" applyProtection="1">
      <alignment/>
      <protection/>
    </xf>
    <xf numFmtId="167" fontId="10" fillId="0" borderId="6" xfId="0" applyNumberFormat="1" applyFont="1" applyBorder="1" applyAlignment="1" applyProtection="1">
      <alignment/>
      <protection/>
    </xf>
    <xf numFmtId="0" fontId="9" fillId="0" borderId="0" xfId="0" applyFont="1" applyAlignment="1" applyProtection="1">
      <alignment horizontal="center"/>
      <protection/>
    </xf>
    <xf numFmtId="0" fontId="9" fillId="3" borderId="6" xfId="0" applyFont="1" applyFill="1" applyBorder="1" applyAlignment="1" applyProtection="1">
      <alignment/>
      <protection/>
    </xf>
    <xf numFmtId="167" fontId="10" fillId="3" borderId="6" xfId="0" applyNumberFormat="1" applyFont="1" applyFill="1" applyBorder="1" applyAlignment="1" applyProtection="1">
      <alignment/>
      <protection/>
    </xf>
    <xf numFmtId="0" fontId="9" fillId="0" borderId="0" xfId="0" applyFont="1" applyFill="1" applyAlignment="1" applyProtection="1">
      <alignment/>
      <protection/>
    </xf>
    <xf numFmtId="0" fontId="10" fillId="0" borderId="0" xfId="0" applyFont="1" applyFill="1" applyAlignment="1" applyProtection="1">
      <alignment/>
      <protection/>
    </xf>
    <xf numFmtId="37" fontId="14" fillId="0" borderId="0" xfId="0" applyNumberFormat="1" applyFont="1" applyFill="1" applyAlignment="1" applyProtection="1">
      <alignment/>
      <protection/>
    </xf>
    <xf numFmtId="0" fontId="10" fillId="0" borderId="0" xfId="0" applyFont="1" applyFill="1" applyBorder="1" applyAlignment="1" applyProtection="1">
      <alignment/>
      <protection/>
    </xf>
    <xf numFmtId="0" fontId="9" fillId="3" borderId="3" xfId="0" applyFont="1" applyFill="1" applyBorder="1" applyAlignment="1" applyProtection="1">
      <alignment horizontal="center"/>
      <protection/>
    </xf>
    <xf numFmtId="0" fontId="10" fillId="0" borderId="5" xfId="0" applyFont="1" applyFill="1" applyBorder="1" applyAlignment="1" applyProtection="1">
      <alignment/>
      <protection/>
    </xf>
    <xf numFmtId="0" fontId="10" fillId="5" borderId="0" xfId="0" applyFont="1" applyFill="1" applyAlignment="1" applyProtection="1">
      <alignment/>
      <protection/>
    </xf>
    <xf numFmtId="167" fontId="10" fillId="0" borderId="0" xfId="0" applyNumberFormat="1" applyFont="1" applyFill="1" applyAlignment="1" applyProtection="1">
      <alignment/>
      <protection/>
    </xf>
    <xf numFmtId="0" fontId="10" fillId="5" borderId="0" xfId="0" applyFont="1" applyFill="1" applyBorder="1" applyAlignment="1" applyProtection="1">
      <alignment/>
      <protection/>
    </xf>
    <xf numFmtId="0" fontId="9" fillId="5" borderId="0" xfId="0" applyFont="1" applyFill="1" applyAlignment="1" applyProtection="1">
      <alignment horizontal="center"/>
      <protection/>
    </xf>
    <xf numFmtId="3" fontId="10" fillId="0" borderId="0" xfId="0" applyNumberFormat="1" applyFont="1" applyFill="1" applyBorder="1" applyAlignment="1" applyProtection="1">
      <alignment/>
      <protection/>
    </xf>
    <xf numFmtId="0" fontId="9" fillId="5" borderId="0" xfId="0" applyFont="1" applyFill="1" applyAlignment="1" applyProtection="1">
      <alignment/>
      <protection/>
    </xf>
    <xf numFmtId="3" fontId="10" fillId="0" borderId="0" xfId="0" applyNumberFormat="1" applyFont="1" applyFill="1" applyAlignment="1" applyProtection="1">
      <alignment/>
      <protection/>
    </xf>
    <xf numFmtId="167" fontId="10" fillId="0" borderId="0" xfId="0" applyNumberFormat="1" applyFont="1" applyFill="1" applyBorder="1" applyAlignment="1" applyProtection="1">
      <alignment/>
      <protection/>
    </xf>
    <xf numFmtId="167" fontId="10" fillId="5" borderId="0" xfId="0" applyNumberFormat="1" applyFont="1" applyFill="1" applyBorder="1" applyAlignment="1" applyProtection="1">
      <alignment/>
      <protection/>
    </xf>
    <xf numFmtId="167" fontId="10" fillId="5" borderId="0" xfId="0" applyNumberFormat="1" applyFont="1" applyFill="1" applyAlignment="1" applyProtection="1">
      <alignment/>
      <protection/>
    </xf>
    <xf numFmtId="0" fontId="11" fillId="5" borderId="0" xfId="0" applyFont="1" applyFill="1" applyAlignment="1" applyProtection="1">
      <alignment/>
      <protection/>
    </xf>
    <xf numFmtId="0" fontId="7" fillId="5" borderId="0" xfId="0" applyFont="1" applyFill="1" applyAlignment="1" applyProtection="1">
      <alignment/>
      <protection/>
    </xf>
    <xf numFmtId="167" fontId="7" fillId="5" borderId="0" xfId="0" applyNumberFormat="1" applyFont="1" applyFill="1" applyAlignment="1" applyProtection="1">
      <alignment/>
      <protection/>
    </xf>
    <xf numFmtId="37" fontId="13" fillId="5" borderId="0" xfId="0" applyNumberFormat="1" applyFont="1" applyFill="1" applyAlignment="1" applyProtection="1">
      <alignment/>
      <protection/>
    </xf>
    <xf numFmtId="167" fontId="9" fillId="3" borderId="19" xfId="0" applyNumberFormat="1" applyFont="1" applyFill="1" applyBorder="1" applyAlignment="1" applyProtection="1">
      <alignment horizontal="center"/>
      <protection/>
    </xf>
    <xf numFmtId="0" fontId="9" fillId="3" borderId="2" xfId="0" applyNumberFormat="1" applyFont="1" applyFill="1" applyBorder="1" applyAlignment="1" applyProtection="1">
      <alignment horizontal="center"/>
      <protection/>
    </xf>
    <xf numFmtId="0" fontId="9" fillId="3" borderId="20" xfId="0" applyNumberFormat="1" applyFont="1" applyFill="1" applyBorder="1" applyAlignment="1" applyProtection="1">
      <alignment horizontal="center"/>
      <protection/>
    </xf>
    <xf numFmtId="0" fontId="9" fillId="3" borderId="21" xfId="0" applyNumberFormat="1" applyFont="1" applyFill="1" applyBorder="1" applyAlignment="1" applyProtection="1">
      <alignment horizontal="center"/>
      <protection/>
    </xf>
    <xf numFmtId="0" fontId="9" fillId="3" borderId="3" xfId="0" applyNumberFormat="1" applyFont="1" applyFill="1" applyBorder="1" applyAlignment="1" applyProtection="1">
      <alignment horizontal="center"/>
      <protection/>
    </xf>
    <xf numFmtId="167" fontId="9" fillId="0" borderId="0" xfId="0" applyNumberFormat="1" applyFont="1" applyFill="1" applyBorder="1" applyAlignment="1" applyProtection="1">
      <alignment horizontal="center"/>
      <protection/>
    </xf>
    <xf numFmtId="0" fontId="9" fillId="0" borderId="5" xfId="0" applyFont="1" applyFill="1" applyBorder="1" applyAlignment="1" applyProtection="1">
      <alignment/>
      <protection/>
    </xf>
    <xf numFmtId="0" fontId="7" fillId="5" borderId="0" xfId="0" applyFont="1" applyFill="1" applyBorder="1" applyAlignment="1" applyProtection="1">
      <alignment/>
      <protection/>
    </xf>
    <xf numFmtId="0" fontId="9" fillId="3" borderId="18" xfId="0" applyFont="1" applyFill="1" applyBorder="1" applyAlignment="1" applyProtection="1">
      <alignment horizontal="center"/>
      <protection/>
    </xf>
    <xf numFmtId="3" fontId="10" fillId="3" borderId="6" xfId="0" applyNumberFormat="1" applyFont="1" applyFill="1" applyBorder="1" applyAlignment="1" applyProtection="1">
      <alignment/>
      <protection/>
    </xf>
    <xf numFmtId="0" fontId="15" fillId="0" borderId="0" xfId="0" applyFont="1" applyFill="1" applyAlignment="1" applyProtection="1">
      <alignment/>
      <protection/>
    </xf>
    <xf numFmtId="0" fontId="9" fillId="3" borderId="16" xfId="0" applyFont="1" applyFill="1" applyBorder="1" applyAlignment="1" applyProtection="1">
      <alignment/>
      <protection/>
    </xf>
    <xf numFmtId="167" fontId="10" fillId="3" borderId="15" xfId="0" applyNumberFormat="1" applyFont="1" applyFill="1" applyBorder="1" applyAlignment="1" applyProtection="1">
      <alignment/>
      <protection/>
    </xf>
    <xf numFmtId="0" fontId="10" fillId="3" borderId="17" xfId="0" applyFont="1" applyFill="1" applyBorder="1" applyAlignment="1" applyProtection="1">
      <alignment/>
      <protection/>
    </xf>
    <xf numFmtId="3" fontId="10" fillId="3" borderId="15" xfId="0" applyNumberFormat="1" applyFont="1" applyFill="1" applyBorder="1" applyAlignment="1" applyProtection="1">
      <alignment/>
      <protection/>
    </xf>
    <xf numFmtId="0" fontId="10" fillId="0" borderId="0" xfId="0" applyFont="1" applyAlignment="1" applyProtection="1">
      <alignment horizontal="center"/>
      <protection/>
    </xf>
    <xf numFmtId="0" fontId="10" fillId="0" borderId="0" xfId="0" applyFont="1" applyAlignment="1" applyProtection="1" quotePrefix="1">
      <alignment horizontal="center"/>
      <protection/>
    </xf>
    <xf numFmtId="37" fontId="14" fillId="0" borderId="0" xfId="0" applyNumberFormat="1" applyFont="1" applyFill="1" applyBorder="1" applyAlignment="1" applyProtection="1">
      <alignment vertical="center"/>
      <protection locked="0"/>
    </xf>
    <xf numFmtId="0" fontId="10" fillId="0" borderId="22" xfId="0" applyFont="1" applyBorder="1" applyAlignment="1" applyProtection="1">
      <alignment/>
      <protection hidden="1"/>
    </xf>
    <xf numFmtId="0" fontId="17" fillId="0" borderId="0" xfId="0" applyFont="1" applyAlignment="1" applyProtection="1">
      <alignment/>
      <protection/>
    </xf>
    <xf numFmtId="0" fontId="17" fillId="0" borderId="0" xfId="0" applyFont="1" applyBorder="1" applyAlignment="1" applyProtection="1">
      <alignment/>
      <protection/>
    </xf>
    <xf numFmtId="0" fontId="0" fillId="0" borderId="0" xfId="0" applyAlignment="1" applyProtection="1">
      <alignment/>
      <protection/>
    </xf>
    <xf numFmtId="167" fontId="9" fillId="3" borderId="6" xfId="0" applyNumberFormat="1" applyFont="1" applyFill="1" applyBorder="1" applyAlignment="1" applyProtection="1">
      <alignment/>
      <protection/>
    </xf>
    <xf numFmtId="0" fontId="10" fillId="0" borderId="18" xfId="0" applyFont="1" applyFill="1" applyBorder="1" applyAlignment="1" applyProtection="1">
      <alignment/>
      <protection/>
    </xf>
    <xf numFmtId="0" fontId="11" fillId="3" borderId="7" xfId="0" applyFont="1" applyFill="1" applyBorder="1" applyAlignment="1" applyProtection="1">
      <alignment horizontal="center"/>
      <protection/>
    </xf>
    <xf numFmtId="0" fontId="11" fillId="3" borderId="19" xfId="0" applyFont="1" applyFill="1" applyBorder="1" applyAlignment="1" applyProtection="1">
      <alignment horizontal="center"/>
      <protection/>
    </xf>
    <xf numFmtId="0" fontId="11" fillId="3" borderId="23" xfId="0" applyFont="1" applyFill="1" applyBorder="1" applyAlignment="1" applyProtection="1">
      <alignment horizontal="center"/>
      <protection/>
    </xf>
    <xf numFmtId="0" fontId="11" fillId="3" borderId="9" xfId="0" applyFont="1" applyFill="1" applyBorder="1" applyAlignment="1" applyProtection="1">
      <alignment horizontal="center"/>
      <protection/>
    </xf>
    <xf numFmtId="0" fontId="11" fillId="3" borderId="2" xfId="0" applyFont="1" applyFill="1" applyBorder="1" applyAlignment="1" applyProtection="1">
      <alignment horizontal="center"/>
      <protection/>
    </xf>
    <xf numFmtId="0" fontId="11" fillId="3" borderId="24" xfId="0" applyFont="1" applyFill="1" applyBorder="1" applyAlignment="1" applyProtection="1">
      <alignment horizontal="center"/>
      <protection/>
    </xf>
    <xf numFmtId="0" fontId="11" fillId="3" borderId="21" xfId="0" applyFont="1" applyFill="1" applyBorder="1" applyAlignment="1" applyProtection="1">
      <alignment horizontal="center"/>
      <protection/>
    </xf>
    <xf numFmtId="0" fontId="10" fillId="0" borderId="6" xfId="0" applyFont="1" applyFill="1" applyBorder="1" applyAlignment="1" applyProtection="1">
      <alignment horizontal="left" wrapText="1"/>
      <protection/>
    </xf>
    <xf numFmtId="3" fontId="9" fillId="3" borderId="6" xfId="0" applyNumberFormat="1" applyFont="1" applyFill="1" applyBorder="1" applyAlignment="1" applyProtection="1">
      <alignment/>
      <protection/>
    </xf>
    <xf numFmtId="3" fontId="9" fillId="3" borderId="15" xfId="0" applyNumberFormat="1" applyFont="1" applyFill="1" applyBorder="1" applyAlignment="1" applyProtection="1">
      <alignment/>
      <protection/>
    </xf>
    <xf numFmtId="167" fontId="10" fillId="0" borderId="6" xfId="0" applyNumberFormat="1" applyFont="1" applyFill="1" applyBorder="1" applyAlignment="1" applyProtection="1">
      <alignment/>
      <protection/>
    </xf>
    <xf numFmtId="1" fontId="9" fillId="3" borderId="6" xfId="0" applyNumberFormat="1" applyFont="1" applyFill="1" applyBorder="1" applyAlignment="1" applyProtection="1">
      <alignment horizontal="center"/>
      <protection/>
    </xf>
    <xf numFmtId="3" fontId="10" fillId="0" borderId="6" xfId="0" applyNumberFormat="1" applyFont="1" applyBorder="1" applyAlignment="1" applyProtection="1">
      <alignment/>
      <protection/>
    </xf>
    <xf numFmtId="0" fontId="10" fillId="0" borderId="0" xfId="0" applyFont="1" applyFill="1" applyAlignment="1" applyProtection="1">
      <alignment horizontal="center"/>
      <protection/>
    </xf>
    <xf numFmtId="0" fontId="10" fillId="0" borderId="0" xfId="33" applyNumberFormat="1" applyFont="1" applyBorder="1" applyAlignment="1" applyProtection="1">
      <alignment vertical="center"/>
      <protection/>
    </xf>
    <xf numFmtId="0" fontId="10" fillId="0" borderId="0" xfId="33" applyFont="1" applyBorder="1" applyAlignment="1" applyProtection="1">
      <alignment vertical="center"/>
      <protection/>
    </xf>
    <xf numFmtId="4" fontId="10" fillId="0" borderId="0" xfId="33" applyNumberFormat="1" applyFont="1" applyBorder="1" applyAlignment="1" applyProtection="1">
      <alignment vertical="center"/>
      <protection/>
    </xf>
    <xf numFmtId="0" fontId="9" fillId="0" borderId="0" xfId="33" applyFont="1" applyBorder="1" applyAlignment="1" applyProtection="1">
      <alignment/>
      <protection/>
    </xf>
    <xf numFmtId="0" fontId="10" fillId="0" borderId="0" xfId="33" applyFont="1" applyBorder="1" applyProtection="1">
      <alignment/>
      <protection/>
    </xf>
    <xf numFmtId="0" fontId="10" fillId="0" borderId="0" xfId="33" applyFont="1" applyFill="1" applyBorder="1" applyProtection="1">
      <alignment/>
      <protection/>
    </xf>
    <xf numFmtId="0" fontId="10" fillId="0" borderId="25" xfId="0" applyFont="1" applyBorder="1" applyAlignment="1" applyProtection="1">
      <alignment vertical="center"/>
      <protection hidden="1"/>
    </xf>
    <xf numFmtId="0" fontId="7" fillId="0" borderId="5" xfId="0" applyFont="1" applyBorder="1" applyAlignment="1" applyProtection="1">
      <alignment/>
      <protection/>
    </xf>
    <xf numFmtId="0" fontId="7" fillId="0" borderId="26" xfId="0" applyFont="1" applyBorder="1" applyAlignment="1" applyProtection="1">
      <alignment/>
      <protection/>
    </xf>
    <xf numFmtId="166" fontId="7" fillId="0" borderId="0" xfId="0" applyNumberFormat="1" applyFont="1" applyBorder="1" applyAlignment="1" applyProtection="1">
      <alignment/>
      <protection/>
    </xf>
    <xf numFmtId="0" fontId="10" fillId="0" borderId="5" xfId="0" applyFont="1" applyFill="1" applyBorder="1" applyAlignment="1" applyProtection="1">
      <alignment horizontal="left"/>
      <protection locked="0"/>
    </xf>
    <xf numFmtId="0" fontId="10" fillId="0" borderId="18" xfId="0" applyFont="1" applyFill="1" applyBorder="1" applyAlignment="1" applyProtection="1">
      <alignment horizontal="left"/>
      <protection/>
    </xf>
    <xf numFmtId="0" fontId="10" fillId="0" borderId="25" xfId="0" applyFont="1" applyFill="1" applyBorder="1" applyAlignment="1" applyProtection="1">
      <alignment horizontal="left"/>
      <protection/>
    </xf>
    <xf numFmtId="0" fontId="10" fillId="0" borderId="5" xfId="0" applyFont="1" applyFill="1" applyBorder="1" applyAlignment="1" applyProtection="1">
      <alignment horizontal="left"/>
      <protection/>
    </xf>
    <xf numFmtId="0" fontId="10" fillId="0" borderId="26"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10" fillId="0" borderId="17" xfId="0" applyFont="1" applyFill="1" applyBorder="1" applyAlignment="1" applyProtection="1">
      <alignment horizontal="left"/>
      <protection/>
    </xf>
    <xf numFmtId="0" fontId="9" fillId="0" borderId="0" xfId="0" applyFont="1" applyBorder="1" applyAlignment="1" applyProtection="1">
      <alignment horizontal="left"/>
      <protection/>
    </xf>
    <xf numFmtId="0" fontId="7" fillId="0" borderId="24" xfId="0" applyFont="1" applyBorder="1" applyAlignment="1" applyProtection="1">
      <alignment/>
      <protection/>
    </xf>
    <xf numFmtId="0" fontId="7" fillId="0" borderId="0" xfId="0" applyFont="1" applyAlignment="1" applyProtection="1">
      <alignment/>
      <protection/>
    </xf>
    <xf numFmtId="0" fontId="9" fillId="0" borderId="0" xfId="33" applyFont="1" applyProtection="1">
      <alignment/>
      <protection hidden="1"/>
    </xf>
    <xf numFmtId="0" fontId="9" fillId="0" borderId="0" xfId="33" applyFont="1" applyBorder="1" applyProtection="1">
      <alignment/>
      <protection hidden="1"/>
    </xf>
    <xf numFmtId="0" fontId="10" fillId="0" borderId="0" xfId="33" applyFont="1" applyProtection="1">
      <alignment/>
      <protection hidden="1"/>
    </xf>
    <xf numFmtId="0" fontId="9" fillId="3" borderId="3" xfId="0" applyFont="1" applyFill="1" applyBorder="1" applyAlignment="1" applyProtection="1">
      <alignment horizontal="center"/>
      <protection hidden="1"/>
    </xf>
    <xf numFmtId="4" fontId="9" fillId="3" borderId="3" xfId="0" applyNumberFormat="1" applyFont="1" applyFill="1" applyBorder="1" applyAlignment="1" applyProtection="1">
      <alignment horizontal="center"/>
      <protection hidden="1"/>
    </xf>
    <xf numFmtId="0" fontId="10" fillId="0" borderId="0" xfId="0" applyFont="1" applyFill="1" applyBorder="1" applyAlignment="1" applyProtection="1">
      <alignment/>
      <protection hidden="1"/>
    </xf>
    <xf numFmtId="174" fontId="10" fillId="0" borderId="0" xfId="0" applyNumberFormat="1" applyFont="1" applyFill="1" applyBorder="1" applyAlignment="1" applyProtection="1">
      <alignment/>
      <protection hidden="1"/>
    </xf>
    <xf numFmtId="170" fontId="10" fillId="0" borderId="0" xfId="0" applyNumberFormat="1" applyFont="1" applyFill="1" applyBorder="1" applyAlignment="1" applyProtection="1">
      <alignment/>
      <protection hidden="1"/>
    </xf>
    <xf numFmtId="0" fontId="10" fillId="0" borderId="6" xfId="33" applyFont="1" applyFill="1" applyBorder="1" applyProtection="1">
      <alignment/>
      <protection hidden="1"/>
    </xf>
    <xf numFmtId="0" fontId="10" fillId="0" borderId="6" xfId="0" applyFont="1" applyFill="1" applyBorder="1" applyAlignment="1" applyProtection="1">
      <alignment/>
      <protection hidden="1"/>
    </xf>
    <xf numFmtId="0" fontId="9" fillId="0" borderId="0" xfId="33" applyFont="1" applyBorder="1" applyAlignment="1" applyProtection="1">
      <alignment/>
      <protection hidden="1"/>
    </xf>
    <xf numFmtId="0" fontId="10" fillId="0" borderId="0" xfId="0" applyNumberFormat="1" applyFont="1" applyBorder="1" applyAlignment="1" applyProtection="1">
      <alignment horizontal="left" vertical="top" wrapText="1"/>
      <protection/>
    </xf>
    <xf numFmtId="0" fontId="9" fillId="0" borderId="0" xfId="0" applyNumberFormat="1" applyFont="1" applyBorder="1" applyAlignment="1" applyProtection="1">
      <alignment horizontal="left" vertical="top" wrapText="1"/>
      <protection/>
    </xf>
    <xf numFmtId="43" fontId="10" fillId="0" borderId="0" xfId="19" applyFont="1" applyBorder="1" applyAlignment="1" applyProtection="1">
      <alignment horizontal="left" vertical="top" wrapText="1"/>
      <protection/>
    </xf>
    <xf numFmtId="4" fontId="10" fillId="0" borderId="6" xfId="0" applyNumberFormat="1" applyFont="1" applyFill="1" applyBorder="1" applyAlignment="1" applyProtection="1">
      <alignment/>
      <protection/>
    </xf>
    <xf numFmtId="4" fontId="9" fillId="3" borderId="15" xfId="0" applyNumberFormat="1" applyFont="1" applyFill="1" applyBorder="1" applyAlignment="1" applyProtection="1">
      <alignment/>
      <protection/>
    </xf>
    <xf numFmtId="4" fontId="9" fillId="3" borderId="17" xfId="0" applyNumberFormat="1" applyFont="1" applyFill="1" applyBorder="1" applyAlignment="1" applyProtection="1">
      <alignment/>
      <protection/>
    </xf>
    <xf numFmtId="0" fontId="18" fillId="0" borderId="0" xfId="0" applyFont="1" applyFill="1" applyBorder="1" applyAlignment="1" applyProtection="1">
      <alignment/>
      <protection/>
    </xf>
    <xf numFmtId="0" fontId="18" fillId="0" borderId="6" xfId="0" applyFont="1" applyFill="1" applyBorder="1" applyAlignment="1" applyProtection="1">
      <alignment/>
      <protection/>
    </xf>
    <xf numFmtId="167" fontId="19" fillId="0" borderId="6" xfId="0" applyNumberFormat="1" applyFont="1" applyFill="1" applyBorder="1" applyAlignment="1" applyProtection="1">
      <alignment horizontal="center"/>
      <protection/>
    </xf>
    <xf numFmtId="0" fontId="19" fillId="0" borderId="6" xfId="0" applyNumberFormat="1" applyFont="1" applyFill="1" applyBorder="1" applyAlignment="1" applyProtection="1">
      <alignment horizontal="center"/>
      <protection/>
    </xf>
    <xf numFmtId="0" fontId="19" fillId="0" borderId="6" xfId="0" applyFont="1" applyFill="1" applyBorder="1" applyAlignment="1" applyProtection="1">
      <alignment horizontal="center"/>
      <protection/>
    </xf>
    <xf numFmtId="0" fontId="20" fillId="0" borderId="6" xfId="0" applyFont="1" applyFill="1" applyBorder="1" applyAlignment="1" applyProtection="1">
      <alignment/>
      <protection/>
    </xf>
    <xf numFmtId="4" fontId="20" fillId="0" borderId="6" xfId="0" applyNumberFormat="1" applyFont="1" applyFill="1" applyBorder="1" applyAlignment="1" applyProtection="1">
      <alignment/>
      <protection/>
    </xf>
    <xf numFmtId="0" fontId="20" fillId="5" borderId="6" xfId="0" applyFont="1" applyFill="1" applyBorder="1" applyAlignment="1" applyProtection="1">
      <alignment/>
      <protection/>
    </xf>
    <xf numFmtId="0" fontId="18" fillId="0" borderId="6" xfId="0" applyFont="1" applyFill="1" applyBorder="1" applyAlignment="1" applyProtection="1">
      <alignment horizontal="center"/>
      <protection/>
    </xf>
    <xf numFmtId="0" fontId="11" fillId="0" borderId="0" xfId="34" applyNumberFormat="1" applyFont="1" applyAlignment="1" applyProtection="1">
      <alignment/>
      <protection hidden="1"/>
    </xf>
    <xf numFmtId="0" fontId="7" fillId="0" borderId="0" xfId="34" applyFont="1" applyAlignment="1" applyProtection="1">
      <alignment horizontal="left"/>
      <protection hidden="1"/>
    </xf>
    <xf numFmtId="0" fontId="11" fillId="0" borderId="0" xfId="34" applyFont="1" applyBorder="1" applyAlignment="1" applyProtection="1">
      <alignment horizontal="left"/>
      <protection hidden="1"/>
    </xf>
    <xf numFmtId="0" fontId="7" fillId="0" borderId="0" xfId="34" applyFont="1" applyAlignment="1" applyProtection="1">
      <alignment horizontal="right"/>
      <protection hidden="1"/>
    </xf>
    <xf numFmtId="0" fontId="7" fillId="0" borderId="0" xfId="34" applyFont="1" applyBorder="1" applyProtection="1">
      <alignment/>
      <protection hidden="1"/>
    </xf>
    <xf numFmtId="0" fontId="7" fillId="0" borderId="0" xfId="34" applyFont="1" applyProtection="1">
      <alignment/>
      <protection hidden="1"/>
    </xf>
    <xf numFmtId="0" fontId="0" fillId="0" borderId="0" xfId="34" applyFont="1" applyProtection="1">
      <alignment/>
      <protection hidden="1"/>
    </xf>
    <xf numFmtId="0" fontId="10" fillId="0" borderId="0" xfId="34" applyNumberFormat="1" applyFont="1" applyBorder="1" applyAlignment="1" applyProtection="1">
      <alignment vertical="center"/>
      <protection hidden="1"/>
    </xf>
    <xf numFmtId="0" fontId="25" fillId="0" borderId="0" xfId="34" applyFont="1" applyBorder="1" applyAlignment="1" applyProtection="1">
      <alignment horizontal="left" vertical="center"/>
      <protection hidden="1"/>
    </xf>
    <xf numFmtId="0" fontId="26" fillId="0" borderId="0" xfId="34" applyNumberFormat="1" applyFont="1" applyBorder="1" applyAlignment="1" applyProtection="1">
      <alignment horizontal="left" vertical="center"/>
      <protection hidden="1"/>
    </xf>
    <xf numFmtId="172" fontId="25" fillId="0" borderId="0" xfId="34" applyNumberFormat="1" applyFont="1" applyBorder="1" applyAlignment="1" applyProtection="1">
      <alignment horizontal="right" vertical="center"/>
      <protection hidden="1"/>
    </xf>
    <xf numFmtId="0" fontId="25" fillId="0" borderId="0" xfId="34" applyFont="1" applyBorder="1" applyAlignment="1" applyProtection="1">
      <alignment vertical="center"/>
      <protection hidden="1"/>
    </xf>
    <xf numFmtId="0" fontId="1" fillId="0" borderId="0" xfId="34" applyFont="1" applyBorder="1" applyAlignment="1" applyProtection="1">
      <alignment vertical="center"/>
      <protection hidden="1"/>
    </xf>
    <xf numFmtId="0" fontId="11" fillId="0" borderId="0" xfId="34" applyNumberFormat="1" applyFont="1" applyAlignment="1" applyProtection="1">
      <alignment horizontal="justify"/>
      <protection hidden="1"/>
    </xf>
    <xf numFmtId="0" fontId="7" fillId="0" borderId="0" xfId="34" applyFont="1" applyAlignment="1" applyProtection="1">
      <alignment horizontal="justify"/>
      <protection hidden="1"/>
    </xf>
    <xf numFmtId="0" fontId="0" fillId="0" borderId="0" xfId="34" applyFont="1" applyAlignment="1" applyProtection="1">
      <alignment horizontal="justify"/>
      <protection hidden="1"/>
    </xf>
    <xf numFmtId="0" fontId="9" fillId="0" borderId="0" xfId="34" applyNumberFormat="1" applyFont="1" applyAlignment="1" applyProtection="1">
      <alignment/>
      <protection hidden="1"/>
    </xf>
    <xf numFmtId="171" fontId="10" fillId="0" borderId="0" xfId="34" applyNumberFormat="1" applyFont="1" applyAlignment="1" applyProtection="1">
      <alignment/>
      <protection hidden="1"/>
    </xf>
    <xf numFmtId="49" fontId="10" fillId="0" borderId="0" xfId="34" applyNumberFormat="1" applyFont="1" applyAlignment="1" applyProtection="1">
      <alignment horizontal="left"/>
      <protection hidden="1"/>
    </xf>
    <xf numFmtId="49" fontId="10" fillId="0" borderId="0" xfId="34" applyNumberFormat="1" applyFont="1" applyAlignment="1" applyProtection="1">
      <alignment horizontal="right"/>
      <protection hidden="1"/>
    </xf>
    <xf numFmtId="0" fontId="10" fillId="0" borderId="0" xfId="34" applyFont="1" applyAlignment="1" applyProtection="1">
      <alignment/>
      <protection hidden="1"/>
    </xf>
    <xf numFmtId="0" fontId="5" fillId="0" borderId="0" xfId="34" applyFont="1" applyAlignment="1" applyProtection="1">
      <alignment/>
      <protection hidden="1"/>
    </xf>
    <xf numFmtId="0" fontId="10" fillId="6" borderId="3" xfId="34" applyNumberFormat="1" applyFont="1" applyFill="1" applyBorder="1" applyAlignment="1" applyProtection="1">
      <alignment/>
      <protection hidden="1"/>
    </xf>
    <xf numFmtId="0" fontId="9" fillId="6" borderId="3" xfId="34" applyNumberFormat="1" applyFont="1" applyFill="1" applyBorder="1" applyAlignment="1" applyProtection="1">
      <alignment/>
      <protection hidden="1"/>
    </xf>
    <xf numFmtId="0" fontId="9" fillId="6" borderId="3" xfId="34" applyNumberFormat="1" applyFont="1" applyFill="1" applyBorder="1" applyAlignment="1" applyProtection="1">
      <alignment horizontal="left"/>
      <protection hidden="1"/>
    </xf>
    <xf numFmtId="49" fontId="9" fillId="6" borderId="3" xfId="34" applyNumberFormat="1" applyFont="1" applyFill="1" applyBorder="1" applyAlignment="1" applyProtection="1">
      <alignment horizontal="right"/>
      <protection hidden="1"/>
    </xf>
    <xf numFmtId="0" fontId="9" fillId="0" borderId="9" xfId="34" applyNumberFormat="1" applyFont="1" applyBorder="1" applyAlignment="1" applyProtection="1">
      <alignment horizontal="left"/>
      <protection hidden="1"/>
    </xf>
    <xf numFmtId="171" fontId="10" fillId="0" borderId="19" xfId="34" applyNumberFormat="1" applyFont="1" applyBorder="1" applyAlignment="1" applyProtection="1">
      <alignment/>
      <protection hidden="1"/>
    </xf>
    <xf numFmtId="171" fontId="10" fillId="0" borderId="24" xfId="34" applyNumberFormat="1" applyFont="1" applyBorder="1" applyAlignment="1" applyProtection="1">
      <alignment vertical="top" wrapText="1"/>
      <protection hidden="1"/>
    </xf>
    <xf numFmtId="14" fontId="10" fillId="0" borderId="24" xfId="34" applyNumberFormat="1" applyFont="1" applyBorder="1" applyAlignment="1" applyProtection="1">
      <alignment horizontal="left" vertical="top" wrapText="1"/>
      <protection hidden="1"/>
    </xf>
    <xf numFmtId="0" fontId="10" fillId="0" borderId="2" xfId="34" applyNumberFormat="1" applyFont="1" applyBorder="1" applyAlignment="1" applyProtection="1">
      <alignment horizontal="right" vertical="top" wrapText="1"/>
      <protection hidden="1"/>
    </xf>
    <xf numFmtId="0" fontId="9" fillId="0" borderId="9" xfId="34" applyNumberFormat="1" applyFont="1" applyBorder="1" applyAlignment="1" applyProtection="1">
      <alignment horizontal="left" vertical="top"/>
      <protection hidden="1"/>
    </xf>
    <xf numFmtId="171" fontId="10" fillId="0" borderId="2" xfId="34" applyNumberFormat="1" applyFont="1" applyBorder="1" applyAlignment="1" applyProtection="1">
      <alignment vertical="top" wrapText="1"/>
      <protection hidden="1"/>
    </xf>
    <xf numFmtId="0" fontId="9" fillId="0" borderId="10" xfId="34" applyNumberFormat="1" applyFont="1" applyBorder="1" applyAlignment="1" applyProtection="1">
      <alignment horizontal="left" vertical="top"/>
      <protection hidden="1"/>
    </xf>
    <xf numFmtId="171" fontId="10" fillId="0" borderId="21" xfId="34" applyNumberFormat="1" applyFont="1" applyBorder="1" applyAlignment="1" applyProtection="1">
      <alignment vertical="top" wrapText="1"/>
      <protection hidden="1"/>
    </xf>
    <xf numFmtId="171" fontId="10" fillId="0" borderId="12" xfId="34" applyNumberFormat="1" applyFont="1" applyBorder="1" applyAlignment="1" applyProtection="1">
      <alignment vertical="top" wrapText="1"/>
      <protection hidden="1"/>
    </xf>
    <xf numFmtId="14" fontId="10" fillId="0" borderId="12" xfId="34" applyNumberFormat="1" applyFont="1" applyBorder="1" applyAlignment="1" applyProtection="1">
      <alignment horizontal="left" vertical="top" wrapText="1"/>
      <protection hidden="1"/>
    </xf>
    <xf numFmtId="0" fontId="10" fillId="0" borderId="21" xfId="34" applyFont="1" applyBorder="1" applyAlignment="1" applyProtection="1">
      <alignment horizontal="right" vertical="top" wrapText="1"/>
      <protection hidden="1"/>
    </xf>
    <xf numFmtId="0" fontId="9" fillId="0" borderId="0" xfId="34" applyNumberFormat="1" applyFont="1" applyBorder="1" applyAlignment="1" applyProtection="1">
      <alignment horizontal="left"/>
      <protection hidden="1"/>
    </xf>
    <xf numFmtId="0" fontId="10" fillId="0" borderId="0" xfId="34" applyNumberFormat="1" applyFont="1" applyAlignment="1" applyProtection="1">
      <alignment horizontal="left"/>
      <protection hidden="1"/>
    </xf>
    <xf numFmtId="0" fontId="10" fillId="0" borderId="0" xfId="34" applyNumberFormat="1" applyFont="1" applyAlignment="1" applyProtection="1">
      <alignment horizontal="right" wrapText="1"/>
      <protection hidden="1"/>
    </xf>
    <xf numFmtId="0" fontId="10" fillId="0" borderId="0" xfId="34" applyFont="1" applyAlignment="1" applyProtection="1">
      <alignment horizontal="right"/>
      <protection hidden="1"/>
    </xf>
    <xf numFmtId="0" fontId="10" fillId="0" borderId="0" xfId="34" applyNumberFormat="1" applyFont="1" applyAlignment="1" applyProtection="1">
      <alignment horizontal="right"/>
      <protection hidden="1"/>
    </xf>
    <xf numFmtId="0" fontId="10" fillId="0" borderId="0" xfId="34" applyFont="1" applyBorder="1" applyAlignment="1" applyProtection="1">
      <alignment horizontal="justify"/>
      <protection hidden="1"/>
    </xf>
    <xf numFmtId="0" fontId="10" fillId="0" borderId="0" xfId="34" applyFont="1" applyAlignment="1" applyProtection="1">
      <alignment horizontal="justify"/>
      <protection hidden="1"/>
    </xf>
    <xf numFmtId="0" fontId="5" fillId="0" borderId="0" xfId="34" applyFont="1" applyAlignment="1" applyProtection="1">
      <alignment horizontal="justify"/>
      <protection hidden="1"/>
    </xf>
    <xf numFmtId="0" fontId="10" fillId="0" borderId="0" xfId="34" applyFont="1" applyBorder="1" applyAlignment="1" applyProtection="1">
      <alignment/>
      <protection hidden="1"/>
    </xf>
    <xf numFmtId="0" fontId="9" fillId="0" borderId="0" xfId="34" applyFont="1" applyBorder="1" applyAlignment="1" applyProtection="1">
      <alignment/>
      <protection hidden="1"/>
    </xf>
    <xf numFmtId="0" fontId="6" fillId="0" borderId="0" xfId="34" applyFont="1" applyBorder="1" applyAlignment="1" applyProtection="1">
      <alignment/>
      <protection hidden="1"/>
    </xf>
    <xf numFmtId="14" fontId="10" fillId="0" borderId="0" xfId="34" applyNumberFormat="1" applyFont="1" applyBorder="1" applyAlignment="1" applyProtection="1">
      <alignment horizontal="left"/>
      <protection hidden="1"/>
    </xf>
    <xf numFmtId="0" fontId="5" fillId="0" borderId="0" xfId="34" applyFont="1" applyBorder="1" applyAlignment="1" applyProtection="1">
      <alignment/>
      <protection hidden="1"/>
    </xf>
    <xf numFmtId="0" fontId="10" fillId="0" borderId="0" xfId="34" applyNumberFormat="1" applyFont="1" applyBorder="1" applyAlignment="1" applyProtection="1">
      <alignment horizontal="left"/>
      <protection hidden="1"/>
    </xf>
    <xf numFmtId="171" fontId="10" fillId="0" borderId="0" xfId="34" applyNumberFormat="1" applyFont="1" applyBorder="1" applyAlignment="1" applyProtection="1">
      <alignment/>
      <protection hidden="1"/>
    </xf>
    <xf numFmtId="0" fontId="5" fillId="0" borderId="0" xfId="34" applyFont="1" applyBorder="1" applyAlignment="1" applyProtection="1">
      <alignment horizontal="justify"/>
      <protection hidden="1"/>
    </xf>
    <xf numFmtId="0" fontId="10" fillId="0" borderId="0" xfId="34" applyNumberFormat="1" applyFont="1" applyBorder="1" applyAlignment="1" applyProtection="1">
      <alignment/>
      <protection hidden="1"/>
    </xf>
    <xf numFmtId="37" fontId="10" fillId="0" borderId="0" xfId="34" applyNumberFormat="1" applyFont="1" applyBorder="1" applyAlignment="1" applyProtection="1">
      <alignment/>
      <protection hidden="1"/>
    </xf>
    <xf numFmtId="0" fontId="7" fillId="0" borderId="0" xfId="34" applyFont="1" applyFill="1" applyBorder="1" applyAlignment="1" applyProtection="1">
      <alignment horizontal="justify"/>
      <protection hidden="1"/>
    </xf>
    <xf numFmtId="0" fontId="10" fillId="0" borderId="0" xfId="34" applyFont="1" applyFill="1" applyBorder="1" applyAlignment="1" applyProtection="1">
      <alignment horizontal="justify"/>
      <protection hidden="1"/>
    </xf>
    <xf numFmtId="0" fontId="9" fillId="0" borderId="0" xfId="34" applyFont="1" applyFill="1" applyBorder="1" applyAlignment="1" applyProtection="1">
      <alignment/>
      <protection hidden="1"/>
    </xf>
    <xf numFmtId="0" fontId="6" fillId="0" borderId="0" xfId="34" applyFont="1" applyFill="1" applyBorder="1" applyAlignment="1" applyProtection="1">
      <alignment/>
      <protection hidden="1"/>
    </xf>
    <xf numFmtId="14" fontId="10" fillId="0" borderId="0" xfId="34" applyNumberFormat="1" applyFont="1" applyFill="1" applyBorder="1" applyAlignment="1" applyProtection="1">
      <alignment horizontal="left"/>
      <protection hidden="1"/>
    </xf>
    <xf numFmtId="0" fontId="10" fillId="0" borderId="0" xfId="34" applyFont="1" applyFill="1" applyBorder="1" applyAlignment="1" applyProtection="1">
      <alignment/>
      <protection hidden="1"/>
    </xf>
    <xf numFmtId="0" fontId="5" fillId="0" borderId="0" xfId="34" applyFont="1" applyFill="1" applyBorder="1" applyAlignment="1" applyProtection="1">
      <alignment/>
      <protection hidden="1"/>
    </xf>
    <xf numFmtId="49" fontId="10" fillId="0" borderId="0" xfId="34" applyNumberFormat="1" applyFont="1" applyBorder="1" applyAlignment="1" applyProtection="1">
      <alignment horizontal="right"/>
      <protection hidden="1"/>
    </xf>
    <xf numFmtId="0" fontId="7" fillId="0" borderId="0" xfId="34" applyFont="1" applyFill="1" applyBorder="1" applyProtection="1">
      <alignment/>
      <protection hidden="1"/>
    </xf>
    <xf numFmtId="49" fontId="10" fillId="0" borderId="0" xfId="34" applyNumberFormat="1" applyFont="1" applyFill="1" applyBorder="1" applyAlignment="1" applyProtection="1">
      <alignment horizontal="right"/>
      <protection hidden="1"/>
    </xf>
    <xf numFmtId="14" fontId="10" fillId="0" borderId="0" xfId="34" applyNumberFormat="1" applyFont="1" applyFill="1" applyBorder="1" applyAlignment="1" applyProtection="1">
      <alignment horizontal="right"/>
      <protection hidden="1"/>
    </xf>
    <xf numFmtId="0" fontId="10" fillId="0" borderId="0" xfId="34" applyFont="1" applyFill="1" applyBorder="1" applyAlignment="1" applyProtection="1">
      <alignment horizontal="right"/>
      <protection hidden="1"/>
    </xf>
    <xf numFmtId="0" fontId="7" fillId="0" borderId="0" xfId="34" applyFont="1" applyFill="1" applyBorder="1" applyAlignment="1" applyProtection="1">
      <alignment wrapText="1"/>
      <protection hidden="1"/>
    </xf>
    <xf numFmtId="0" fontId="10" fillId="0" borderId="0" xfId="34" applyNumberFormat="1" applyFont="1" applyFill="1" applyBorder="1" applyAlignment="1" applyProtection="1">
      <alignment/>
      <protection hidden="1"/>
    </xf>
    <xf numFmtId="171" fontId="10" fillId="0" borderId="0" xfId="34" applyNumberFormat="1" applyFont="1" applyFill="1" applyBorder="1" applyAlignment="1" applyProtection="1">
      <alignment vertical="top"/>
      <protection hidden="1"/>
    </xf>
    <xf numFmtId="171" fontId="10" fillId="0" borderId="0" xfId="34" applyNumberFormat="1" applyFont="1" applyFill="1" applyBorder="1" applyAlignment="1" applyProtection="1">
      <alignment/>
      <protection hidden="1"/>
    </xf>
    <xf numFmtId="0" fontId="9" fillId="0" borderId="0" xfId="34" applyNumberFormat="1" applyFont="1" applyBorder="1" applyAlignment="1" applyProtection="1">
      <alignment/>
      <protection hidden="1"/>
    </xf>
    <xf numFmtId="0" fontId="0" fillId="0" borderId="0" xfId="34" applyFont="1" applyFill="1" applyBorder="1" applyAlignment="1" applyProtection="1">
      <alignment/>
      <protection hidden="1"/>
    </xf>
    <xf numFmtId="0" fontId="6" fillId="0" borderId="0" xfId="34" applyNumberFormat="1" applyFont="1" applyFill="1" applyBorder="1" applyAlignment="1" applyProtection="1">
      <alignment/>
      <protection hidden="1"/>
    </xf>
    <xf numFmtId="171" fontId="5" fillId="0" borderId="0" xfId="34" applyNumberFormat="1" applyFont="1" applyFill="1" applyBorder="1" applyAlignment="1" applyProtection="1">
      <alignment wrapText="1"/>
      <protection hidden="1"/>
    </xf>
    <xf numFmtId="171" fontId="5" fillId="0" borderId="0" xfId="34" applyNumberFormat="1" applyFont="1" applyFill="1" applyBorder="1" applyAlignment="1" applyProtection="1">
      <alignment/>
      <protection hidden="1"/>
    </xf>
    <xf numFmtId="0" fontId="0" fillId="0" borderId="0" xfId="34" applyFont="1" applyBorder="1" applyAlignment="1" applyProtection="1">
      <alignment/>
      <protection hidden="1"/>
    </xf>
    <xf numFmtId="0" fontId="6" fillId="0" borderId="0" xfId="34" applyNumberFormat="1" applyFont="1" applyBorder="1" applyAlignment="1" applyProtection="1">
      <alignment/>
      <protection hidden="1"/>
    </xf>
    <xf numFmtId="171" fontId="5" fillId="0" borderId="0" xfId="34" applyNumberFormat="1" applyFont="1" applyBorder="1" applyAlignment="1" applyProtection="1">
      <alignment/>
      <protection hidden="1"/>
    </xf>
    <xf numFmtId="0" fontId="0" fillId="0" borderId="0" xfId="34" applyFont="1" applyBorder="1" applyAlignment="1" applyProtection="1">
      <alignment horizontal="right"/>
      <protection hidden="1"/>
    </xf>
    <xf numFmtId="0" fontId="0" fillId="0" borderId="0" xfId="34" applyFont="1" applyAlignment="1" applyProtection="1">
      <alignment/>
      <protection hidden="1"/>
    </xf>
    <xf numFmtId="0" fontId="6" fillId="0" borderId="0" xfId="34" applyNumberFormat="1" applyFont="1" applyAlignment="1" applyProtection="1">
      <alignment/>
      <protection hidden="1"/>
    </xf>
    <xf numFmtId="171" fontId="5" fillId="0" borderId="0" xfId="34" applyNumberFormat="1" applyFont="1" applyAlignment="1" applyProtection="1">
      <alignment/>
      <protection hidden="1"/>
    </xf>
    <xf numFmtId="0" fontId="5" fillId="0" borderId="0" xfId="34" applyFont="1" applyAlignment="1" applyProtection="1">
      <alignment horizontal="left"/>
      <protection hidden="1"/>
    </xf>
    <xf numFmtId="0" fontId="0" fillId="0" borderId="0" xfId="34" applyFont="1" applyAlignment="1" applyProtection="1">
      <alignment horizontal="right"/>
      <protection hidden="1"/>
    </xf>
    <xf numFmtId="0" fontId="27" fillId="0" borderId="0" xfId="34" applyNumberFormat="1" applyFont="1" applyAlignment="1" applyProtection="1">
      <alignment/>
      <protection hidden="1"/>
    </xf>
    <xf numFmtId="171" fontId="0" fillId="0" borderId="0" xfId="34" applyNumberFormat="1" applyFont="1" applyAlignment="1" applyProtection="1">
      <alignment/>
      <protection hidden="1"/>
    </xf>
    <xf numFmtId="0" fontId="0" fillId="0" borderId="0" xfId="34" applyFont="1" applyAlignment="1" applyProtection="1">
      <alignment horizontal="left"/>
      <protection hidden="1"/>
    </xf>
    <xf numFmtId="0" fontId="27" fillId="0" borderId="0" xfId="34" applyNumberFormat="1" applyFont="1" applyAlignment="1" applyProtection="1">
      <alignment horizontal="justify"/>
      <protection hidden="1"/>
    </xf>
    <xf numFmtId="171" fontId="0" fillId="0" borderId="0" xfId="34" applyNumberFormat="1" applyFont="1" applyAlignment="1" applyProtection="1">
      <alignment horizontal="justify"/>
      <protection hidden="1"/>
    </xf>
    <xf numFmtId="14" fontId="10" fillId="0" borderId="2" xfId="34" applyNumberFormat="1" applyFont="1" applyBorder="1" applyAlignment="1" applyProtection="1">
      <alignment horizontal="left" vertical="top" wrapText="1"/>
      <protection hidden="1"/>
    </xf>
    <xf numFmtId="0" fontId="10" fillId="0" borderId="0" xfId="0" applyFont="1" applyBorder="1" applyAlignment="1" applyProtection="1">
      <alignment horizontal="justify" vertical="top" wrapText="1"/>
      <protection hidden="1"/>
    </xf>
    <xf numFmtId="0" fontId="10" fillId="0" borderId="0" xfId="0" applyFont="1" applyBorder="1" applyAlignment="1" applyProtection="1">
      <alignment wrapText="1"/>
      <protection/>
    </xf>
    <xf numFmtId="0" fontId="10" fillId="0" borderId="0" xfId="0" applyFont="1" applyFill="1" applyBorder="1" applyAlignment="1" applyProtection="1">
      <alignment horizontal="left" wrapText="1"/>
      <protection/>
    </xf>
    <xf numFmtId="0" fontId="10" fillId="0" borderId="16" xfId="0" applyFont="1" applyFill="1" applyBorder="1" applyAlignment="1" applyProtection="1">
      <alignment horizontal="left"/>
      <protection locked="0"/>
    </xf>
    <xf numFmtId="43" fontId="10" fillId="0" borderId="6" xfId="19" applyNumberFormat="1" applyFont="1" applyFill="1" applyBorder="1" applyAlignment="1" applyProtection="1">
      <alignment/>
      <protection hidden="1"/>
    </xf>
    <xf numFmtId="43" fontId="10" fillId="0" borderId="18" xfId="19" applyNumberFormat="1" applyFont="1" applyFill="1" applyBorder="1" applyAlignment="1" applyProtection="1">
      <alignment/>
      <protection hidden="1"/>
    </xf>
    <xf numFmtId="0" fontId="0" fillId="0" borderId="24" xfId="0" applyBorder="1" applyAlignment="1">
      <alignment/>
    </xf>
    <xf numFmtId="37" fontId="14" fillId="0" borderId="0" xfId="0" applyNumberFormat="1" applyFont="1" applyFill="1" applyAlignment="1" applyProtection="1">
      <alignment/>
      <protection/>
    </xf>
    <xf numFmtId="0" fontId="0" fillId="0" borderId="24" xfId="0" applyFill="1" applyBorder="1" applyAlignment="1">
      <alignment/>
    </xf>
    <xf numFmtId="0" fontId="7" fillId="5" borderId="0" xfId="0" applyFont="1" applyFill="1" applyAlignment="1" applyProtection="1">
      <alignment/>
      <protection/>
    </xf>
    <xf numFmtId="0" fontId="10" fillId="0" borderId="0" xfId="0" applyFont="1" applyAlignment="1" applyProtection="1">
      <alignment horizontal="left"/>
      <protection/>
    </xf>
    <xf numFmtId="0" fontId="10" fillId="0" borderId="23" xfId="0" applyFont="1" applyBorder="1" applyAlignment="1" applyProtection="1">
      <alignment/>
      <protection/>
    </xf>
    <xf numFmtId="0" fontId="10" fillId="0" borderId="24" xfId="0" applyFont="1" applyBorder="1" applyAlignment="1" applyProtection="1">
      <alignment wrapText="1"/>
      <protection/>
    </xf>
    <xf numFmtId="0" fontId="10" fillId="0" borderId="24" xfId="0" applyFont="1" applyBorder="1" applyAlignment="1" applyProtection="1">
      <alignment horizontal="justify" vertical="top" wrapText="1"/>
      <protection hidden="1"/>
    </xf>
    <xf numFmtId="0" fontId="25" fillId="0" borderId="0" xfId="0" applyFont="1" applyBorder="1" applyAlignment="1" applyProtection="1">
      <alignment horizontal="left"/>
      <protection/>
    </xf>
    <xf numFmtId="43" fontId="10" fillId="0" borderId="8" xfId="19" applyFont="1" applyBorder="1" applyAlignment="1" applyProtection="1">
      <alignment horizontal="left" vertical="top" wrapText="1"/>
      <protection/>
    </xf>
    <xf numFmtId="0" fontId="7" fillId="0" borderId="5" xfId="0" applyFont="1" applyBorder="1" applyAlignment="1" applyProtection="1">
      <alignment/>
      <protection/>
    </xf>
    <xf numFmtId="0" fontId="7" fillId="0" borderId="26" xfId="0" applyFont="1" applyBorder="1" applyAlignment="1" applyProtection="1">
      <alignment/>
      <protection/>
    </xf>
    <xf numFmtId="0" fontId="9" fillId="0" borderId="16" xfId="0" applyFont="1" applyBorder="1" applyAlignment="1" applyProtection="1">
      <alignment/>
      <protection/>
    </xf>
    <xf numFmtId="0" fontId="13" fillId="5" borderId="0" xfId="0" applyNumberFormat="1" applyFont="1" applyFill="1" applyAlignment="1" applyProtection="1">
      <alignment/>
      <protection/>
    </xf>
    <xf numFmtId="0" fontId="13" fillId="5" borderId="0" xfId="0" applyNumberFormat="1" applyFont="1" applyFill="1" applyAlignment="1" applyProtection="1">
      <alignment/>
      <protection hidden="1"/>
    </xf>
    <xf numFmtId="0" fontId="10" fillId="0" borderId="16" xfId="0" applyNumberFormat="1" applyFont="1" applyFill="1" applyBorder="1" applyAlignment="1" applyProtection="1">
      <alignment horizontal="left"/>
      <protection locked="0"/>
    </xf>
    <xf numFmtId="0" fontId="14" fillId="5" borderId="0" xfId="0" applyFont="1" applyFill="1" applyAlignment="1" applyProtection="1">
      <alignment/>
      <protection/>
    </xf>
    <xf numFmtId="0" fontId="9" fillId="0" borderId="22"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9" fillId="0" borderId="27" xfId="0" applyFont="1" applyFill="1" applyBorder="1" applyAlignment="1" applyProtection="1">
      <alignment horizontal="left"/>
      <protection locked="0"/>
    </xf>
    <xf numFmtId="0" fontId="10" fillId="0" borderId="25" xfId="0" applyFont="1" applyBorder="1" applyAlignment="1" applyProtection="1">
      <alignment vertical="center"/>
      <protection hidden="1"/>
    </xf>
    <xf numFmtId="175" fontId="10" fillId="0" borderId="16" xfId="0" applyNumberFormat="1" applyFont="1" applyFill="1" applyBorder="1" applyAlignment="1" applyProtection="1">
      <alignment horizontal="left"/>
      <protection locked="0"/>
    </xf>
    <xf numFmtId="175" fontId="0" fillId="0" borderId="15" xfId="0" applyNumberFormat="1" applyFont="1" applyBorder="1" applyAlignment="1">
      <alignment horizontal="left"/>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9" fillId="0" borderId="28" xfId="0" applyFont="1" applyFill="1" applyBorder="1" applyAlignment="1" applyProtection="1">
      <alignment horizontal="left"/>
      <protection locked="0"/>
    </xf>
    <xf numFmtId="0" fontId="9" fillId="0" borderId="0" xfId="0" applyNumberFormat="1" applyFont="1" applyBorder="1" applyAlignment="1" applyProtection="1">
      <alignment horizontal="left" vertical="top" wrapText="1"/>
      <protection/>
    </xf>
    <xf numFmtId="0" fontId="9" fillId="0" borderId="24" xfId="0" applyNumberFormat="1" applyFont="1" applyBorder="1" applyAlignment="1" applyProtection="1">
      <alignment horizontal="left" vertical="top" wrapText="1"/>
      <protection/>
    </xf>
    <xf numFmtId="0" fontId="8" fillId="0" borderId="0" xfId="0" applyFont="1" applyBorder="1" applyAlignment="1" applyProtection="1">
      <alignment horizontal="left"/>
      <protection/>
    </xf>
    <xf numFmtId="43" fontId="10" fillId="0" borderId="3" xfId="19" applyFont="1" applyBorder="1" applyAlignment="1" applyProtection="1">
      <alignment horizontal="left" vertical="top" wrapText="1"/>
      <protection/>
    </xf>
    <xf numFmtId="4" fontId="10" fillId="0" borderId="6" xfId="33" applyNumberFormat="1" applyFont="1" applyFill="1" applyBorder="1" applyProtection="1">
      <alignment/>
      <protection hidden="1"/>
    </xf>
    <xf numFmtId="37" fontId="30" fillId="0" borderId="0" xfId="0" applyNumberFormat="1" applyFont="1" applyAlignment="1" applyProtection="1">
      <alignment/>
      <protection/>
    </xf>
    <xf numFmtId="0" fontId="25" fillId="0" borderId="0" xfId="0" applyNumberFormat="1" applyFont="1" applyBorder="1" applyAlignment="1" applyProtection="1">
      <alignment horizontal="left" vertical="top" wrapText="1"/>
      <protection/>
    </xf>
    <xf numFmtId="0" fontId="9" fillId="0" borderId="7" xfId="0" applyFont="1" applyFill="1" applyBorder="1" applyAlignment="1" applyProtection="1">
      <alignment horizontal="left" vertical="top" wrapText="1"/>
      <protection locked="0"/>
    </xf>
    <xf numFmtId="0" fontId="5" fillId="0" borderId="8" xfId="0" applyFont="1" applyFill="1" applyBorder="1" applyAlignment="1">
      <alignment vertical="top" wrapText="1"/>
    </xf>
    <xf numFmtId="0" fontId="0" fillId="0" borderId="8" xfId="0" applyFill="1" applyBorder="1" applyAlignment="1">
      <alignment/>
    </xf>
    <xf numFmtId="0" fontId="0" fillId="0" borderId="23" xfId="0" applyBorder="1" applyAlignment="1">
      <alignment/>
    </xf>
    <xf numFmtId="0" fontId="5" fillId="0" borderId="9" xfId="0" applyFont="1" applyFill="1" applyBorder="1" applyAlignment="1">
      <alignment vertical="top" wrapText="1"/>
    </xf>
    <xf numFmtId="0" fontId="5" fillId="0" borderId="0" xfId="0" applyFont="1" applyFill="1" applyBorder="1" applyAlignment="1">
      <alignment vertical="top" wrapText="1"/>
    </xf>
    <xf numFmtId="0" fontId="0" fillId="0" borderId="0" xfId="0" applyFill="1" applyBorder="1" applyAlignment="1">
      <alignment/>
    </xf>
    <xf numFmtId="0" fontId="0" fillId="0" borderId="24" xfId="0" applyBorder="1" applyAlignment="1">
      <alignment/>
    </xf>
    <xf numFmtId="0" fontId="5" fillId="0" borderId="10" xfId="0" applyFont="1" applyFill="1" applyBorder="1" applyAlignment="1">
      <alignment vertical="top" wrapText="1"/>
    </xf>
    <xf numFmtId="0" fontId="5" fillId="0" borderId="11" xfId="0" applyFont="1" applyFill="1" applyBorder="1" applyAlignment="1">
      <alignment vertical="top" wrapText="1"/>
    </xf>
    <xf numFmtId="0" fontId="0" fillId="0" borderId="11" xfId="0" applyFill="1" applyBorder="1" applyAlignment="1">
      <alignment/>
    </xf>
    <xf numFmtId="0" fontId="0" fillId="0" borderId="12" xfId="0" applyBorder="1" applyAlignment="1">
      <alignment/>
    </xf>
    <xf numFmtId="0" fontId="10" fillId="0" borderId="16" xfId="0" applyFont="1" applyFill="1" applyBorder="1" applyAlignment="1" applyProtection="1">
      <alignment horizontal="left"/>
      <protection locked="0"/>
    </xf>
    <xf numFmtId="0" fontId="10" fillId="0" borderId="15" xfId="0" applyFont="1" applyFill="1" applyBorder="1" applyAlignment="1" applyProtection="1">
      <alignment horizontal="left"/>
      <protection locked="0"/>
    </xf>
    <xf numFmtId="0" fontId="10" fillId="0" borderId="17" xfId="0" applyFont="1" applyFill="1" applyBorder="1" applyAlignment="1" applyProtection="1">
      <alignment horizontal="left"/>
      <protection locked="0"/>
    </xf>
    <xf numFmtId="0" fontId="10" fillId="0" borderId="16" xfId="0" applyFont="1" applyBorder="1" applyAlignment="1" applyProtection="1">
      <alignment horizontal="left" vertical="center"/>
      <protection hidden="1"/>
    </xf>
    <xf numFmtId="0" fontId="10" fillId="0" borderId="15" xfId="0" applyFont="1" applyBorder="1" applyAlignment="1" applyProtection="1">
      <alignment horizontal="left" vertical="center"/>
      <protection hidden="1"/>
    </xf>
    <xf numFmtId="0" fontId="9" fillId="0" borderId="6" xfId="0" applyFont="1" applyBorder="1" applyAlignment="1" applyProtection="1">
      <alignment horizontal="left" vertical="center"/>
      <protection hidden="1"/>
    </xf>
    <xf numFmtId="0" fontId="9" fillId="0" borderId="18" xfId="0" applyFont="1" applyBorder="1" applyAlignment="1" applyProtection="1">
      <alignment horizontal="left" vertical="center"/>
      <protection hidden="1"/>
    </xf>
    <xf numFmtId="0" fontId="9" fillId="0" borderId="25" xfId="0" applyFont="1" applyBorder="1" applyAlignment="1" applyProtection="1">
      <alignment horizontal="left" vertical="center"/>
      <protection hidden="1"/>
    </xf>
    <xf numFmtId="0" fontId="10" fillId="0" borderId="0" xfId="0" applyFont="1" applyBorder="1" applyAlignment="1" applyProtection="1">
      <alignment horizontal="left" wrapText="1"/>
      <protection/>
    </xf>
    <xf numFmtId="0" fontId="7" fillId="0" borderId="15" xfId="0" applyFont="1" applyBorder="1" applyAlignment="1" applyProtection="1">
      <alignment/>
      <protection/>
    </xf>
    <xf numFmtId="0" fontId="7" fillId="0" borderId="17" xfId="0" applyFont="1" applyBorder="1" applyAlignment="1" applyProtection="1">
      <alignment/>
      <protection/>
    </xf>
    <xf numFmtId="0" fontId="11" fillId="0" borderId="0" xfId="0" applyFont="1" applyBorder="1" applyAlignment="1" applyProtection="1">
      <alignment horizontal="left" vertical="top"/>
      <protection/>
    </xf>
    <xf numFmtId="0" fontId="7" fillId="0" borderId="0" xfId="0" applyFont="1" applyBorder="1" applyAlignment="1" applyProtection="1">
      <alignment/>
      <protection/>
    </xf>
    <xf numFmtId="0" fontId="10" fillId="0" borderId="0" xfId="0" applyFont="1" applyBorder="1" applyAlignment="1" applyProtection="1">
      <alignment wrapText="1"/>
      <protection locked="0"/>
    </xf>
    <xf numFmtId="0" fontId="10" fillId="0" borderId="0" xfId="0" applyFont="1" applyBorder="1" applyAlignment="1" applyProtection="1">
      <alignment horizontal="justify" vertical="top" wrapText="1"/>
      <protection locked="0"/>
    </xf>
    <xf numFmtId="14" fontId="10" fillId="0" borderId="16" xfId="0" applyNumberFormat="1" applyFont="1" applyFill="1" applyBorder="1" applyAlignment="1" applyProtection="1">
      <alignment horizontal="left"/>
      <protection locked="0"/>
    </xf>
    <xf numFmtId="37" fontId="10" fillId="0" borderId="0" xfId="0" applyNumberFormat="1" applyFont="1" applyFill="1" applyBorder="1" applyAlignment="1" applyProtection="1">
      <alignment horizontal="left" vertical="center"/>
      <protection/>
    </xf>
    <xf numFmtId="0" fontId="0" fillId="0" borderId="15" xfId="0" applyFont="1" applyBorder="1" applyAlignment="1">
      <alignment horizontal="left"/>
    </xf>
    <xf numFmtId="0" fontId="9" fillId="0" borderId="0" xfId="0" applyFont="1" applyBorder="1" applyAlignment="1" applyProtection="1">
      <alignment vertical="center" wrapText="1"/>
      <protection hidden="1"/>
    </xf>
    <xf numFmtId="0" fontId="7" fillId="0" borderId="0" xfId="0" applyFont="1" applyAlignment="1" applyProtection="1">
      <alignment/>
      <protection/>
    </xf>
    <xf numFmtId="49" fontId="10" fillId="0" borderId="16" xfId="0" applyNumberFormat="1" applyFont="1" applyFill="1" applyBorder="1" applyAlignment="1" applyProtection="1">
      <alignment horizontal="left"/>
      <protection locked="0"/>
    </xf>
    <xf numFmtId="49" fontId="10" fillId="0" borderId="15" xfId="0" applyNumberFormat="1" applyFont="1" applyFill="1" applyBorder="1" applyAlignment="1" applyProtection="1">
      <alignment horizontal="left"/>
      <protection locked="0"/>
    </xf>
    <xf numFmtId="49" fontId="10" fillId="0" borderId="17" xfId="0" applyNumberFormat="1" applyFont="1" applyFill="1" applyBorder="1" applyAlignment="1" applyProtection="1">
      <alignment horizontal="left"/>
      <protection locked="0"/>
    </xf>
    <xf numFmtId="0" fontId="29" fillId="7" borderId="16" xfId="32" applyFont="1" applyFill="1" applyBorder="1" applyAlignment="1" applyProtection="1">
      <alignment horizontal="left" vertical="center"/>
      <protection/>
    </xf>
    <xf numFmtId="0" fontId="29" fillId="7" borderId="15" xfId="32" applyFont="1" applyFill="1" applyBorder="1" applyAlignment="1" applyProtection="1">
      <alignment horizontal="left" vertical="center"/>
      <protection/>
    </xf>
    <xf numFmtId="0" fontId="13" fillId="7" borderId="15" xfId="0" applyFont="1" applyFill="1" applyBorder="1" applyAlignment="1" applyProtection="1">
      <alignment/>
      <protection/>
    </xf>
    <xf numFmtId="0" fontId="13" fillId="7" borderId="17" xfId="0" applyFont="1" applyFill="1" applyBorder="1" applyAlignment="1" applyProtection="1">
      <alignment/>
      <protection/>
    </xf>
    <xf numFmtId="0" fontId="10" fillId="0" borderId="0" xfId="0" applyFont="1" applyBorder="1" applyAlignment="1" applyProtection="1">
      <alignment horizontal="left" vertical="center"/>
      <protection hidden="1"/>
    </xf>
    <xf numFmtId="37" fontId="10" fillId="0" borderId="0"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left" wrapText="1"/>
      <protection/>
    </xf>
    <xf numFmtId="0" fontId="9" fillId="0" borderId="0" xfId="0" applyFont="1" applyBorder="1" applyAlignment="1" applyProtection="1">
      <alignment horizontal="left" vertical="center"/>
      <protection hidden="1"/>
    </xf>
    <xf numFmtId="37" fontId="10" fillId="0" borderId="0" xfId="0" applyNumberFormat="1" applyFont="1" applyFill="1" applyBorder="1" applyAlignment="1" applyProtection="1">
      <alignment horizontal="center" vertical="center"/>
      <protection/>
    </xf>
    <xf numFmtId="0" fontId="9" fillId="0" borderId="29" xfId="0" applyFont="1" applyBorder="1" applyAlignment="1" applyProtection="1">
      <alignment horizontal="center" wrapText="1"/>
      <protection hidden="1"/>
    </xf>
    <xf numFmtId="0" fontId="9" fillId="0" borderId="30" xfId="0" applyFont="1" applyBorder="1" applyAlignment="1" applyProtection="1">
      <alignment horizontal="center" wrapText="1"/>
      <protection hidden="1"/>
    </xf>
    <xf numFmtId="0" fontId="9" fillId="0" borderId="31" xfId="0" applyFont="1" applyBorder="1" applyAlignment="1" applyProtection="1">
      <alignment horizontal="center" wrapText="1"/>
      <protection hidden="1"/>
    </xf>
    <xf numFmtId="168" fontId="10" fillId="0" borderId="29" xfId="0" applyNumberFormat="1" applyFont="1" applyBorder="1" applyAlignment="1" applyProtection="1">
      <alignment horizontal="center" wrapText="1"/>
      <protection hidden="1"/>
    </xf>
    <xf numFmtId="168" fontId="10" fillId="0" borderId="30" xfId="0" applyNumberFormat="1" applyFont="1" applyBorder="1" applyAlignment="1" applyProtection="1">
      <alignment horizontal="center" wrapText="1"/>
      <protection hidden="1"/>
    </xf>
    <xf numFmtId="168" fontId="10" fillId="0" borderId="31" xfId="0" applyNumberFormat="1" applyFont="1" applyBorder="1" applyAlignment="1" applyProtection="1">
      <alignment horizontal="center" wrapText="1"/>
      <protection hidden="1"/>
    </xf>
    <xf numFmtId="0" fontId="9" fillId="0" borderId="16" xfId="0" applyFont="1" applyFill="1" applyBorder="1" applyAlignment="1" applyProtection="1">
      <alignment horizontal="left"/>
      <protection locked="0"/>
    </xf>
    <xf numFmtId="0" fontId="9" fillId="0" borderId="17" xfId="0" applyFont="1" applyFill="1" applyBorder="1" applyAlignment="1" applyProtection="1">
      <alignment horizontal="left"/>
      <protection locked="0"/>
    </xf>
    <xf numFmtId="0" fontId="28" fillId="7" borderId="7" xfId="0" applyFont="1" applyFill="1" applyBorder="1" applyAlignment="1">
      <alignment vertical="top" wrapText="1"/>
    </xf>
    <xf numFmtId="0" fontId="28" fillId="7" borderId="23" xfId="0" applyFont="1" applyFill="1" applyBorder="1" applyAlignment="1">
      <alignment vertical="top" wrapText="1"/>
    </xf>
    <xf numFmtId="0" fontId="28" fillId="7" borderId="10" xfId="0" applyFont="1" applyFill="1" applyBorder="1" applyAlignment="1">
      <alignment vertical="top" wrapText="1"/>
    </xf>
    <xf numFmtId="0" fontId="28" fillId="7" borderId="12" xfId="0" applyFont="1" applyFill="1" applyBorder="1" applyAlignment="1">
      <alignment vertical="top" wrapText="1"/>
    </xf>
    <xf numFmtId="0" fontId="10" fillId="0" borderId="0" xfId="0" applyFont="1" applyFill="1" applyAlignment="1" applyProtection="1">
      <alignment wrapText="1"/>
      <protection/>
    </xf>
    <xf numFmtId="0" fontId="0" fillId="0" borderId="0" xfId="0" applyAlignment="1">
      <alignment wrapText="1"/>
    </xf>
    <xf numFmtId="167" fontId="9" fillId="3" borderId="8" xfId="0" applyNumberFormat="1" applyFont="1" applyFill="1" applyBorder="1" applyAlignment="1" applyProtection="1">
      <alignment horizontal="center"/>
      <protection/>
    </xf>
    <xf numFmtId="0" fontId="10" fillId="3" borderId="8" xfId="0" applyFont="1" applyFill="1" applyBorder="1" applyAlignment="1" applyProtection="1">
      <alignment horizontal="center"/>
      <protection/>
    </xf>
    <xf numFmtId="0" fontId="10" fillId="3" borderId="23" xfId="0" applyFont="1" applyFill="1" applyBorder="1" applyAlignment="1" applyProtection="1">
      <alignment horizontal="center"/>
      <protection/>
    </xf>
    <xf numFmtId="0" fontId="9" fillId="3" borderId="32" xfId="0" applyNumberFormat="1" applyFont="1" applyFill="1" applyBorder="1" applyAlignment="1" applyProtection="1">
      <alignment horizontal="center"/>
      <protection/>
    </xf>
    <xf numFmtId="0" fontId="10" fillId="3" borderId="20" xfId="0" applyFont="1" applyFill="1" applyBorder="1" applyAlignment="1" applyProtection="1">
      <alignment/>
      <protection/>
    </xf>
    <xf numFmtId="0" fontId="9" fillId="3" borderId="7" xfId="0" applyFont="1" applyFill="1" applyBorder="1" applyAlignment="1" applyProtection="1">
      <alignment horizontal="center"/>
      <protection/>
    </xf>
    <xf numFmtId="0" fontId="9" fillId="3" borderId="10" xfId="0" applyFont="1" applyFill="1" applyBorder="1" applyAlignment="1" applyProtection="1">
      <alignment horizontal="center"/>
      <protection/>
    </xf>
    <xf numFmtId="0" fontId="9" fillId="3" borderId="12" xfId="0" applyFont="1" applyFill="1" applyBorder="1" applyAlignment="1" applyProtection="1">
      <alignment horizontal="center"/>
      <protection/>
    </xf>
    <xf numFmtId="0" fontId="9" fillId="3" borderId="20" xfId="0" applyNumberFormat="1" applyFont="1" applyFill="1" applyBorder="1" applyAlignment="1" applyProtection="1">
      <alignment horizontal="center"/>
      <protection/>
    </xf>
    <xf numFmtId="167" fontId="9" fillId="3" borderId="19" xfId="0" applyNumberFormat="1" applyFont="1" applyFill="1" applyBorder="1" applyAlignment="1" applyProtection="1">
      <alignment horizontal="center" vertical="center" wrapText="1"/>
      <protection/>
    </xf>
    <xf numFmtId="0" fontId="0" fillId="0" borderId="2" xfId="0" applyBorder="1" applyAlignment="1">
      <alignment horizontal="center" vertical="center"/>
    </xf>
    <xf numFmtId="0" fontId="0" fillId="0" borderId="21" xfId="0" applyBorder="1" applyAlignment="1">
      <alignment horizontal="center" vertical="center"/>
    </xf>
    <xf numFmtId="0" fontId="19" fillId="0" borderId="6" xfId="0" applyNumberFormat="1" applyFont="1" applyFill="1" applyBorder="1" applyAlignment="1" applyProtection="1">
      <alignment horizontal="center"/>
      <protection/>
    </xf>
    <xf numFmtId="167" fontId="19" fillId="0" borderId="6" xfId="0" applyNumberFormat="1" applyFont="1" applyFill="1" applyBorder="1" applyAlignment="1" applyProtection="1">
      <alignment horizontal="center"/>
      <protection/>
    </xf>
    <xf numFmtId="0" fontId="21" fillId="0" borderId="16" xfId="0" applyFont="1" applyFill="1" applyBorder="1" applyAlignment="1" applyProtection="1">
      <alignment horizontal="center"/>
      <protection/>
    </xf>
    <xf numFmtId="0" fontId="21" fillId="0" borderId="17" xfId="0" applyFont="1" applyFill="1" applyBorder="1" applyAlignment="1" applyProtection="1">
      <alignment horizontal="center"/>
      <protection/>
    </xf>
    <xf numFmtId="0" fontId="9" fillId="3" borderId="16" xfId="0" applyFont="1" applyFill="1" applyBorder="1" applyAlignment="1" applyProtection="1">
      <alignment horizontal="left"/>
      <protection/>
    </xf>
    <xf numFmtId="0" fontId="9" fillId="3" borderId="15" xfId="0" applyFont="1" applyFill="1" applyBorder="1" applyAlignment="1" applyProtection="1">
      <alignment horizontal="left"/>
      <protection/>
    </xf>
    <xf numFmtId="0" fontId="9" fillId="3" borderId="8" xfId="0" applyFont="1" applyFill="1" applyBorder="1" applyAlignment="1" applyProtection="1">
      <alignment horizontal="center"/>
      <protection/>
    </xf>
    <xf numFmtId="0" fontId="9" fillId="3" borderId="11" xfId="0" applyFont="1" applyFill="1" applyBorder="1" applyAlignment="1" applyProtection="1">
      <alignment horizontal="center"/>
      <protection/>
    </xf>
    <xf numFmtId="0" fontId="10" fillId="0" borderId="16" xfId="0" applyFont="1" applyFill="1" applyBorder="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10" fillId="0" borderId="0" xfId="0" applyFont="1" applyFill="1" applyBorder="1" applyAlignment="1" applyProtection="1">
      <alignment vertical="top" wrapText="1"/>
      <protection/>
    </xf>
    <xf numFmtId="0" fontId="0" fillId="0" borderId="0" xfId="0" applyAlignment="1" applyProtection="1">
      <alignment vertical="top"/>
      <protection/>
    </xf>
    <xf numFmtId="0" fontId="10" fillId="0" borderId="14" xfId="0" applyFont="1" applyFill="1" applyBorder="1" applyAlignment="1" applyProtection="1">
      <alignment wrapText="1"/>
      <protection/>
    </xf>
    <xf numFmtId="0" fontId="0" fillId="0" borderId="14" xfId="0" applyBorder="1" applyAlignment="1" applyProtection="1">
      <alignment wrapText="1"/>
      <protection/>
    </xf>
    <xf numFmtId="0" fontId="0" fillId="0" borderId="14" xfId="0" applyBorder="1" applyAlignment="1" applyProtection="1">
      <alignment/>
      <protection/>
    </xf>
    <xf numFmtId="0" fontId="0" fillId="0" borderId="0" xfId="0" applyAlignment="1" applyProtection="1">
      <alignment wrapText="1"/>
      <protection/>
    </xf>
    <xf numFmtId="0" fontId="0" fillId="0" borderId="0" xfId="0" applyAlignment="1" applyProtection="1">
      <alignment/>
      <protection/>
    </xf>
    <xf numFmtId="0" fontId="11" fillId="0" borderId="0" xfId="0" applyFont="1" applyAlignment="1" applyProtection="1">
      <alignment vertical="top" wrapText="1"/>
      <protection/>
    </xf>
    <xf numFmtId="0" fontId="0" fillId="0" borderId="24" xfId="0" applyBorder="1" applyAlignment="1" applyProtection="1">
      <alignment vertical="top"/>
      <protection/>
    </xf>
    <xf numFmtId="0" fontId="10" fillId="0" borderId="14" xfId="0" applyFont="1" applyFill="1" applyBorder="1" applyAlignment="1" applyProtection="1">
      <alignment vertical="top" wrapText="1"/>
      <protection/>
    </xf>
    <xf numFmtId="0" fontId="0" fillId="0" borderId="14" xfId="0" applyFont="1" applyBorder="1" applyAlignment="1" applyProtection="1">
      <alignment vertical="top"/>
      <protection/>
    </xf>
    <xf numFmtId="0" fontId="0" fillId="0" borderId="0" xfId="0" applyFont="1" applyAlignment="1" applyProtection="1">
      <alignment vertical="top"/>
      <protection/>
    </xf>
    <xf numFmtId="0" fontId="10" fillId="0" borderId="0" xfId="0" applyFont="1" applyAlignment="1" applyProtection="1">
      <alignment vertical="top" wrapText="1"/>
      <protection/>
    </xf>
    <xf numFmtId="0" fontId="9" fillId="3" borderId="32" xfId="0" applyFont="1" applyFill="1" applyBorder="1" applyAlignment="1" applyProtection="1">
      <alignment horizontal="center"/>
      <protection hidden="1"/>
    </xf>
    <xf numFmtId="0" fontId="9" fillId="3" borderId="20" xfId="0" applyFont="1" applyFill="1" applyBorder="1" applyAlignment="1" applyProtection="1">
      <alignment horizontal="center"/>
      <protection hidden="1"/>
    </xf>
  </cellXfs>
  <cellStyles count="32">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Concept nac 2004 ent II" xfId="32"/>
    <cellStyle name="Standaard_Map1" xfId="33"/>
    <cellStyle name="Standaard_Tabblad versiebeheer" xfId="34"/>
    <cellStyle name="Tabelstandaard" xfId="35"/>
    <cellStyle name="Tabelstandaard financieel" xfId="36"/>
    <cellStyle name="Tabelstandaard negatief" xfId="37"/>
    <cellStyle name="Tabelstandaard Totaal" xfId="38"/>
    <cellStyle name="Tabelstandaard Totaal Negatief" xfId="39"/>
    <cellStyle name="Table  - Opmaakprofiel6" xfId="40"/>
    <cellStyle name="Title  - Opmaakprofiel1" xfId="41"/>
    <cellStyle name="TotCol - Opmaakprofiel5" xfId="42"/>
    <cellStyle name="TotRow - Opmaakprofiel4" xfId="43"/>
    <cellStyle name="Currency" xfId="44"/>
    <cellStyle name="Currency [0]" xfId="45"/>
  </cellStyles>
  <dxfs count="4">
    <dxf>
      <fill>
        <patternFill>
          <bgColor rgb="FFD7DCEF"/>
        </patternFill>
      </fill>
      <border/>
    </dxf>
    <dxf>
      <font>
        <color rgb="FFE2DCD3"/>
      </font>
      <fill>
        <patternFill>
          <bgColor rgb="FFE2DCD3"/>
        </patternFill>
      </fill>
      <border/>
    </dxf>
    <dxf>
      <font>
        <color rgb="FFFFFFFF"/>
      </font>
      <fill>
        <patternFill>
          <bgColor rgb="FFFFFFFF"/>
        </patternFill>
      </fill>
      <border>
        <left>
          <color rgb="FF000000"/>
        </left>
        <right style="thin">
          <color rgb="FF000000"/>
        </right>
        <top>
          <color rgb="FF000000"/>
        </top>
        <bottom>
          <color rgb="FF000000"/>
        </bottom>
      </border>
    </dxf>
    <dxf>
      <font>
        <color rgb="FFFFFFFF"/>
      </font>
      <fill>
        <patternFill>
          <bgColor rgb="FFFFFFFF"/>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114300</xdr:rowOff>
    </xdr:from>
    <xdr:to>
      <xdr:col>13</xdr:col>
      <xdr:colOff>714375</xdr:colOff>
      <xdr:row>5</xdr:row>
      <xdr:rowOff>104775</xdr:rowOff>
    </xdr:to>
    <xdr:pic>
      <xdr:nvPicPr>
        <xdr:cNvPr id="1" name="Picture 2"/>
        <xdr:cNvPicPr preferRelativeResize="1">
          <a:picLocks noChangeAspect="1"/>
        </xdr:cNvPicPr>
      </xdr:nvPicPr>
      <xdr:blipFill>
        <a:blip r:embed="rId1"/>
        <a:stretch>
          <a:fillRect/>
        </a:stretch>
      </xdr:blipFill>
      <xdr:spPr>
        <a:xfrm>
          <a:off x="6696075" y="114300"/>
          <a:ext cx="1790700" cy="10096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7.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1">
    <pageSetUpPr fitToPage="1"/>
  </sheetPr>
  <dimension ref="A1:AB145"/>
  <sheetViews>
    <sheetView showGridLines="0" showZeros="0" tabSelected="1" showOutlineSymbols="0" zoomScaleSheetLayoutView="100" workbookViewId="0" topLeftCell="A1">
      <selection activeCell="F36" sqref="F36"/>
    </sheetView>
  </sheetViews>
  <sheetFormatPr defaultColWidth="9.140625" defaultRowHeight="12.75"/>
  <cols>
    <col min="1" max="1" width="4.421875" style="1" customWidth="1"/>
    <col min="2" max="2" width="6.00390625" style="1" customWidth="1"/>
    <col min="3" max="3" width="10.00390625" style="1" customWidth="1"/>
    <col min="4" max="4" width="14.8515625" style="1" customWidth="1"/>
    <col min="5" max="5" width="5.8515625" style="1" customWidth="1"/>
    <col min="6" max="6" width="7.7109375" style="2" customWidth="1"/>
    <col min="7" max="7" width="10.28125" style="1" customWidth="1"/>
    <col min="8" max="8" width="7.140625" style="1" customWidth="1"/>
    <col min="9" max="9" width="13.28125" style="1" customWidth="1"/>
    <col min="10" max="10" width="11.57421875" style="1" customWidth="1"/>
    <col min="11" max="11" width="4.421875" style="1" customWidth="1"/>
    <col min="12" max="12" width="9.140625" style="1" customWidth="1"/>
    <col min="13" max="13" width="11.8515625" style="1" customWidth="1"/>
    <col min="14" max="14" width="17.421875" style="1" customWidth="1"/>
    <col min="15" max="16" width="9.140625" style="1" customWidth="1"/>
    <col min="17" max="17" width="9.57421875" style="1" customWidth="1"/>
    <col min="18" max="16384" width="9.140625" style="1" customWidth="1"/>
  </cols>
  <sheetData>
    <row r="1" spans="2:5" ht="12.75">
      <c r="B1" s="121"/>
      <c r="C1" s="122"/>
      <c r="D1" s="2"/>
      <c r="E1" s="2"/>
    </row>
    <row r="2" spans="3:5" ht="12.75">
      <c r="C2" s="2"/>
      <c r="D2" s="2"/>
      <c r="E2" s="2"/>
    </row>
    <row r="3" spans="1:15" ht="18">
      <c r="A3" s="312" t="s">
        <v>108</v>
      </c>
      <c r="B3" s="312"/>
      <c r="C3" s="312"/>
      <c r="D3" s="312"/>
      <c r="E3" s="312"/>
      <c r="F3" s="312"/>
      <c r="G3" s="312"/>
      <c r="H3" s="312"/>
      <c r="I3" s="312"/>
      <c r="J3" s="3">
        <v>2010</v>
      </c>
      <c r="L3" s="3"/>
      <c r="N3" s="159"/>
      <c r="O3" s="297">
        <v>11</v>
      </c>
    </row>
    <row r="4" spans="1:16" ht="22.5" customHeight="1">
      <c r="A4" s="347" t="s">
        <v>97</v>
      </c>
      <c r="B4" s="348"/>
      <c r="C4" s="348"/>
      <c r="D4" s="348"/>
      <c r="E4" s="348"/>
      <c r="F4" s="348"/>
      <c r="G4" s="348"/>
      <c r="H4" s="348"/>
      <c r="I4" s="348"/>
      <c r="J4" s="4"/>
      <c r="K4" s="5"/>
      <c r="L4" s="5"/>
      <c r="M4" s="5"/>
      <c r="N4" s="5"/>
      <c r="O4" s="298">
        <v>90</v>
      </c>
      <c r="P4" s="4"/>
    </row>
    <row r="5" spans="1:16" ht="14.25" customHeight="1">
      <c r="A5" s="6"/>
      <c r="B5" s="7"/>
      <c r="D5" s="8"/>
      <c r="E5" s="8"/>
      <c r="F5" s="8"/>
      <c r="G5" s="8"/>
      <c r="H5" s="9"/>
      <c r="I5" s="8"/>
      <c r="K5" s="10"/>
      <c r="L5" s="10"/>
      <c r="N5" s="25"/>
      <c r="O5" s="11"/>
      <c r="P5" s="11"/>
    </row>
    <row r="6" spans="1:16" ht="14.25" customHeight="1">
      <c r="A6" s="7"/>
      <c r="B6" s="7"/>
      <c r="D6" s="12"/>
      <c r="E6" s="8"/>
      <c r="F6" s="8"/>
      <c r="G6" s="8"/>
      <c r="H6" s="9"/>
      <c r="I6" s="8"/>
      <c r="J6" s="13" t="s">
        <v>30</v>
      </c>
      <c r="K6" s="10"/>
      <c r="L6" s="10"/>
      <c r="N6" s="25"/>
      <c r="O6" s="11"/>
      <c r="P6" s="11"/>
    </row>
    <row r="7" spans="1:13" ht="12" customHeight="1">
      <c r="A7" s="352" t="s">
        <v>31</v>
      </c>
      <c r="B7" s="353"/>
      <c r="C7" s="354"/>
      <c r="D7" s="355"/>
      <c r="E7" s="14" t="s">
        <v>32</v>
      </c>
      <c r="F7" s="14" t="s">
        <v>33</v>
      </c>
      <c r="G7" s="8"/>
      <c r="H7" s="8"/>
      <c r="I7" s="10"/>
      <c r="J7" s="15" t="s">
        <v>34</v>
      </c>
      <c r="K7" s="361" t="str">
        <f>CONCATENATE(RIGHT(J3,4),"-5/1")</f>
        <v>2010-5/1</v>
      </c>
      <c r="L7" s="362"/>
      <c r="M7" s="363"/>
    </row>
    <row r="8" spans="1:13" s="16" customFormat="1" ht="12" customHeight="1">
      <c r="A8" s="304" t="s">
        <v>35</v>
      </c>
      <c r="B8" s="294"/>
      <c r="C8" s="294"/>
      <c r="D8" s="295"/>
      <c r="E8" s="299"/>
      <c r="F8" s="281"/>
      <c r="G8" s="120"/>
      <c r="H8" s="8"/>
      <c r="I8" s="10"/>
      <c r="J8" s="15" t="s">
        <v>34</v>
      </c>
      <c r="K8" s="361" t="str">
        <f>CONCATENATE(J3-1,"-20/1")</f>
        <v>2009-20/1</v>
      </c>
      <c r="L8" s="362"/>
      <c r="M8" s="363"/>
    </row>
    <row r="9" spans="1:13" s="16" customFormat="1" ht="12" customHeight="1">
      <c r="A9" s="146" t="s">
        <v>95</v>
      </c>
      <c r="B9" s="147"/>
      <c r="C9" s="147"/>
      <c r="D9" s="148"/>
      <c r="E9" s="367"/>
      <c r="F9" s="368"/>
      <c r="G9" s="8"/>
      <c r="H9" s="8"/>
      <c r="I9" s="10"/>
      <c r="J9" s="15" t="s">
        <v>36</v>
      </c>
      <c r="K9" s="361"/>
      <c r="L9" s="362"/>
      <c r="M9" s="363"/>
    </row>
    <row r="10" spans="1:13" s="16" customFormat="1" ht="12" customHeight="1">
      <c r="A10" s="296" t="s">
        <v>109</v>
      </c>
      <c r="B10" s="338"/>
      <c r="C10" s="338"/>
      <c r="D10" s="339"/>
      <c r="E10" s="52"/>
      <c r="F10" s="8"/>
      <c r="G10" s="10"/>
      <c r="H10" s="10"/>
      <c r="I10" s="10"/>
      <c r="J10" s="15" t="s">
        <v>37</v>
      </c>
      <c r="K10" s="364">
        <v>1</v>
      </c>
      <c r="L10" s="365"/>
      <c r="M10" s="366"/>
    </row>
    <row r="11" spans="1:15" s="16" customFormat="1" ht="12" customHeight="1">
      <c r="A11" s="17"/>
      <c r="B11" s="17"/>
      <c r="C11" s="18"/>
      <c r="D11" s="18"/>
      <c r="E11" s="18"/>
      <c r="F11" s="2"/>
      <c r="G11" s="2"/>
      <c r="H11" s="2"/>
      <c r="I11" s="2"/>
      <c r="J11" s="2"/>
      <c r="K11" s="2"/>
      <c r="L11" s="2"/>
      <c r="M11" s="2"/>
      <c r="N11" s="2"/>
      <c r="O11" s="1"/>
    </row>
    <row r="12" spans="1:15" s="16" customFormat="1" ht="12" customHeight="1">
      <c r="A12" s="19" t="s">
        <v>38</v>
      </c>
      <c r="B12" s="20"/>
      <c r="C12" s="21"/>
      <c r="D12" s="21"/>
      <c r="E12" s="22"/>
      <c r="F12" s="22"/>
      <c r="G12" s="22"/>
      <c r="H12" s="22"/>
      <c r="I12" s="22"/>
      <c r="J12" s="23"/>
      <c r="K12" s="23"/>
      <c r="L12" s="23"/>
      <c r="M12" s="23"/>
      <c r="N12" s="289"/>
      <c r="O12" s="2"/>
    </row>
    <row r="13" spans="1:15" s="16" customFormat="1" ht="15" customHeight="1">
      <c r="A13" s="26"/>
      <c r="B13" s="24"/>
      <c r="C13" s="342" t="s">
        <v>122</v>
      </c>
      <c r="D13" s="342"/>
      <c r="E13" s="342"/>
      <c r="F13" s="342"/>
      <c r="G13" s="342"/>
      <c r="H13" s="342"/>
      <c r="I13" s="342"/>
      <c r="J13" s="342"/>
      <c r="K13" s="342"/>
      <c r="L13" s="342"/>
      <c r="M13" s="279"/>
      <c r="N13" s="290"/>
      <c r="O13" s="24"/>
    </row>
    <row r="14" spans="1:15" s="16" customFormat="1" ht="12" customHeight="1">
      <c r="A14" s="26"/>
      <c r="B14" s="24"/>
      <c r="C14" s="342"/>
      <c r="D14" s="342"/>
      <c r="E14" s="342"/>
      <c r="F14" s="342"/>
      <c r="G14" s="342"/>
      <c r="H14" s="342"/>
      <c r="I14" s="342"/>
      <c r="J14" s="342"/>
      <c r="K14" s="342"/>
      <c r="L14" s="342"/>
      <c r="M14" s="278"/>
      <c r="N14" s="291"/>
      <c r="O14" s="2"/>
    </row>
    <row r="15" spans="1:15" s="16" customFormat="1" ht="12" customHeight="1">
      <c r="A15" s="26"/>
      <c r="B15" s="24"/>
      <c r="C15" s="343" t="s">
        <v>123</v>
      </c>
      <c r="D15" s="343"/>
      <c r="E15" s="343"/>
      <c r="F15" s="343"/>
      <c r="G15" s="343"/>
      <c r="H15" s="343"/>
      <c r="I15" s="343"/>
      <c r="J15" s="343"/>
      <c r="K15" s="343"/>
      <c r="L15" s="343"/>
      <c r="M15" s="278"/>
      <c r="N15" s="291"/>
      <c r="O15" s="56"/>
    </row>
    <row r="16" spans="1:15" ht="12" customHeight="1">
      <c r="A16" s="26"/>
      <c r="B16" s="24"/>
      <c r="C16" s="343"/>
      <c r="D16" s="343"/>
      <c r="E16" s="343"/>
      <c r="F16" s="343"/>
      <c r="G16" s="343"/>
      <c r="H16" s="343"/>
      <c r="I16" s="343"/>
      <c r="J16" s="343"/>
      <c r="K16" s="343"/>
      <c r="L16" s="343"/>
      <c r="M16" s="278"/>
      <c r="N16" s="291"/>
      <c r="O16" s="2"/>
    </row>
    <row r="17" spans="1:15" ht="12" customHeight="1">
      <c r="A17" s="26"/>
      <c r="B17" s="24"/>
      <c r="C17" s="343"/>
      <c r="D17" s="343"/>
      <c r="E17" s="343"/>
      <c r="F17" s="343"/>
      <c r="G17" s="343"/>
      <c r="H17" s="343"/>
      <c r="I17" s="343"/>
      <c r="J17" s="343"/>
      <c r="K17" s="343"/>
      <c r="L17" s="343"/>
      <c r="M17" s="278"/>
      <c r="N17" s="291"/>
      <c r="O17" s="2"/>
    </row>
    <row r="18" spans="1:15" ht="17.25" customHeight="1">
      <c r="A18" s="26"/>
      <c r="B18" s="24"/>
      <c r="C18" s="340" t="str">
        <f>IF($F$18=TRUE,"      Invulvelden gearceerd","    Invulvelden niet gearceerd")</f>
        <v>      Invulvelden gearceerd</v>
      </c>
      <c r="D18" s="340"/>
      <c r="E18" s="341"/>
      <c r="F18" s="119" t="b">
        <v>1</v>
      </c>
      <c r="G18" s="28"/>
      <c r="H18" s="28"/>
      <c r="I18" s="28"/>
      <c r="J18" s="28"/>
      <c r="K18" s="28"/>
      <c r="L18" s="28"/>
      <c r="M18" s="28"/>
      <c r="N18" s="158"/>
      <c r="O18" s="2"/>
    </row>
    <row r="19" spans="1:15" ht="6.75" customHeight="1">
      <c r="A19" s="30"/>
      <c r="B19" s="31"/>
      <c r="C19" s="31"/>
      <c r="D19" s="31"/>
      <c r="E19" s="32"/>
      <c r="F19" s="31"/>
      <c r="G19" s="31"/>
      <c r="H19" s="31"/>
      <c r="I19" s="31"/>
      <c r="J19" s="31"/>
      <c r="K19" s="31"/>
      <c r="L19" s="31"/>
      <c r="M19" s="31"/>
      <c r="N19" s="33"/>
      <c r="O19" s="2"/>
    </row>
    <row r="20" spans="3:14" ht="12" customHeight="1">
      <c r="C20" s="34"/>
      <c r="D20" s="34"/>
      <c r="E20" s="34"/>
      <c r="G20" s="2"/>
      <c r="H20" s="2"/>
      <c r="J20" s="35"/>
      <c r="K20" s="35"/>
      <c r="L20" s="35"/>
      <c r="M20" s="35"/>
      <c r="N20" s="35"/>
    </row>
    <row r="21" spans="1:28" ht="19.5" customHeight="1">
      <c r="A21" s="36" t="s">
        <v>39</v>
      </c>
      <c r="B21" s="37"/>
      <c r="C21" s="37"/>
      <c r="D21" s="329"/>
      <c r="E21" s="330"/>
      <c r="F21" s="330"/>
      <c r="G21" s="331"/>
      <c r="H21" s="38"/>
      <c r="I21" s="334" t="s">
        <v>40</v>
      </c>
      <c r="J21" s="335"/>
      <c r="K21" s="336"/>
      <c r="L21" s="329"/>
      <c r="M21" s="330"/>
      <c r="N21" s="331"/>
      <c r="O21" s="70"/>
      <c r="P21" s="39"/>
      <c r="Q21" s="39"/>
      <c r="R21" s="39"/>
      <c r="S21" s="39"/>
      <c r="T21" s="39"/>
      <c r="U21" s="39"/>
      <c r="V21" s="39"/>
      <c r="W21" s="39"/>
      <c r="X21" s="39"/>
      <c r="Y21" s="39"/>
      <c r="Z21" s="39"/>
      <c r="AA21" s="39"/>
      <c r="AB21" s="39"/>
    </row>
    <row r="22" spans="1:28" ht="19.5" customHeight="1">
      <c r="A22" s="40" t="s">
        <v>41</v>
      </c>
      <c r="B22" s="41"/>
      <c r="C22" s="42"/>
      <c r="D22" s="329"/>
      <c r="E22" s="330"/>
      <c r="F22" s="330"/>
      <c r="G22" s="331"/>
      <c r="H22" s="38"/>
      <c r="I22" s="332" t="s">
        <v>42</v>
      </c>
      <c r="J22" s="333"/>
      <c r="K22" s="333"/>
      <c r="L22" s="329"/>
      <c r="M22" s="330"/>
      <c r="N22" s="331"/>
      <c r="O22" s="71"/>
      <c r="P22" s="43"/>
      <c r="Q22" s="44"/>
      <c r="R22" s="345"/>
      <c r="S22" s="345"/>
      <c r="T22" s="345"/>
      <c r="U22" s="39"/>
      <c r="V22" s="359"/>
      <c r="W22" s="359"/>
      <c r="X22" s="359"/>
      <c r="Y22" s="360"/>
      <c r="Z22" s="360"/>
      <c r="AA22" s="360"/>
      <c r="AB22" s="360"/>
    </row>
    <row r="23" spans="1:28" ht="19.5" customHeight="1">
      <c r="A23" s="45" t="s">
        <v>42</v>
      </c>
      <c r="B23" s="46"/>
      <c r="C23" s="44"/>
      <c r="D23" s="329"/>
      <c r="E23" s="330"/>
      <c r="F23" s="330"/>
      <c r="G23" s="331"/>
      <c r="H23" s="38"/>
      <c r="I23" s="332" t="s">
        <v>121</v>
      </c>
      <c r="J23" s="333"/>
      <c r="K23" s="333"/>
      <c r="L23" s="329"/>
      <c r="M23" s="330"/>
      <c r="N23" s="331"/>
      <c r="O23" s="71"/>
      <c r="P23" s="44"/>
      <c r="Q23" s="44"/>
      <c r="R23" s="345"/>
      <c r="S23" s="345"/>
      <c r="T23" s="345"/>
      <c r="U23" s="39"/>
      <c r="V23" s="356"/>
      <c r="W23" s="356"/>
      <c r="X23" s="356"/>
      <c r="Y23" s="345"/>
      <c r="Z23" s="345"/>
      <c r="AA23" s="345"/>
      <c r="AB23" s="345"/>
    </row>
    <row r="24" spans="1:28" ht="19.5" customHeight="1">
      <c r="A24" s="48" t="s">
        <v>43</v>
      </c>
      <c r="B24" s="42"/>
      <c r="C24" s="42"/>
      <c r="D24" s="349"/>
      <c r="E24" s="350"/>
      <c r="F24" s="350"/>
      <c r="G24" s="351"/>
      <c r="H24" s="38"/>
      <c r="I24" s="332" t="s">
        <v>36</v>
      </c>
      <c r="J24" s="333"/>
      <c r="K24" s="333"/>
      <c r="L24" s="344"/>
      <c r="M24" s="330"/>
      <c r="N24" s="331"/>
      <c r="O24" s="71"/>
      <c r="P24" s="44"/>
      <c r="Q24" s="44"/>
      <c r="R24" s="345"/>
      <c r="S24" s="345"/>
      <c r="T24" s="345"/>
      <c r="U24" s="39"/>
      <c r="V24" s="356"/>
      <c r="W24" s="356"/>
      <c r="X24" s="356"/>
      <c r="Y24" s="360"/>
      <c r="Z24" s="360"/>
      <c r="AA24" s="360"/>
      <c r="AB24" s="360"/>
    </row>
    <row r="25" spans="1:28" ht="19.5" customHeight="1">
      <c r="A25" s="40" t="s">
        <v>46</v>
      </c>
      <c r="B25" s="41"/>
      <c r="C25" s="41"/>
      <c r="D25" s="329"/>
      <c r="E25" s="330"/>
      <c r="F25" s="330"/>
      <c r="G25" s="331"/>
      <c r="H25" s="38"/>
      <c r="I25" s="332" t="s">
        <v>44</v>
      </c>
      <c r="J25" s="333"/>
      <c r="K25" s="333"/>
      <c r="L25" s="329"/>
      <c r="M25" s="330"/>
      <c r="N25" s="331"/>
      <c r="O25" s="71"/>
      <c r="P25" s="44"/>
      <c r="Q25" s="44"/>
      <c r="R25" s="345"/>
      <c r="S25" s="345"/>
      <c r="T25" s="345"/>
      <c r="U25" s="39"/>
      <c r="V25" s="359"/>
      <c r="W25" s="359"/>
      <c r="X25" s="359"/>
      <c r="Y25" s="345"/>
      <c r="Z25" s="345"/>
      <c r="AA25" s="345"/>
      <c r="AB25" s="345"/>
    </row>
    <row r="26" spans="1:28" ht="19.5" customHeight="1">
      <c r="A26" s="45" t="s">
        <v>47</v>
      </c>
      <c r="B26" s="46"/>
      <c r="C26" s="42"/>
      <c r="D26" s="42"/>
      <c r="E26" s="42"/>
      <c r="F26" s="42"/>
      <c r="G26" s="49"/>
      <c r="H26" s="38"/>
      <c r="I26" s="334" t="s">
        <v>45</v>
      </c>
      <c r="J26" s="335"/>
      <c r="K26" s="336"/>
      <c r="L26" s="329"/>
      <c r="M26" s="330"/>
      <c r="N26" s="331"/>
      <c r="O26" s="71"/>
      <c r="P26" s="44"/>
      <c r="Q26" s="44"/>
      <c r="R26" s="345"/>
      <c r="S26" s="345"/>
      <c r="T26" s="345"/>
      <c r="U26" s="39"/>
      <c r="V26" s="356"/>
      <c r="W26" s="356"/>
      <c r="X26" s="356"/>
      <c r="Y26" s="345"/>
      <c r="Z26" s="345"/>
      <c r="AA26" s="345"/>
      <c r="AB26" s="345"/>
    </row>
    <row r="27" spans="1:28" ht="19.5" customHeight="1">
      <c r="A27" s="307"/>
      <c r="B27" s="308"/>
      <c r="C27" s="308"/>
      <c r="D27" s="308"/>
      <c r="E27" s="308"/>
      <c r="F27" s="308"/>
      <c r="G27" s="309"/>
      <c r="H27" s="38"/>
      <c r="I27" s="332" t="s">
        <v>42</v>
      </c>
      <c r="J27" s="333"/>
      <c r="K27" s="333"/>
      <c r="L27" s="329"/>
      <c r="M27" s="330"/>
      <c r="N27" s="331"/>
      <c r="O27" s="71"/>
      <c r="P27" s="44"/>
      <c r="Q27" s="44"/>
      <c r="R27" s="44"/>
      <c r="S27" s="44"/>
      <c r="T27" s="44"/>
      <c r="U27" s="39"/>
      <c r="V27" s="356"/>
      <c r="W27" s="356"/>
      <c r="X27" s="356"/>
      <c r="Y27" s="345"/>
      <c r="Z27" s="345"/>
      <c r="AA27" s="345"/>
      <c r="AB27" s="345"/>
    </row>
    <row r="28" spans="1:28" ht="19.5" customHeight="1">
      <c r="A28" s="301"/>
      <c r="B28" s="302"/>
      <c r="C28" s="302"/>
      <c r="D28" s="302"/>
      <c r="E28" s="302"/>
      <c r="F28" s="302"/>
      <c r="G28" s="303"/>
      <c r="H28" s="38"/>
      <c r="I28" s="332" t="s">
        <v>121</v>
      </c>
      <c r="J28" s="333"/>
      <c r="K28" s="333"/>
      <c r="L28" s="329"/>
      <c r="M28" s="330"/>
      <c r="N28" s="331"/>
      <c r="O28" s="71"/>
      <c r="P28" s="29"/>
      <c r="Q28" s="29"/>
      <c r="R28" s="29"/>
      <c r="S28" s="29"/>
      <c r="T28" s="29"/>
      <c r="U28" s="39"/>
      <c r="V28" s="356"/>
      <c r="W28" s="356"/>
      <c r="X28" s="356"/>
      <c r="Y28" s="345"/>
      <c r="Z28" s="345"/>
      <c r="AA28" s="345"/>
      <c r="AB28" s="345"/>
    </row>
    <row r="29" spans="1:28" ht="19.5" customHeight="1">
      <c r="A29" s="151" t="s">
        <v>48</v>
      </c>
      <c r="B29" s="152"/>
      <c r="C29" s="153"/>
      <c r="D29" s="150"/>
      <c r="E29" s="153"/>
      <c r="F29" s="154" t="s">
        <v>49</v>
      </c>
      <c r="G29" s="154"/>
      <c r="H29" s="38"/>
      <c r="I29" s="332" t="s">
        <v>36</v>
      </c>
      <c r="J29" s="333"/>
      <c r="K29" s="333"/>
      <c r="L29" s="329"/>
      <c r="M29" s="330"/>
      <c r="N29" s="331"/>
      <c r="O29" s="71"/>
      <c r="P29" s="29"/>
      <c r="Q29" s="29"/>
      <c r="R29" s="29"/>
      <c r="S29" s="29"/>
      <c r="T29" s="29"/>
      <c r="U29" s="39"/>
      <c r="V29" s="359"/>
      <c r="W29" s="359"/>
      <c r="X29" s="359"/>
      <c r="Y29" s="345"/>
      <c r="Z29" s="345"/>
      <c r="AA29" s="345"/>
      <c r="AB29" s="345"/>
    </row>
    <row r="30" spans="1:28" ht="19.5" customHeight="1">
      <c r="A30" s="305"/>
      <c r="B30" s="306"/>
      <c r="C30" s="155" t="s">
        <v>50</v>
      </c>
      <c r="D30" s="330"/>
      <c r="E30" s="346"/>
      <c r="F30" s="346"/>
      <c r="G30" s="156" t="s">
        <v>51</v>
      </c>
      <c r="H30" s="38"/>
      <c r="I30" s="332" t="s">
        <v>44</v>
      </c>
      <c r="J30" s="333"/>
      <c r="K30" s="333"/>
      <c r="L30" s="329"/>
      <c r="M30" s="330"/>
      <c r="N30" s="331"/>
      <c r="O30" s="71"/>
      <c r="P30" s="29"/>
      <c r="Q30" s="29"/>
      <c r="R30" s="29"/>
      <c r="S30" s="29"/>
      <c r="T30" s="50"/>
      <c r="U30" s="39"/>
      <c r="V30" s="356"/>
      <c r="W30" s="356"/>
      <c r="X30" s="356"/>
      <c r="Y30" s="345"/>
      <c r="Z30" s="345"/>
      <c r="AA30" s="345"/>
      <c r="AB30" s="345"/>
    </row>
    <row r="31" spans="1:28" ht="12" customHeight="1">
      <c r="A31" s="73"/>
      <c r="B31" s="73"/>
      <c r="C31" s="73"/>
      <c r="D31" s="73"/>
      <c r="E31" s="73"/>
      <c r="F31" s="73"/>
      <c r="G31" s="73"/>
      <c r="H31" s="38"/>
      <c r="I31" s="47"/>
      <c r="J31" s="47"/>
      <c r="K31" s="47"/>
      <c r="L31" s="73"/>
      <c r="M31" s="73"/>
      <c r="N31" s="73"/>
      <c r="O31" s="71"/>
      <c r="P31" s="29"/>
      <c r="Q31" s="29"/>
      <c r="R31" s="29"/>
      <c r="S31" s="29"/>
      <c r="T31" s="50"/>
      <c r="U31" s="39"/>
      <c r="V31" s="47"/>
      <c r="W31" s="47"/>
      <c r="X31" s="47"/>
      <c r="Y31" s="72"/>
      <c r="Z31" s="72"/>
      <c r="AA31" s="72"/>
      <c r="AB31" s="72"/>
    </row>
    <row r="32" spans="1:28" ht="12" customHeight="1">
      <c r="A32" s="358" t="str">
        <f>CONCATENATE("Partijen verzoeken u op grond van artikel 50 lid 1 van de WMG de aanvaardbare kosten ",J3-1," en ",J3," aan te passen met de kostenmutaties die resulteren op basis van de in het formulier aangegeven verrichtingen (blad 2 t/m 9)")</f>
        <v>Partijen verzoeken u op grond van artikel 50 lid 1 van de WMG de aanvaardbare kosten 2009 en 2010 aan te passen met de kostenmutaties die resulteren op basis van de in het formulier aangegeven verrichtingen (blad 2 t/m 9)</v>
      </c>
      <c r="B32" s="358"/>
      <c r="C32" s="358"/>
      <c r="D32" s="358"/>
      <c r="E32" s="358"/>
      <c r="F32" s="358"/>
      <c r="G32" s="358"/>
      <c r="H32" s="358"/>
      <c r="I32" s="358"/>
      <c r="J32" s="358"/>
      <c r="K32" s="358"/>
      <c r="L32" s="358"/>
      <c r="M32" s="358"/>
      <c r="N32" s="358"/>
      <c r="O32" s="280"/>
      <c r="P32" s="280"/>
      <c r="Q32" s="280"/>
      <c r="R32" s="357"/>
      <c r="S32" s="357"/>
      <c r="T32" s="29"/>
      <c r="U32" s="39"/>
      <c r="V32" s="356"/>
      <c r="W32" s="356"/>
      <c r="X32" s="356"/>
      <c r="Y32" s="345"/>
      <c r="Z32" s="345"/>
      <c r="AA32" s="345"/>
      <c r="AB32" s="345"/>
    </row>
    <row r="33" spans="1:28" ht="12" customHeight="1">
      <c r="A33" s="358"/>
      <c r="B33" s="358"/>
      <c r="C33" s="358"/>
      <c r="D33" s="358"/>
      <c r="E33" s="358"/>
      <c r="F33" s="358"/>
      <c r="G33" s="358"/>
      <c r="H33" s="358"/>
      <c r="I33" s="358"/>
      <c r="J33" s="358"/>
      <c r="K33" s="358"/>
      <c r="L33" s="358"/>
      <c r="M33" s="358"/>
      <c r="N33" s="358"/>
      <c r="O33" s="280"/>
      <c r="P33" s="280"/>
      <c r="Q33" s="280"/>
      <c r="R33" s="39"/>
      <c r="S33" s="39"/>
      <c r="T33" s="39"/>
      <c r="U33" s="39"/>
      <c r="V33" s="39"/>
      <c r="W33" s="39"/>
      <c r="X33" s="39"/>
      <c r="Y33" s="39"/>
      <c r="Z33" s="39"/>
      <c r="AA33" s="39"/>
      <c r="AB33" s="39"/>
    </row>
    <row r="34" spans="1:17" ht="12" customHeight="1">
      <c r="A34" s="310" t="s">
        <v>110</v>
      </c>
      <c r="B34" s="310"/>
      <c r="C34" s="310"/>
      <c r="D34" s="310"/>
      <c r="E34" s="310"/>
      <c r="F34" s="310"/>
      <c r="G34" s="310"/>
      <c r="H34" s="310"/>
      <c r="I34" s="311"/>
      <c r="J34" s="313">
        <f>IF(E8=11,'budget 2008 2009'!C7,(IF(Voorblad!E8=90,'budget 2008 2009'!C17,"")))</f>
      </c>
      <c r="K34" s="313"/>
      <c r="L34" s="172"/>
      <c r="M34" s="172"/>
      <c r="N34" s="172"/>
      <c r="Q34" s="171"/>
    </row>
    <row r="35" spans="1:17" ht="12" customHeight="1">
      <c r="A35" s="310" t="s">
        <v>111</v>
      </c>
      <c r="B35" s="310"/>
      <c r="C35" s="310"/>
      <c r="D35" s="310"/>
      <c r="E35" s="310"/>
      <c r="F35" s="310"/>
      <c r="G35" s="310"/>
      <c r="H35" s="310"/>
      <c r="I35" s="311"/>
      <c r="J35" s="313">
        <f>IF(E8=11,'budget 2008 2009'!C12,(IF('budget 2008 2009'!C21&gt;0,'budget 2008 2009'!C21,"")))</f>
      </c>
      <c r="K35" s="313"/>
      <c r="L35" s="172"/>
      <c r="M35" s="172"/>
      <c r="N35" s="172"/>
      <c r="Q35" s="171"/>
    </row>
    <row r="36" spans="1:17" ht="12" customHeight="1">
      <c r="A36" s="172"/>
      <c r="B36" s="172"/>
      <c r="C36" s="172"/>
      <c r="D36" s="172"/>
      <c r="E36" s="172"/>
      <c r="F36" s="172"/>
      <c r="G36" s="172"/>
      <c r="H36" s="172"/>
      <c r="I36" s="172"/>
      <c r="J36" s="293"/>
      <c r="K36" s="293"/>
      <c r="L36" s="172"/>
      <c r="M36" s="172"/>
      <c r="N36" s="172"/>
      <c r="Q36" s="171"/>
    </row>
    <row r="37" spans="1:17" ht="12" customHeight="1">
      <c r="A37" s="317" t="s">
        <v>124</v>
      </c>
      <c r="B37" s="318"/>
      <c r="C37" s="318"/>
      <c r="D37" s="318"/>
      <c r="E37" s="318"/>
      <c r="F37" s="318"/>
      <c r="G37" s="318"/>
      <c r="H37" s="318"/>
      <c r="I37" s="318"/>
      <c r="J37" s="318"/>
      <c r="K37" s="318"/>
      <c r="L37" s="319"/>
      <c r="M37" s="320"/>
      <c r="N37" s="172"/>
      <c r="Q37" s="171"/>
    </row>
    <row r="38" spans="1:17" ht="12" customHeight="1">
      <c r="A38" s="321"/>
      <c r="B38" s="322"/>
      <c r="C38" s="322"/>
      <c r="D38" s="322"/>
      <c r="E38" s="322"/>
      <c r="F38" s="322"/>
      <c r="G38" s="322"/>
      <c r="H38" s="322"/>
      <c r="I38" s="322"/>
      <c r="J38" s="322"/>
      <c r="K38" s="322"/>
      <c r="L38" s="323"/>
      <c r="M38" s="324"/>
      <c r="N38" s="172"/>
      <c r="Q38" s="171"/>
    </row>
    <row r="39" spans="1:17" ht="57.75" customHeight="1">
      <c r="A39" s="325"/>
      <c r="B39" s="326"/>
      <c r="C39" s="326"/>
      <c r="D39" s="326"/>
      <c r="E39" s="326"/>
      <c r="F39" s="326"/>
      <c r="G39" s="326"/>
      <c r="H39" s="326"/>
      <c r="I39" s="326"/>
      <c r="J39" s="326"/>
      <c r="K39" s="326"/>
      <c r="L39" s="327"/>
      <c r="M39" s="328"/>
      <c r="N39" s="172"/>
      <c r="Q39" s="171"/>
    </row>
    <row r="40" spans="1:17" ht="12" customHeight="1">
      <c r="A40" s="172"/>
      <c r="B40" s="172"/>
      <c r="C40" s="172"/>
      <c r="D40" s="172"/>
      <c r="E40" s="172"/>
      <c r="F40" s="172"/>
      <c r="G40" s="172"/>
      <c r="H40" s="172"/>
      <c r="I40" s="172"/>
      <c r="J40" s="173"/>
      <c r="K40" s="173"/>
      <c r="L40" s="172"/>
      <c r="M40" s="172"/>
      <c r="N40" s="172"/>
      <c r="Q40" s="171"/>
    </row>
    <row r="41" spans="1:28" s="27" customFormat="1" ht="12" customHeight="1">
      <c r="A41" s="316" t="s">
        <v>53</v>
      </c>
      <c r="B41" s="316"/>
      <c r="C41" s="316"/>
      <c r="D41" s="316"/>
      <c r="E41" s="316"/>
      <c r="F41" s="316"/>
      <c r="G41" s="316"/>
      <c r="H41" s="316"/>
      <c r="I41" s="316"/>
      <c r="J41" s="316"/>
      <c r="K41" s="316"/>
      <c r="L41" s="316"/>
      <c r="M41" s="316"/>
      <c r="N41" s="316"/>
      <c r="O41" s="171"/>
      <c r="P41" s="171"/>
      <c r="Q41" s="171"/>
      <c r="R41" s="39"/>
      <c r="S41" s="1"/>
      <c r="T41" s="1"/>
      <c r="U41" s="1"/>
      <c r="V41" s="1"/>
      <c r="W41" s="38"/>
      <c r="X41" s="38"/>
      <c r="Y41" s="38"/>
      <c r="Z41" s="52"/>
      <c r="AA41" s="53"/>
      <c r="AB41" s="53"/>
    </row>
    <row r="42" spans="1:25" ht="12" customHeight="1">
      <c r="A42" s="316"/>
      <c r="B42" s="316"/>
      <c r="C42" s="316"/>
      <c r="D42" s="316"/>
      <c r="E42" s="316"/>
      <c r="F42" s="316"/>
      <c r="G42" s="316"/>
      <c r="H42" s="316"/>
      <c r="I42" s="316"/>
      <c r="J42" s="316"/>
      <c r="K42" s="316"/>
      <c r="L42" s="316"/>
      <c r="M42" s="316"/>
      <c r="N42" s="316"/>
      <c r="O42" s="171"/>
      <c r="P42" s="171"/>
      <c r="Q42" s="171"/>
      <c r="R42" s="25"/>
      <c r="W42" s="51"/>
      <c r="X42" s="51"/>
      <c r="Y42" s="51"/>
    </row>
    <row r="43" spans="1:17" ht="12" customHeight="1">
      <c r="A43" s="316"/>
      <c r="B43" s="316"/>
      <c r="C43" s="316"/>
      <c r="D43" s="316"/>
      <c r="E43" s="316"/>
      <c r="F43" s="316"/>
      <c r="G43" s="316"/>
      <c r="H43" s="316"/>
      <c r="I43" s="316"/>
      <c r="J43" s="316"/>
      <c r="K43" s="316"/>
      <c r="L43" s="316"/>
      <c r="M43" s="316"/>
      <c r="N43" s="316"/>
      <c r="O43" s="171"/>
      <c r="P43" s="171"/>
      <c r="Q43" s="171"/>
    </row>
    <row r="44" spans="1:17" ht="19.5" customHeight="1">
      <c r="A44" s="316"/>
      <c r="B44" s="316"/>
      <c r="C44" s="316"/>
      <c r="D44" s="316"/>
      <c r="E44" s="316"/>
      <c r="F44" s="316"/>
      <c r="G44" s="316"/>
      <c r="H44" s="316"/>
      <c r="I44" s="316"/>
      <c r="J44" s="316"/>
      <c r="K44" s="316"/>
      <c r="L44" s="316"/>
      <c r="M44" s="316"/>
      <c r="N44" s="316"/>
      <c r="O44" s="171"/>
      <c r="P44" s="171"/>
      <c r="Q44" s="171"/>
    </row>
    <row r="45" spans="1:17" ht="12" customHeight="1">
      <c r="A45" s="316"/>
      <c r="B45" s="316"/>
      <c r="C45" s="316"/>
      <c r="D45" s="316"/>
      <c r="E45" s="316"/>
      <c r="F45" s="316"/>
      <c r="G45" s="316"/>
      <c r="H45" s="316"/>
      <c r="I45" s="316"/>
      <c r="J45" s="316"/>
      <c r="K45" s="316"/>
      <c r="L45" s="316"/>
      <c r="M45" s="316"/>
      <c r="N45" s="316"/>
      <c r="O45" s="171"/>
      <c r="P45" s="171"/>
      <c r="Q45" s="171"/>
    </row>
    <row r="46" spans="1:16" ht="12" customHeight="1">
      <c r="A46" s="292" t="s">
        <v>52</v>
      </c>
      <c r="B46" s="24"/>
      <c r="C46" s="6"/>
      <c r="D46" s="24"/>
      <c r="E46" s="24"/>
      <c r="F46" s="24"/>
      <c r="G46" s="24"/>
      <c r="H46" s="24"/>
      <c r="I46" s="24"/>
      <c r="K46" s="2"/>
      <c r="L46" s="55"/>
      <c r="M46" s="54" t="s">
        <v>27</v>
      </c>
      <c r="O46" s="56"/>
      <c r="P46" s="27"/>
    </row>
    <row r="47" spans="1:15" ht="12" customHeight="1">
      <c r="A47" s="157"/>
      <c r="C47" s="18"/>
      <c r="D47" s="2"/>
      <c r="G47" s="2"/>
      <c r="H47" s="2"/>
      <c r="I47" s="2"/>
      <c r="J47" s="2"/>
      <c r="K47" s="2"/>
      <c r="L47" s="2"/>
      <c r="O47" s="2"/>
    </row>
    <row r="48" spans="1:16" ht="12" customHeight="1">
      <c r="A48" s="337" t="s">
        <v>102</v>
      </c>
      <c r="B48" s="337"/>
      <c r="C48" s="337"/>
      <c r="D48" s="337"/>
      <c r="E48" s="337"/>
      <c r="F48" s="337"/>
      <c r="G48" s="337"/>
      <c r="H48" s="337"/>
      <c r="I48" s="337"/>
      <c r="J48" s="337"/>
      <c r="K48" s="337"/>
      <c r="L48" s="337"/>
      <c r="M48" s="337"/>
      <c r="N48" s="337"/>
      <c r="O48" s="337"/>
      <c r="P48" s="337"/>
    </row>
    <row r="49" spans="1:16" ht="12" customHeight="1">
      <c r="A49" s="337"/>
      <c r="B49" s="337"/>
      <c r="C49" s="337"/>
      <c r="D49" s="337"/>
      <c r="E49" s="337"/>
      <c r="F49" s="337"/>
      <c r="G49" s="337"/>
      <c r="H49" s="337"/>
      <c r="I49" s="337"/>
      <c r="J49" s="337"/>
      <c r="K49" s="337"/>
      <c r="L49" s="337"/>
      <c r="M49" s="337"/>
      <c r="N49" s="337"/>
      <c r="O49" s="337"/>
      <c r="P49" s="337"/>
    </row>
    <row r="50" ht="12" customHeight="1">
      <c r="F50" s="1"/>
    </row>
    <row r="51" spans="7:8" ht="12" customHeight="1">
      <c r="G51" s="2"/>
      <c r="H51" s="2"/>
    </row>
    <row r="52" spans="7:8" ht="12" customHeight="1">
      <c r="G52" s="2"/>
      <c r="H52" s="2"/>
    </row>
    <row r="53" spans="6:8" ht="12" customHeight="1">
      <c r="F53" s="1"/>
      <c r="G53" s="2"/>
      <c r="H53" s="2"/>
    </row>
    <row r="54" spans="6:8" ht="12" customHeight="1">
      <c r="F54" s="1"/>
      <c r="G54" s="2"/>
      <c r="H54" s="2"/>
    </row>
    <row r="55" spans="6:8" ht="12" customHeight="1">
      <c r="F55" s="1"/>
      <c r="G55" s="2"/>
      <c r="H55" s="2"/>
    </row>
    <row r="56" spans="3:8" ht="12" customHeight="1">
      <c r="C56" s="18"/>
      <c r="D56" s="18"/>
      <c r="E56" s="18"/>
      <c r="G56" s="2"/>
      <c r="H56" s="2"/>
    </row>
    <row r="57" spans="3:14" ht="12" customHeight="1">
      <c r="C57" s="2"/>
      <c r="D57" s="2"/>
      <c r="E57" s="2"/>
      <c r="G57" s="56"/>
      <c r="H57" s="56"/>
      <c r="I57" s="27"/>
      <c r="J57" s="27"/>
      <c r="K57" s="27"/>
      <c r="L57" s="27"/>
      <c r="M57" s="27"/>
      <c r="N57" s="27"/>
    </row>
    <row r="58" spans="3:8" ht="12" customHeight="1">
      <c r="C58" s="2"/>
      <c r="D58" s="2"/>
      <c r="E58" s="56"/>
      <c r="G58" s="2"/>
      <c r="H58" s="2"/>
    </row>
    <row r="59" spans="3:8" ht="12" customHeight="1">
      <c r="C59" s="2"/>
      <c r="D59" s="2"/>
      <c r="E59" s="2"/>
      <c r="G59" s="2"/>
      <c r="H59" s="2"/>
    </row>
    <row r="60" spans="3:8" ht="12" customHeight="1">
      <c r="C60" s="2"/>
      <c r="D60" s="2"/>
      <c r="E60" s="2"/>
      <c r="G60" s="2"/>
      <c r="H60" s="2"/>
    </row>
    <row r="61" spans="3:8" ht="12" customHeight="1">
      <c r="C61" s="2"/>
      <c r="D61" s="2"/>
      <c r="E61" s="2"/>
      <c r="G61" s="2"/>
      <c r="H61" s="2"/>
    </row>
    <row r="62" spans="3:8" ht="12" customHeight="1">
      <c r="C62" s="2"/>
      <c r="D62" s="2"/>
      <c r="E62" s="2"/>
      <c r="G62" s="2"/>
      <c r="H62" s="2"/>
    </row>
    <row r="63" spans="3:8" ht="12" customHeight="1">
      <c r="C63" s="2"/>
      <c r="D63" s="2"/>
      <c r="E63" s="2"/>
      <c r="G63" s="2"/>
      <c r="H63" s="2"/>
    </row>
    <row r="64" spans="3:8" ht="12" customHeight="1">
      <c r="C64" s="2"/>
      <c r="D64" s="2"/>
      <c r="E64" s="2"/>
      <c r="G64" s="2"/>
      <c r="H64" s="2"/>
    </row>
    <row r="65" spans="3:8" ht="12" customHeight="1">
      <c r="C65" s="2"/>
      <c r="D65" s="2"/>
      <c r="E65" s="2"/>
      <c r="G65" s="2"/>
      <c r="H65" s="2"/>
    </row>
    <row r="66" spans="3:8" ht="12" customHeight="1">
      <c r="C66" s="2"/>
      <c r="D66" s="2"/>
      <c r="E66" s="2"/>
      <c r="G66" s="2"/>
      <c r="H66" s="2"/>
    </row>
    <row r="67" spans="3:8" ht="12" customHeight="1">
      <c r="C67" s="2"/>
      <c r="D67" s="2"/>
      <c r="E67" s="2"/>
      <c r="G67" s="2"/>
      <c r="H67" s="2"/>
    </row>
    <row r="68" spans="3:8" ht="12" customHeight="1">
      <c r="C68" s="2"/>
      <c r="D68" s="2"/>
      <c r="E68" s="2"/>
      <c r="G68" s="2"/>
      <c r="H68" s="2"/>
    </row>
    <row r="69" spans="3:8" ht="12" customHeight="1">
      <c r="C69" s="2"/>
      <c r="D69" s="2"/>
      <c r="E69" s="2"/>
      <c r="G69" s="2"/>
      <c r="H69" s="2"/>
    </row>
    <row r="70" spans="3:8" ht="12" customHeight="1">
      <c r="C70" s="2"/>
      <c r="D70" s="2"/>
      <c r="E70" s="2"/>
      <c r="G70" s="2"/>
      <c r="H70" s="2"/>
    </row>
    <row r="71" spans="3:8" ht="12" customHeight="1">
      <c r="C71" s="2"/>
      <c r="D71" s="2"/>
      <c r="E71" s="2"/>
      <c r="G71" s="2"/>
      <c r="H71" s="2"/>
    </row>
    <row r="72" spans="3:8" ht="12" customHeight="1">
      <c r="C72" s="2"/>
      <c r="D72" s="2"/>
      <c r="E72" s="2"/>
      <c r="G72" s="2"/>
      <c r="H72" s="2"/>
    </row>
    <row r="73" spans="3:8" ht="12" customHeight="1">
      <c r="C73" s="2"/>
      <c r="D73" s="2"/>
      <c r="E73" s="2"/>
      <c r="G73" s="2"/>
      <c r="H73" s="2"/>
    </row>
    <row r="74" spans="3:8" ht="12" customHeight="1">
      <c r="C74" s="2"/>
      <c r="D74" s="2"/>
      <c r="E74" s="2"/>
      <c r="G74" s="2"/>
      <c r="H74" s="2"/>
    </row>
    <row r="75" spans="3:8" ht="12" customHeight="1">
      <c r="C75" s="2"/>
      <c r="D75" s="2"/>
      <c r="E75" s="2"/>
      <c r="G75" s="2"/>
      <c r="H75" s="2"/>
    </row>
    <row r="76" spans="3:8" ht="12" customHeight="1">
      <c r="C76" s="2"/>
      <c r="D76" s="2"/>
      <c r="E76" s="2"/>
      <c r="G76" s="2"/>
      <c r="H76" s="2"/>
    </row>
    <row r="77" spans="3:8" ht="12" customHeight="1">
      <c r="C77" s="2"/>
      <c r="D77" s="2"/>
      <c r="E77" s="2"/>
      <c r="G77" s="2"/>
      <c r="H77" s="2"/>
    </row>
    <row r="78" spans="7:8" ht="12" customHeight="1">
      <c r="G78" s="2"/>
      <c r="H78" s="2"/>
    </row>
    <row r="79" spans="7:8" ht="12" customHeight="1">
      <c r="G79" s="2"/>
      <c r="H79" s="2"/>
    </row>
    <row r="80" spans="7:8" ht="12" customHeight="1">
      <c r="G80" s="2"/>
      <c r="H80" s="2"/>
    </row>
    <row r="81" spans="7:8" ht="12" customHeight="1">
      <c r="G81" s="2"/>
      <c r="H81" s="2"/>
    </row>
    <row r="82" spans="7:8" ht="12" customHeight="1">
      <c r="G82" s="2"/>
      <c r="H82" s="2"/>
    </row>
    <row r="83" spans="7:8" ht="12" customHeight="1">
      <c r="G83" s="2"/>
      <c r="H83" s="2"/>
    </row>
    <row r="84" spans="7:8" ht="12" customHeight="1">
      <c r="G84" s="2"/>
      <c r="H84" s="2"/>
    </row>
    <row r="85" spans="7:8" ht="12" customHeight="1">
      <c r="G85" s="2"/>
      <c r="H85" s="2"/>
    </row>
    <row r="86" spans="7:8" ht="12" customHeight="1">
      <c r="G86" s="2"/>
      <c r="H86" s="2"/>
    </row>
    <row r="87" spans="7:8" ht="12" customHeight="1">
      <c r="G87" s="2"/>
      <c r="H87" s="2"/>
    </row>
    <row r="88" spans="7:8" ht="12" customHeight="1">
      <c r="G88" s="2"/>
      <c r="H88" s="2"/>
    </row>
    <row r="89" spans="7:8" ht="12" customHeight="1">
      <c r="G89" s="2"/>
      <c r="H89" s="2"/>
    </row>
    <row r="90" spans="7:8" ht="12" customHeight="1">
      <c r="G90" s="2"/>
      <c r="H90" s="2"/>
    </row>
    <row r="91" spans="7:8" ht="12" customHeight="1">
      <c r="G91" s="2"/>
      <c r="H91" s="2"/>
    </row>
    <row r="92" spans="7:8" ht="12" customHeight="1">
      <c r="G92" s="2"/>
      <c r="H92" s="2"/>
    </row>
    <row r="93" spans="7:8" ht="12" customHeight="1">
      <c r="G93" s="2"/>
      <c r="H93" s="2"/>
    </row>
    <row r="94" spans="7:8" ht="12" customHeight="1">
      <c r="G94" s="2"/>
      <c r="H94" s="2"/>
    </row>
    <row r="95" spans="7:8" ht="12" customHeight="1">
      <c r="G95" s="2"/>
      <c r="H95" s="2"/>
    </row>
    <row r="96" spans="7:8" ht="12" customHeight="1">
      <c r="G96" s="2"/>
      <c r="H96" s="2"/>
    </row>
    <row r="97" spans="7:8" ht="12" customHeight="1">
      <c r="G97" s="2"/>
      <c r="H97" s="2"/>
    </row>
    <row r="98" spans="7:8" ht="12" customHeight="1">
      <c r="G98" s="2"/>
      <c r="H98" s="2"/>
    </row>
    <row r="99" spans="7:8" ht="12" customHeight="1">
      <c r="G99" s="2"/>
      <c r="H99" s="2"/>
    </row>
    <row r="100" spans="7:8" ht="12" customHeight="1">
      <c r="G100" s="2"/>
      <c r="H100" s="2"/>
    </row>
    <row r="101" spans="7:8" ht="12" customHeight="1">
      <c r="G101" s="2"/>
      <c r="H101" s="2"/>
    </row>
    <row r="102" spans="7:8" ht="12" customHeight="1">
      <c r="G102" s="2"/>
      <c r="H102" s="2"/>
    </row>
    <row r="103" spans="7:8" ht="12" customHeight="1">
      <c r="G103" s="2"/>
      <c r="H103" s="2"/>
    </row>
    <row r="104" spans="7:8" ht="12" customHeight="1">
      <c r="G104" s="2"/>
      <c r="H104" s="2"/>
    </row>
    <row r="105" spans="7:8" ht="12" customHeight="1">
      <c r="G105" s="2"/>
      <c r="H105" s="2"/>
    </row>
    <row r="106" spans="7:8" ht="12" customHeight="1">
      <c r="G106" s="2"/>
      <c r="H106" s="2"/>
    </row>
    <row r="107" spans="7:8" ht="12" customHeight="1">
      <c r="G107" s="2"/>
      <c r="H107" s="2"/>
    </row>
    <row r="108" spans="7:8" ht="12" customHeight="1">
      <c r="G108" s="2"/>
      <c r="H108" s="2"/>
    </row>
    <row r="109" spans="7:8" ht="12" customHeight="1">
      <c r="G109" s="2"/>
      <c r="H109" s="2"/>
    </row>
    <row r="110" spans="7:8" ht="12" customHeight="1">
      <c r="G110" s="2"/>
      <c r="H110" s="2"/>
    </row>
    <row r="111" spans="7:8" ht="12" customHeight="1">
      <c r="G111" s="2"/>
      <c r="H111" s="2"/>
    </row>
    <row r="112" spans="7:8" ht="12" customHeight="1">
      <c r="G112" s="2"/>
      <c r="H112" s="2"/>
    </row>
    <row r="113" spans="7:8" ht="12" customHeight="1">
      <c r="G113" s="2"/>
      <c r="H113" s="2"/>
    </row>
    <row r="114" spans="7:8" ht="12" customHeight="1">
      <c r="G114" s="2"/>
      <c r="H114" s="2"/>
    </row>
    <row r="115" spans="7:8" ht="12" customHeight="1">
      <c r="G115" s="2"/>
      <c r="H115" s="2"/>
    </row>
    <row r="116" spans="7:8" ht="12" customHeight="1">
      <c r="G116" s="2"/>
      <c r="H116" s="2"/>
    </row>
    <row r="117" spans="7:8" ht="12" customHeight="1">
      <c r="G117" s="2"/>
      <c r="H117" s="2"/>
    </row>
    <row r="118" spans="7:8" ht="12" customHeight="1">
      <c r="G118" s="2"/>
      <c r="H118" s="2"/>
    </row>
    <row r="119" spans="7:8" ht="12" customHeight="1">
      <c r="G119" s="2"/>
      <c r="H119" s="2"/>
    </row>
    <row r="120" spans="7:8" ht="12" customHeight="1">
      <c r="G120" s="2"/>
      <c r="H120" s="2"/>
    </row>
    <row r="121" spans="7:8" ht="12" customHeight="1">
      <c r="G121" s="2"/>
      <c r="H121" s="2"/>
    </row>
    <row r="122" spans="7:8" ht="12" customHeight="1">
      <c r="G122" s="2"/>
      <c r="H122" s="2"/>
    </row>
    <row r="123" spans="7:8" ht="12" customHeight="1">
      <c r="G123" s="2"/>
      <c r="H123" s="2"/>
    </row>
    <row r="124" spans="7:8" ht="12" customHeight="1">
      <c r="G124" s="2"/>
      <c r="H124" s="2"/>
    </row>
    <row r="125" spans="7:8" ht="12" customHeight="1">
      <c r="G125" s="2"/>
      <c r="H125" s="2"/>
    </row>
    <row r="126" spans="7:8" ht="12" customHeight="1">
      <c r="G126" s="2"/>
      <c r="H126" s="2"/>
    </row>
    <row r="127" spans="7:8" ht="12" customHeight="1">
      <c r="G127" s="2"/>
      <c r="H127" s="2"/>
    </row>
    <row r="128" spans="7:8" ht="12" customHeight="1">
      <c r="G128" s="2"/>
      <c r="H128" s="2"/>
    </row>
    <row r="129" spans="7:8" ht="12" customHeight="1">
      <c r="G129" s="2"/>
      <c r="H129" s="2"/>
    </row>
    <row r="130" spans="7:8" ht="12" customHeight="1">
      <c r="G130" s="2"/>
      <c r="H130" s="2"/>
    </row>
    <row r="131" spans="7:8" ht="12" customHeight="1">
      <c r="G131" s="2"/>
      <c r="H131" s="2"/>
    </row>
    <row r="132" spans="7:8" ht="12" customHeight="1">
      <c r="G132" s="2"/>
      <c r="H132" s="2"/>
    </row>
    <row r="133" spans="7:8" ht="12" customHeight="1">
      <c r="G133" s="2"/>
      <c r="H133" s="2"/>
    </row>
    <row r="134" spans="7:8" ht="12" customHeight="1">
      <c r="G134" s="2"/>
      <c r="H134" s="2"/>
    </row>
    <row r="135" spans="7:8" ht="12" customHeight="1">
      <c r="G135" s="2"/>
      <c r="H135" s="2"/>
    </row>
    <row r="136" spans="7:8" ht="12" customHeight="1">
      <c r="G136" s="2"/>
      <c r="H136" s="2"/>
    </row>
    <row r="137" spans="7:8" ht="12" customHeight="1">
      <c r="G137" s="2"/>
      <c r="H137" s="2"/>
    </row>
    <row r="138" spans="7:8" ht="12" customHeight="1">
      <c r="G138" s="2"/>
      <c r="H138" s="2"/>
    </row>
    <row r="139" spans="7:8" ht="12" customHeight="1">
      <c r="G139" s="2"/>
      <c r="H139" s="2"/>
    </row>
    <row r="140" spans="7:8" ht="12" customHeight="1">
      <c r="G140" s="2"/>
      <c r="H140" s="2"/>
    </row>
    <row r="141" spans="7:8" ht="12" customHeight="1">
      <c r="G141" s="2"/>
      <c r="H141" s="2"/>
    </row>
    <row r="142" spans="7:8" ht="12" customHeight="1">
      <c r="G142" s="2"/>
      <c r="H142" s="2"/>
    </row>
    <row r="143" spans="7:8" ht="12" customHeight="1">
      <c r="G143" s="2"/>
      <c r="H143" s="2"/>
    </row>
    <row r="144" spans="7:8" ht="12" customHeight="1">
      <c r="G144" s="2"/>
      <c r="H144" s="2"/>
    </row>
    <row r="145" spans="7:8" ht="12" customHeight="1">
      <c r="G145" s="2"/>
      <c r="H145" s="2"/>
    </row>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sheetData>
  <sheetProtection password="CDEF" sheet="1" objects="1" scenarios="1"/>
  <mergeCells count="75">
    <mergeCell ref="K7:M7"/>
    <mergeCell ref="K8:M8"/>
    <mergeCell ref="K10:M10"/>
    <mergeCell ref="E9:F9"/>
    <mergeCell ref="K9:M9"/>
    <mergeCell ref="V24:X24"/>
    <mergeCell ref="Y24:AB24"/>
    <mergeCell ref="R24:T24"/>
    <mergeCell ref="V22:X22"/>
    <mergeCell ref="Y22:AB22"/>
    <mergeCell ref="R23:T23"/>
    <mergeCell ref="V23:X23"/>
    <mergeCell ref="Y23:AB23"/>
    <mergeCell ref="R22:T22"/>
    <mergeCell ref="Y27:AB27"/>
    <mergeCell ref="V28:X28"/>
    <mergeCell ref="Y28:AB28"/>
    <mergeCell ref="V25:X25"/>
    <mergeCell ref="Y25:AB25"/>
    <mergeCell ref="V26:X26"/>
    <mergeCell ref="Y26:AB26"/>
    <mergeCell ref="Y32:AB32"/>
    <mergeCell ref="V29:X29"/>
    <mergeCell ref="Y29:AB29"/>
    <mergeCell ref="V30:X30"/>
    <mergeCell ref="Y30:AB30"/>
    <mergeCell ref="I29:K29"/>
    <mergeCell ref="V32:X32"/>
    <mergeCell ref="V27:X27"/>
    <mergeCell ref="R26:T26"/>
    <mergeCell ref="R32:S32"/>
    <mergeCell ref="I30:K30"/>
    <mergeCell ref="L29:N29"/>
    <mergeCell ref="L28:N28"/>
    <mergeCell ref="I28:K28"/>
    <mergeCell ref="A32:N33"/>
    <mergeCell ref="R25:T25"/>
    <mergeCell ref="D30:F30"/>
    <mergeCell ref="A4:I4"/>
    <mergeCell ref="I24:K24"/>
    <mergeCell ref="D24:G24"/>
    <mergeCell ref="D21:G21"/>
    <mergeCell ref="D22:G22"/>
    <mergeCell ref="D23:G23"/>
    <mergeCell ref="A7:D7"/>
    <mergeCell ref="L30:N30"/>
    <mergeCell ref="A8:D8"/>
    <mergeCell ref="A10:D10"/>
    <mergeCell ref="C18:E18"/>
    <mergeCell ref="D25:G25"/>
    <mergeCell ref="C13:L14"/>
    <mergeCell ref="C15:L17"/>
    <mergeCell ref="L21:N21"/>
    <mergeCell ref="L22:N22"/>
    <mergeCell ref="L24:N24"/>
    <mergeCell ref="A48:P49"/>
    <mergeCell ref="A35:I35"/>
    <mergeCell ref="A34:I34"/>
    <mergeCell ref="A3:I3"/>
    <mergeCell ref="J35:K35"/>
    <mergeCell ref="J34:K34"/>
    <mergeCell ref="I21:K21"/>
    <mergeCell ref="I22:K22"/>
    <mergeCell ref="A30:B30"/>
    <mergeCell ref="I27:K27"/>
    <mergeCell ref="A41:N45"/>
    <mergeCell ref="A37:M39"/>
    <mergeCell ref="L23:N23"/>
    <mergeCell ref="I25:K25"/>
    <mergeCell ref="L25:N25"/>
    <mergeCell ref="I26:K26"/>
    <mergeCell ref="L26:N26"/>
    <mergeCell ref="A27:G28"/>
    <mergeCell ref="I23:K23"/>
    <mergeCell ref="L27:N27"/>
  </mergeCells>
  <conditionalFormatting sqref="L46 E27:F29 A27:A30 B27:B29 C27:D30 G27:G30 D21:G25 L21:N30 E8:F9">
    <cfRule type="expression" priority="1" dxfId="0" stopIfTrue="1">
      <formula>$F$18=TRUE</formula>
    </cfRule>
  </conditionalFormatting>
  <conditionalFormatting sqref="R41:R42 Y41:Y42 Z41:AB41 S30:T31">
    <cfRule type="expression" priority="2" dxfId="0" stopIfTrue="1">
      <formula>$C$32=TRUE</formula>
    </cfRule>
  </conditionalFormatting>
  <conditionalFormatting sqref="R32:S32 R22:R26 Y22:Y32">
    <cfRule type="expression" priority="3" dxfId="0" stopIfTrue="1">
      <formula>$E$23=TRUE</formula>
    </cfRule>
  </conditionalFormatting>
  <conditionalFormatting sqref="C18">
    <cfRule type="expression" priority="4" dxfId="0" stopIfTrue="1">
      <formula>$C$29=TRUE</formula>
    </cfRule>
  </conditionalFormatting>
  <conditionalFormatting sqref="A7:D7">
    <cfRule type="expression" priority="5" dxfId="1" stopIfTrue="1">
      <formula>$F$8&gt;0</formula>
    </cfRule>
  </conditionalFormatting>
  <dataValidations count="3">
    <dataValidation type="list" allowBlank="1" showInputMessage="1" showErrorMessage="1" prompt="U kunt hier 'ja' selecteren indien u geen toestemming wenst te verlenen." errorTitle="Fout!" error="U moet hier een ja of nee opgeven" sqref="L46">
      <formula1>$M$46:$M$46</formula1>
    </dataValidation>
    <dataValidation type="list" allowBlank="1" showInputMessage="1" showErrorMessage="1" sqref="E56">
      <formula1>$F$56:$F$57</formula1>
    </dataValidation>
    <dataValidation type="list" allowBlank="1" showInputMessage="1" showErrorMessage="1" sqref="E8">
      <formula1>$O$3:$O$4</formula1>
    </dataValidation>
  </dataValidations>
  <printOptions/>
  <pageMargins left="0.5118110236220472" right="0.54" top="0.3937007874015748" bottom="0.4724409448818898" header="0.3937007874015748" footer="0.5118110236220472"/>
  <pageSetup fitToHeight="1" fitToWidth="1" horizontalDpi="600" verticalDpi="600" orientation="landscape" paperSize="9" scale="85" r:id="rId3"/>
  <rowBreaks count="1" manualBreakCount="1">
    <brk id="47" max="14" man="1"/>
  </rowBreaks>
  <drawing r:id="rId2"/>
  <legacyDrawing r:id="rId1"/>
</worksheet>
</file>

<file path=xl/worksheets/sheet2.xml><?xml version="1.0" encoding="utf-8"?>
<worksheet xmlns="http://schemas.openxmlformats.org/spreadsheetml/2006/main" xmlns:r="http://schemas.openxmlformats.org/officeDocument/2006/relationships">
  <dimension ref="A2:C17"/>
  <sheetViews>
    <sheetView showGridLines="0" showRowColHeaders="0" showZeros="0" showOutlineSymbols="0" zoomScaleSheetLayoutView="100" workbookViewId="0" topLeftCell="A1">
      <selection activeCell="G29" sqref="G29"/>
    </sheetView>
  </sheetViews>
  <sheetFormatPr defaultColWidth="9.140625" defaultRowHeight="12.75"/>
  <cols>
    <col min="1" max="1" width="2.8515625" style="53" customWidth="1"/>
    <col min="2" max="2" width="100.8515625" style="53" bestFit="1" customWidth="1"/>
    <col min="3" max="3" width="21.57421875" style="53" customWidth="1"/>
    <col min="4" max="16384" width="9.140625" style="53" customWidth="1"/>
  </cols>
  <sheetData>
    <row r="2" spans="1:3" ht="15">
      <c r="A2" s="16" t="s">
        <v>5</v>
      </c>
      <c r="C2" s="53">
        <v>2</v>
      </c>
    </row>
    <row r="3" ht="11.25">
      <c r="A3" s="74"/>
    </row>
    <row r="4" ht="11.25">
      <c r="A4" s="74"/>
    </row>
    <row r="5" spans="1:3" ht="11.25">
      <c r="A5" s="74"/>
      <c r="B5" s="53" t="s">
        <v>7</v>
      </c>
      <c r="C5" s="117" t="s">
        <v>8</v>
      </c>
    </row>
    <row r="7" spans="1:3" ht="11.25">
      <c r="A7" s="117" t="s">
        <v>6</v>
      </c>
      <c r="B7" s="53" t="str">
        <f>CONCATENATE("Categorale ziekenhuizen (011) - productieafspraken ",Voorblad!J3," en voorlopige nacalculatie")</f>
        <v>Categorale ziekenhuizen (011) - productieafspraken 2010 en voorlopige nacalculatie</v>
      </c>
      <c r="C7" s="118">
        <v>3</v>
      </c>
    </row>
    <row r="8" spans="1:2" ht="11.25">
      <c r="A8" s="117"/>
      <c r="B8" s="53" t="str">
        <f>CONCATENATE("productie ",Voorblad!J3-1)</f>
        <v>productie 2009</v>
      </c>
    </row>
    <row r="9" spans="1:3" ht="11.25">
      <c r="A9" s="117"/>
      <c r="C9" s="118"/>
    </row>
    <row r="10" spans="1:3" ht="11.25">
      <c r="A10" s="117" t="s">
        <v>6</v>
      </c>
      <c r="B10" s="53" t="str">
        <f>CONCATENATE("Radiotherapeutische centra (090) - productieafspraken ",Voorblad!J3," en voorlopige nacalculatie")</f>
        <v>Radiotherapeutische centra (090) - productieafspraken 2010 en voorlopige nacalculatie</v>
      </c>
      <c r="C10" s="118">
        <v>4</v>
      </c>
    </row>
    <row r="11" spans="1:2" ht="11.25">
      <c r="A11" s="117"/>
      <c r="B11" s="53" t="str">
        <f>CONCATENATE("productie ",Voorblad!J3-1)</f>
        <v>productie 2009</v>
      </c>
    </row>
    <row r="12" ht="11.25">
      <c r="C12" s="117"/>
    </row>
    <row r="13" spans="1:3" ht="11.25">
      <c r="A13" s="118" t="s">
        <v>6</v>
      </c>
      <c r="B13" s="53" t="s">
        <v>93</v>
      </c>
      <c r="C13" s="117">
        <v>5</v>
      </c>
    </row>
    <row r="14" spans="1:3" ht="11.25">
      <c r="A14" s="118"/>
      <c r="C14" s="117"/>
    </row>
    <row r="15" spans="1:3" ht="11.25">
      <c r="A15" s="117" t="s">
        <v>6</v>
      </c>
      <c r="B15" s="53" t="str">
        <f>"Berekening budget "&amp;Voorblad!J3-1&amp;" en "&amp;Voorblad!J3</f>
        <v>Berekening budget 2009 en 2010</v>
      </c>
      <c r="C15" s="117">
        <v>6</v>
      </c>
    </row>
    <row r="16" spans="1:3" ht="11.25">
      <c r="A16" s="117"/>
      <c r="C16" s="117"/>
    </row>
    <row r="17" spans="1:3" ht="11.25">
      <c r="A17" s="118" t="s">
        <v>6</v>
      </c>
      <c r="B17" s="53" t="s">
        <v>24</v>
      </c>
      <c r="C17" s="117">
        <v>7</v>
      </c>
    </row>
  </sheetData>
  <sheetProtection password="CDEF" sheet="1" objects="1" scenarios="1"/>
  <printOptions/>
  <pageMargins left="0.7" right="0.7874015748031497" top="0.73" bottom="0.984251968503937" header="0.5118110236220472" footer="0.5118110236220472"/>
  <pageSetup horizontalDpi="600" verticalDpi="600" orientation="landscape" paperSize="9" scale="98" r:id="rId3"/>
  <legacyDrawing r:id="rId2"/>
  <oleObjects>
    <oleObject progId="MSPhotoEd.3" shapeId="713322" r:id="rId1"/>
  </oleObjects>
</worksheet>
</file>

<file path=xl/worksheets/sheet3.xml><?xml version="1.0" encoding="utf-8"?>
<worksheet xmlns="http://schemas.openxmlformats.org/spreadsheetml/2006/main" xmlns:r="http://schemas.openxmlformats.org/officeDocument/2006/relationships">
  <dimension ref="A1:R36"/>
  <sheetViews>
    <sheetView showGridLines="0" showZeros="0" showOutlineSymbols="0" zoomScaleSheetLayoutView="100" workbookViewId="0" topLeftCell="A1">
      <selection activeCell="D23" sqref="D23"/>
    </sheetView>
  </sheetViews>
  <sheetFormatPr defaultColWidth="9.140625" defaultRowHeight="15" customHeight="1"/>
  <cols>
    <col min="1" max="1" width="6.140625" style="88" customWidth="1"/>
    <col min="2" max="2" width="26.8515625" style="88" customWidth="1"/>
    <col min="3" max="5" width="10.7109375" style="97" customWidth="1"/>
    <col min="6" max="8" width="10.7109375" style="88" customWidth="1"/>
    <col min="9" max="12" width="12.7109375" style="88" customWidth="1"/>
    <col min="13" max="13" width="9.140625" style="88" customWidth="1"/>
    <col min="14" max="14" width="11.00390625" style="88" bestFit="1" customWidth="1"/>
    <col min="15" max="15" width="9.421875" style="88" bestFit="1" customWidth="1"/>
    <col min="16" max="16" width="11.00390625" style="88" bestFit="1" customWidth="1"/>
    <col min="17" max="17" width="9.421875" style="88" bestFit="1" customWidth="1"/>
    <col min="18" max="18" width="0" style="88" hidden="1" customWidth="1"/>
    <col min="19" max="16384" width="9.140625" style="88" customWidth="1"/>
  </cols>
  <sheetData>
    <row r="1" spans="1:2" ht="15" customHeight="1">
      <c r="A1" s="88">
        <f>Voorblad!E8</f>
        <v>0</v>
      </c>
      <c r="B1" s="88">
        <f>Voorblad!F8</f>
        <v>0</v>
      </c>
    </row>
    <row r="2" spans="1:12" ht="15" customHeight="1">
      <c r="A2" s="98" t="str">
        <f>"Productieaantallen "&amp;Voorblad!J3-1&amp;" / "&amp;Voorblad!J3&amp;" categorale ziekenhuizen"</f>
        <v>Productieaantallen 2009 / 2010 categorale ziekenhuizen</v>
      </c>
      <c r="L2" s="88">
        <v>3</v>
      </c>
    </row>
    <row r="3" spans="1:5" ht="15" customHeight="1">
      <c r="A3" s="98"/>
      <c r="C3" s="88"/>
      <c r="D3" s="88"/>
      <c r="E3" s="88"/>
    </row>
    <row r="4" spans="1:17" ht="15" customHeight="1">
      <c r="A4" s="285" t="b">
        <f>Voorblad!F18</f>
        <v>1</v>
      </c>
      <c r="B4" s="286"/>
      <c r="C4" s="102" t="s">
        <v>12</v>
      </c>
      <c r="D4" s="384" t="str">
        <f>"productie
afspraken"&amp;C5+1</f>
        <v>productie
afspraken2010</v>
      </c>
      <c r="E4" s="375" t="s">
        <v>101</v>
      </c>
      <c r="F4" s="376"/>
      <c r="G4" s="376"/>
      <c r="H4" s="377"/>
      <c r="I4" s="380" t="s">
        <v>84</v>
      </c>
      <c r="J4" s="377"/>
      <c r="K4" s="380" t="s">
        <v>84</v>
      </c>
      <c r="L4" s="377"/>
      <c r="N4" s="184" t="s">
        <v>100</v>
      </c>
      <c r="O4" s="184"/>
      <c r="P4" s="184" t="s">
        <v>119</v>
      </c>
      <c r="Q4" s="184"/>
    </row>
    <row r="5" spans="1:17" ht="15" customHeight="1">
      <c r="A5" s="369" t="s">
        <v>120</v>
      </c>
      <c r="B5" s="370"/>
      <c r="C5" s="103">
        <f>Voorblad!J3-1</f>
        <v>2009</v>
      </c>
      <c r="D5" s="385"/>
      <c r="E5" s="378">
        <f>C5</f>
        <v>2009</v>
      </c>
      <c r="F5" s="383"/>
      <c r="G5" s="378">
        <f>E5+1</f>
        <v>2010</v>
      </c>
      <c r="H5" s="379"/>
      <c r="I5" s="381">
        <f>E5</f>
        <v>2009</v>
      </c>
      <c r="J5" s="382"/>
      <c r="K5" s="381">
        <f>G5</f>
        <v>2010</v>
      </c>
      <c r="L5" s="382"/>
      <c r="N5" s="184" t="s">
        <v>1</v>
      </c>
      <c r="O5" s="184" t="s">
        <v>4</v>
      </c>
      <c r="P5" s="184" t="s">
        <v>1</v>
      </c>
      <c r="Q5" s="184" t="s">
        <v>4</v>
      </c>
    </row>
    <row r="6" spans="1:18" ht="15" customHeight="1">
      <c r="A6" s="371"/>
      <c r="B6" s="372"/>
      <c r="C6" s="105"/>
      <c r="D6" s="386"/>
      <c r="E6" s="104" t="s">
        <v>1</v>
      </c>
      <c r="F6" s="86" t="s">
        <v>4</v>
      </c>
      <c r="G6" s="106" t="s">
        <v>1</v>
      </c>
      <c r="H6" s="86" t="s">
        <v>4</v>
      </c>
      <c r="I6" s="106" t="s">
        <v>1</v>
      </c>
      <c r="J6" s="86" t="s">
        <v>4</v>
      </c>
      <c r="K6" s="106" t="s">
        <v>1</v>
      </c>
      <c r="L6" s="86" t="s">
        <v>4</v>
      </c>
      <c r="N6" s="178">
        <f>' parameterwaarden'!B5</f>
        <v>1.0342</v>
      </c>
      <c r="O6" s="178">
        <f>' parameterwaarden'!C5</f>
        <v>1.0087</v>
      </c>
      <c r="P6" s="178">
        <f>' parameterwaarden'!D5</f>
        <v>1.01</v>
      </c>
      <c r="Q6" s="178">
        <f>' parameterwaarden'!E5</f>
        <v>1.005</v>
      </c>
      <c r="R6" s="178">
        <f>' parameterwaarden'!F5</f>
        <v>0</v>
      </c>
    </row>
    <row r="7" spans="2:12" ht="7.5" customHeight="1">
      <c r="B7" s="83"/>
      <c r="C7" s="107"/>
      <c r="D7" s="95"/>
      <c r="E7" s="107"/>
      <c r="F7" s="83"/>
      <c r="G7" s="83"/>
      <c r="H7" s="85"/>
      <c r="I7" s="83"/>
      <c r="J7" s="83"/>
      <c r="K7" s="83"/>
      <c r="L7" s="83"/>
    </row>
    <row r="8" spans="1:12" ht="12.75" customHeight="1">
      <c r="A8" s="62">
        <v>301</v>
      </c>
      <c r="B8" s="60" t="s">
        <v>54</v>
      </c>
      <c r="C8" s="58"/>
      <c r="D8" s="58"/>
      <c r="E8" s="58"/>
      <c r="F8" s="58"/>
      <c r="G8" s="58"/>
      <c r="H8" s="58"/>
      <c r="I8" s="69">
        <f>ROUND((C8)*ROUND(E8*$N$6,2),0)</f>
        <v>0</v>
      </c>
      <c r="J8" s="69">
        <f>ROUND((C8)*ROUND(F8*$O$6,2),0)</f>
        <v>0</v>
      </c>
      <c r="K8" s="69">
        <f>ROUND(D8*ROUND(G8*$P$6,2),0)</f>
        <v>0</v>
      </c>
      <c r="L8" s="69">
        <f>ROUND(D8*ROUND(H8*$Q$6,2),0)</f>
        <v>0</v>
      </c>
    </row>
    <row r="9" spans="1:12" ht="12.75" customHeight="1">
      <c r="A9" s="62">
        <f>A8+1</f>
        <v>302</v>
      </c>
      <c r="B9" s="60" t="s">
        <v>55</v>
      </c>
      <c r="C9" s="58"/>
      <c r="D9" s="58"/>
      <c r="E9" s="58"/>
      <c r="F9" s="58"/>
      <c r="G9" s="58"/>
      <c r="H9" s="58"/>
      <c r="I9" s="69">
        <f>ROUND((C9)*ROUND(E9*$N$6,2),0)</f>
        <v>0</v>
      </c>
      <c r="J9" s="69">
        <f>ROUND((C9)*ROUND(F9*$O$6,2),0)</f>
        <v>0</v>
      </c>
      <c r="K9" s="69">
        <f>ROUND(D9*ROUND(G9*$P$6,2),0)</f>
        <v>0</v>
      </c>
      <c r="L9" s="69">
        <f>ROUND(D9*ROUND(H9*$Q$6,2),0)</f>
        <v>0</v>
      </c>
    </row>
    <row r="10" spans="1:12" ht="12.75" customHeight="1">
      <c r="A10" s="62">
        <f>A9+1</f>
        <v>303</v>
      </c>
      <c r="B10" s="60" t="s">
        <v>9</v>
      </c>
      <c r="C10" s="58"/>
      <c r="D10" s="58"/>
      <c r="E10" s="58"/>
      <c r="F10" s="58"/>
      <c r="G10" s="58"/>
      <c r="H10" s="58"/>
      <c r="I10" s="69">
        <f>ROUND((C10)*ROUND(E10*$N$6,2),0)</f>
        <v>0</v>
      </c>
      <c r="J10" s="69">
        <f>ROUND((C10)*ROUND(F10*$O$6,2),0)</f>
        <v>0</v>
      </c>
      <c r="K10" s="69">
        <f>ROUND(D10*ROUND(G10*$P$6,2),0)</f>
        <v>0</v>
      </c>
      <c r="L10" s="69">
        <f>ROUND(D10*ROUND(H10*$Q$6,2),0)</f>
        <v>0</v>
      </c>
    </row>
    <row r="11" spans="1:12" ht="12.75" customHeight="1">
      <c r="A11" s="62">
        <f>A10+1</f>
        <v>304</v>
      </c>
      <c r="B11" s="60" t="s">
        <v>56</v>
      </c>
      <c r="C11" s="58"/>
      <c r="D11" s="58"/>
      <c r="E11" s="58"/>
      <c r="F11" s="58"/>
      <c r="G11" s="58"/>
      <c r="H11" s="58"/>
      <c r="I11" s="69">
        <f>ROUND((C11)*ROUND(E11*$N$6,2),0)</f>
        <v>0</v>
      </c>
      <c r="J11" s="69">
        <f>ROUND((C11)*ROUND(F11*$O$6,2),0)</f>
        <v>0</v>
      </c>
      <c r="K11" s="69">
        <f>ROUND(D11*ROUND(G11*$P$6,2),0)</f>
        <v>0</v>
      </c>
      <c r="L11" s="69">
        <f>ROUND(D11*ROUND(H11*$Q$6,2),0)</f>
        <v>0</v>
      </c>
    </row>
    <row r="12" spans="1:12" ht="12.75" customHeight="1">
      <c r="A12" s="62">
        <f>A11+1</f>
        <v>305</v>
      </c>
      <c r="B12" s="113" t="s">
        <v>57</v>
      </c>
      <c r="C12" s="116"/>
      <c r="D12" s="116"/>
      <c r="E12" s="65"/>
      <c r="F12" s="65"/>
      <c r="G12" s="65"/>
      <c r="H12" s="66"/>
      <c r="I12" s="134">
        <f>SUM(I8:I11)</f>
        <v>0</v>
      </c>
      <c r="J12" s="134">
        <f>SUM(J8:J11)</f>
        <v>0</v>
      </c>
      <c r="K12" s="134">
        <f>SUM(K8:K11)</f>
        <v>0</v>
      </c>
      <c r="L12" s="134">
        <f>SUM(L8:L11)</f>
        <v>0</v>
      </c>
    </row>
    <row r="13" spans="1:12" ht="12.75" customHeight="1">
      <c r="A13" s="82" t="s">
        <v>86</v>
      </c>
      <c r="C13" s="92"/>
      <c r="D13" s="92"/>
      <c r="E13" s="67"/>
      <c r="F13" s="68"/>
      <c r="G13" s="68"/>
      <c r="H13" s="67"/>
      <c r="I13" s="94"/>
      <c r="J13" s="94"/>
      <c r="K13" s="94"/>
      <c r="L13" s="94"/>
    </row>
    <row r="14" spans="1:12" ht="12.75" customHeight="1">
      <c r="A14" s="62">
        <f>A12+1</f>
        <v>306</v>
      </c>
      <c r="B14" s="60" t="s">
        <v>58</v>
      </c>
      <c r="C14" s="58"/>
      <c r="D14" s="58"/>
      <c r="E14" s="174">
        <f>' parameterwaarden'!B6</f>
        <v>2971.4</v>
      </c>
      <c r="F14" s="174">
        <f>' parameterwaarden'!C6</f>
        <v>4579</v>
      </c>
      <c r="G14" s="174">
        <f>' parameterwaarden'!D6</f>
        <v>3073.02</v>
      </c>
      <c r="H14" s="174">
        <f>' parameterwaarden'!E6</f>
        <v>4618.84</v>
      </c>
      <c r="I14" s="69">
        <f>ROUND((C14)*ROUND(E14*$N$6,2),0)</f>
        <v>0</v>
      </c>
      <c r="J14" s="69">
        <f>ROUND((C14)*ROUND(F14*$O$6,2),0)</f>
        <v>0</v>
      </c>
      <c r="K14" s="69">
        <f>ROUND(D14*ROUND(G14*$P$6,2),0)</f>
        <v>0</v>
      </c>
      <c r="L14" s="69">
        <f>ROUND(D14*ROUND(H14*$Q$6,2),0)</f>
        <v>0</v>
      </c>
    </row>
    <row r="15" spans="1:12" ht="12.75" customHeight="1">
      <c r="A15" s="62">
        <f>A14+1</f>
        <v>307</v>
      </c>
      <c r="B15" s="60" t="s">
        <v>10</v>
      </c>
      <c r="C15" s="58"/>
      <c r="D15" s="58"/>
      <c r="E15" s="174">
        <f>' parameterwaarden'!B7</f>
        <v>0</v>
      </c>
      <c r="F15" s="174">
        <f>' parameterwaarden'!C7</f>
        <v>4457.3387999999995</v>
      </c>
      <c r="G15" s="174">
        <f>' parameterwaarden'!D7</f>
        <v>0</v>
      </c>
      <c r="H15" s="174">
        <f>' parameterwaarden'!E7</f>
        <v>4496.12</v>
      </c>
      <c r="I15" s="69">
        <f>ROUND((C15)*ROUND(E15*$N$6,2),0)</f>
        <v>0</v>
      </c>
      <c r="J15" s="69">
        <f>ROUND((C15)*ROUND(F15*$O$6,2),0)</f>
        <v>0</v>
      </c>
      <c r="K15" s="69">
        <f>ROUND(D15*ROUND(G15*$P$6,2),0)</f>
        <v>0</v>
      </c>
      <c r="L15" s="69">
        <f>ROUND(D15*ROUND(H15*$Q$6,2),0)</f>
        <v>0</v>
      </c>
    </row>
    <row r="16" spans="1:12" ht="12.75" customHeight="1">
      <c r="A16" s="62">
        <f>A15+1</f>
        <v>308</v>
      </c>
      <c r="B16" s="60" t="s">
        <v>59</v>
      </c>
      <c r="C16" s="58"/>
      <c r="D16" s="58"/>
      <c r="E16" s="174">
        <f>' parameterwaarden'!B8</f>
        <v>0</v>
      </c>
      <c r="F16" s="174">
        <f>' parameterwaarden'!C8</f>
        <v>909.0363079999998</v>
      </c>
      <c r="G16" s="174">
        <f>' parameterwaarden'!D8</f>
        <v>0</v>
      </c>
      <c r="H16" s="174">
        <f>' parameterwaarden'!E8</f>
        <v>916.95</v>
      </c>
      <c r="I16" s="69">
        <f>ROUND((C16)*ROUND(E16*$N$6,2),0)</f>
        <v>0</v>
      </c>
      <c r="J16" s="69">
        <f>ROUND((C16)*ROUND(F16*$O$6,2),0)</f>
        <v>0</v>
      </c>
      <c r="K16" s="69">
        <f>ROUND(D16*ROUND(G16*$P$6,2),0)</f>
        <v>0</v>
      </c>
      <c r="L16" s="69">
        <f>ROUND(D16*ROUND(H16*$Q$6,2),0)</f>
        <v>0</v>
      </c>
    </row>
    <row r="17" spans="1:12" ht="12.75" customHeight="1">
      <c r="A17" s="62">
        <f>A16+1</f>
        <v>309</v>
      </c>
      <c r="B17" s="60" t="s">
        <v>11</v>
      </c>
      <c r="C17" s="58"/>
      <c r="D17" s="58"/>
      <c r="E17" s="174">
        <f>' parameterwaarden'!B18</f>
        <v>443.34860699999996</v>
      </c>
      <c r="F17" s="174">
        <f>' parameterwaarden'!C18</f>
        <v>286.846848</v>
      </c>
      <c r="G17" s="174">
        <f>' parameterwaarden'!D18</f>
        <v>458.51</v>
      </c>
      <c r="H17" s="174">
        <f>' parameterwaarden'!E18</f>
        <v>289.35</v>
      </c>
      <c r="I17" s="69">
        <f>ROUND((C17)*ROUND(E17*$N$6,2),0)</f>
        <v>0</v>
      </c>
      <c r="J17" s="69">
        <f>ROUND((C17)*ROUND(F17*$O$6,2),0)</f>
        <v>0</v>
      </c>
      <c r="K17" s="69">
        <f>ROUND(D17*ROUND(G17*$P$6,2),0)</f>
        <v>0</v>
      </c>
      <c r="L17" s="69">
        <f>ROUND(D17*ROUND(H17*$Q$6,2),0)</f>
        <v>0</v>
      </c>
    </row>
    <row r="18" spans="1:12" ht="12.75" customHeight="1">
      <c r="A18" s="62">
        <f>A17+1</f>
        <v>310</v>
      </c>
      <c r="B18" s="133" t="s">
        <v>85</v>
      </c>
      <c r="C18" s="58"/>
      <c r="D18" s="58"/>
      <c r="E18" s="174">
        <f>' parameterwaarden'!B29</f>
        <v>464.079351</v>
      </c>
      <c r="F18" s="174">
        <f>' parameterwaarden'!C29</f>
        <v>576.158016</v>
      </c>
      <c r="G18" s="174">
        <f>' parameterwaarden'!D29</f>
        <v>479.95</v>
      </c>
      <c r="H18" s="174">
        <f>' parameterwaarden'!E29</f>
        <v>581.17</v>
      </c>
      <c r="I18" s="69">
        <f>ROUND((C18)*ROUND(E18*$N$6,2),0)</f>
        <v>0</v>
      </c>
      <c r="J18" s="69">
        <f>ROUND((C18)*ROUND(F18*$O$6,2),0)</f>
        <v>0</v>
      </c>
      <c r="K18" s="69">
        <f>ROUND(D18*ROUND(G18*$P$6,2),0)</f>
        <v>0</v>
      </c>
      <c r="L18" s="69">
        <f>ROUND(D18*ROUND(H18*$Q$6,2),0)</f>
        <v>0</v>
      </c>
    </row>
    <row r="19" spans="1:12" ht="12.75" customHeight="1">
      <c r="A19" s="62">
        <f>A18+1</f>
        <v>311</v>
      </c>
      <c r="B19" s="113" t="s">
        <v>57</v>
      </c>
      <c r="C19" s="135"/>
      <c r="D19" s="135"/>
      <c r="E19" s="175"/>
      <c r="F19" s="175"/>
      <c r="G19" s="175"/>
      <c r="H19" s="176"/>
      <c r="I19" s="134">
        <f>SUM(I14:I18)</f>
        <v>0</v>
      </c>
      <c r="J19" s="134">
        <f>SUM(J14:J18)</f>
        <v>0</v>
      </c>
      <c r="K19" s="134">
        <f>SUM(K14:K18)</f>
        <v>0</v>
      </c>
      <c r="L19" s="134">
        <f>SUM(L14:L18)</f>
        <v>0</v>
      </c>
    </row>
    <row r="20" spans="1:12" ht="12.75" customHeight="1">
      <c r="A20" s="82" t="s">
        <v>61</v>
      </c>
      <c r="C20" s="92"/>
      <c r="D20" s="92"/>
      <c r="E20" s="67"/>
      <c r="F20" s="68"/>
      <c r="G20" s="68"/>
      <c r="H20" s="67"/>
      <c r="I20" s="94"/>
      <c r="J20" s="94"/>
      <c r="K20" s="94"/>
      <c r="L20" s="94"/>
    </row>
    <row r="21" spans="1:12" ht="12.75" customHeight="1">
      <c r="A21" s="62">
        <f>A19+1</f>
        <v>312</v>
      </c>
      <c r="B21" s="60" t="s">
        <v>60</v>
      </c>
      <c r="C21" s="58"/>
      <c r="D21" s="58"/>
      <c r="E21" s="174">
        <f>' parameterwaarden'!B19</f>
        <v>189.08</v>
      </c>
      <c r="F21" s="174">
        <f>' parameterwaarden'!C19</f>
        <v>147.91</v>
      </c>
      <c r="G21" s="174">
        <f>' parameterwaarden'!D19</f>
        <v>195.55</v>
      </c>
      <c r="H21" s="174">
        <f>' parameterwaarden'!E19</f>
        <v>149.2</v>
      </c>
      <c r="I21" s="69">
        <f aca="true" t="shared" si="0" ref="I21:I30">ROUND((C21)*ROUND(E21*$N$6,2),0)</f>
        <v>0</v>
      </c>
      <c r="J21" s="69">
        <f aca="true" t="shared" si="1" ref="J21:J30">ROUND((C21)*ROUND(F21*$O$6,2),0)</f>
        <v>0</v>
      </c>
      <c r="K21" s="69">
        <f aca="true" t="shared" si="2" ref="K21:K30">ROUND(D21*ROUND(G21*$P$6,2),0)</f>
        <v>0</v>
      </c>
      <c r="L21" s="69">
        <f aca="true" t="shared" si="3" ref="L21:L30">ROUND(D21*ROUND(H21*$Q$6,2),0)</f>
        <v>0</v>
      </c>
    </row>
    <row r="22" spans="1:12" ht="12.75" customHeight="1">
      <c r="A22" s="62">
        <f>A21+1</f>
        <v>313</v>
      </c>
      <c r="B22" s="60" t="s">
        <v>16</v>
      </c>
      <c r="C22" s="58"/>
      <c r="D22" s="58"/>
      <c r="E22" s="174">
        <f>' parameterwaarden'!B20</f>
        <v>19.32</v>
      </c>
      <c r="F22" s="174">
        <f>' parameterwaarden'!C20</f>
        <v>86.52</v>
      </c>
      <c r="G22" s="174">
        <f>' parameterwaarden'!D20</f>
        <v>19.98</v>
      </c>
      <c r="H22" s="174">
        <f>' parameterwaarden'!E20</f>
        <v>87.27</v>
      </c>
      <c r="I22" s="69">
        <f t="shared" si="0"/>
        <v>0</v>
      </c>
      <c r="J22" s="69">
        <f t="shared" si="1"/>
        <v>0</v>
      </c>
      <c r="K22" s="69">
        <f t="shared" si="2"/>
        <v>0</v>
      </c>
      <c r="L22" s="69">
        <f t="shared" si="3"/>
        <v>0</v>
      </c>
    </row>
    <row r="23" spans="1:12" ht="12.75" customHeight="1">
      <c r="A23" s="62">
        <f aca="true" t="shared" si="4" ref="A23:A31">A22+1</f>
        <v>314</v>
      </c>
      <c r="B23" s="60" t="s">
        <v>64</v>
      </c>
      <c r="C23" s="58"/>
      <c r="D23" s="58"/>
      <c r="E23" s="174">
        <f>' parameterwaarden'!B21</f>
        <v>189.08</v>
      </c>
      <c r="F23" s="174">
        <f>' parameterwaarden'!C21</f>
        <v>212.87</v>
      </c>
      <c r="G23" s="174">
        <f>' parameterwaarden'!D21</f>
        <v>195.55</v>
      </c>
      <c r="H23" s="174">
        <f>' parameterwaarden'!E21</f>
        <v>214.72</v>
      </c>
      <c r="I23" s="69">
        <f t="shared" si="0"/>
        <v>0</v>
      </c>
      <c r="J23" s="69">
        <f t="shared" si="1"/>
        <v>0</v>
      </c>
      <c r="K23" s="69">
        <f t="shared" si="2"/>
        <v>0</v>
      </c>
      <c r="L23" s="69">
        <f t="shared" si="3"/>
        <v>0</v>
      </c>
    </row>
    <row r="24" spans="1:12" ht="12.75" customHeight="1">
      <c r="A24" s="62">
        <f t="shared" si="4"/>
        <v>315</v>
      </c>
      <c r="B24" s="60" t="s">
        <v>17</v>
      </c>
      <c r="C24" s="58"/>
      <c r="D24" s="58"/>
      <c r="E24" s="174">
        <f>' parameterwaarden'!B22</f>
        <v>19.32</v>
      </c>
      <c r="F24" s="174">
        <f>' parameterwaarden'!C22</f>
        <v>108.64</v>
      </c>
      <c r="G24" s="174">
        <f>' parameterwaarden'!D22</f>
        <v>19.98</v>
      </c>
      <c r="H24" s="174">
        <f>' parameterwaarden'!E22</f>
        <v>109.59</v>
      </c>
      <c r="I24" s="69">
        <f t="shared" si="0"/>
        <v>0</v>
      </c>
      <c r="J24" s="69">
        <f t="shared" si="1"/>
        <v>0</v>
      </c>
      <c r="K24" s="69">
        <f t="shared" si="2"/>
        <v>0</v>
      </c>
      <c r="L24" s="69">
        <f t="shared" si="3"/>
        <v>0</v>
      </c>
    </row>
    <row r="25" spans="1:12" ht="12.75" customHeight="1">
      <c r="A25" s="62">
        <f t="shared" si="4"/>
        <v>316</v>
      </c>
      <c r="B25" s="60" t="s">
        <v>18</v>
      </c>
      <c r="C25" s="58"/>
      <c r="D25" s="58"/>
      <c r="E25" s="174">
        <f>' parameterwaarden'!B23</f>
        <v>115.06</v>
      </c>
      <c r="F25" s="174">
        <f>' parameterwaarden'!C23</f>
        <v>120.26</v>
      </c>
      <c r="G25" s="174">
        <f>' parameterwaarden'!D23</f>
        <v>119</v>
      </c>
      <c r="H25" s="174">
        <f>' parameterwaarden'!E23</f>
        <v>121.31</v>
      </c>
      <c r="I25" s="69">
        <f t="shared" si="0"/>
        <v>0</v>
      </c>
      <c r="J25" s="69">
        <f t="shared" si="1"/>
        <v>0</v>
      </c>
      <c r="K25" s="69">
        <f t="shared" si="2"/>
        <v>0</v>
      </c>
      <c r="L25" s="69">
        <f t="shared" si="3"/>
        <v>0</v>
      </c>
    </row>
    <row r="26" spans="1:12" ht="12.75" customHeight="1">
      <c r="A26" s="62">
        <f t="shared" si="4"/>
        <v>317</v>
      </c>
      <c r="B26" s="60" t="s">
        <v>19</v>
      </c>
      <c r="C26" s="58"/>
      <c r="D26" s="58"/>
      <c r="E26" s="174">
        <f>' parameterwaarden'!B24</f>
        <v>115.06</v>
      </c>
      <c r="F26" s="174">
        <f>' parameterwaarden'!C24</f>
        <v>186.61</v>
      </c>
      <c r="G26" s="174">
        <f>' parameterwaarden'!D24</f>
        <v>119</v>
      </c>
      <c r="H26" s="174">
        <f>' parameterwaarden'!E24</f>
        <v>188.23</v>
      </c>
      <c r="I26" s="69">
        <f t="shared" si="0"/>
        <v>0</v>
      </c>
      <c r="J26" s="69">
        <f t="shared" si="1"/>
        <v>0</v>
      </c>
      <c r="K26" s="69">
        <f t="shared" si="2"/>
        <v>0</v>
      </c>
      <c r="L26" s="69">
        <f t="shared" si="3"/>
        <v>0</v>
      </c>
    </row>
    <row r="27" spans="1:12" ht="12.75" customHeight="1">
      <c r="A27" s="62">
        <f t="shared" si="4"/>
        <v>318</v>
      </c>
      <c r="B27" s="60" t="s">
        <v>20</v>
      </c>
      <c r="C27" s="58"/>
      <c r="D27" s="58"/>
      <c r="E27" s="174">
        <f>' parameterwaarden'!B25</f>
        <v>269.78</v>
      </c>
      <c r="F27" s="174">
        <f>' parameterwaarden'!C25</f>
        <v>120.26</v>
      </c>
      <c r="G27" s="174">
        <f>' parameterwaarden'!D25</f>
        <v>279.01</v>
      </c>
      <c r="H27" s="174">
        <f>' parameterwaarden'!E25</f>
        <v>121.31</v>
      </c>
      <c r="I27" s="69">
        <f t="shared" si="0"/>
        <v>0</v>
      </c>
      <c r="J27" s="69">
        <f t="shared" si="1"/>
        <v>0</v>
      </c>
      <c r="K27" s="69">
        <f t="shared" si="2"/>
        <v>0</v>
      </c>
      <c r="L27" s="69">
        <f t="shared" si="3"/>
        <v>0</v>
      </c>
    </row>
    <row r="28" spans="1:12" ht="12.75" customHeight="1">
      <c r="A28" s="62">
        <f t="shared" si="4"/>
        <v>319</v>
      </c>
      <c r="B28" s="60" t="s">
        <v>21</v>
      </c>
      <c r="C28" s="58"/>
      <c r="D28" s="58"/>
      <c r="E28" s="174">
        <f>' parameterwaarden'!B26</f>
        <v>269.78</v>
      </c>
      <c r="F28" s="174">
        <f>' parameterwaarden'!C26</f>
        <v>186.61</v>
      </c>
      <c r="G28" s="174">
        <f>' parameterwaarden'!D26</f>
        <v>279.01</v>
      </c>
      <c r="H28" s="174">
        <f>' parameterwaarden'!E26</f>
        <v>188.23</v>
      </c>
      <c r="I28" s="69">
        <f t="shared" si="0"/>
        <v>0</v>
      </c>
      <c r="J28" s="69">
        <f t="shared" si="1"/>
        <v>0</v>
      </c>
      <c r="K28" s="69">
        <f t="shared" si="2"/>
        <v>0</v>
      </c>
      <c r="L28" s="69">
        <f t="shared" si="3"/>
        <v>0</v>
      </c>
    </row>
    <row r="29" spans="1:12" ht="12.75" customHeight="1">
      <c r="A29" s="62">
        <f t="shared" si="4"/>
        <v>320</v>
      </c>
      <c r="B29" s="60" t="s">
        <v>22</v>
      </c>
      <c r="C29" s="58"/>
      <c r="D29" s="58"/>
      <c r="E29" s="174">
        <f>' parameterwaarden'!B27</f>
        <v>19.32</v>
      </c>
      <c r="F29" s="174">
        <f>' parameterwaarden'!C27</f>
        <v>97.09</v>
      </c>
      <c r="G29" s="174">
        <f>' parameterwaarden'!D27</f>
        <v>19.98</v>
      </c>
      <c r="H29" s="174">
        <f>' parameterwaarden'!E27</f>
        <v>97.93</v>
      </c>
      <c r="I29" s="69">
        <f t="shared" si="0"/>
        <v>0</v>
      </c>
      <c r="J29" s="69">
        <f t="shared" si="1"/>
        <v>0</v>
      </c>
      <c r="K29" s="69">
        <f t="shared" si="2"/>
        <v>0</v>
      </c>
      <c r="L29" s="69">
        <f t="shared" si="3"/>
        <v>0</v>
      </c>
    </row>
    <row r="30" spans="1:12" ht="12.75" customHeight="1">
      <c r="A30" s="62">
        <f t="shared" si="4"/>
        <v>321</v>
      </c>
      <c r="B30" s="60" t="s">
        <v>23</v>
      </c>
      <c r="C30" s="58"/>
      <c r="D30" s="58"/>
      <c r="E30" s="174">
        <f>' parameterwaarden'!B28</f>
        <v>19.32</v>
      </c>
      <c r="F30" s="174">
        <f>' parameterwaarden'!C28</f>
        <v>119.2</v>
      </c>
      <c r="G30" s="174">
        <f>' parameterwaarden'!D28</f>
        <v>19.98</v>
      </c>
      <c r="H30" s="174">
        <f>' parameterwaarden'!E28</f>
        <v>120.24</v>
      </c>
      <c r="I30" s="69">
        <f t="shared" si="0"/>
        <v>0</v>
      </c>
      <c r="J30" s="69">
        <f t="shared" si="1"/>
        <v>0</v>
      </c>
      <c r="K30" s="69">
        <f t="shared" si="2"/>
        <v>0</v>
      </c>
      <c r="L30" s="69">
        <f t="shared" si="3"/>
        <v>0</v>
      </c>
    </row>
    <row r="31" spans="1:12" ht="12.75" customHeight="1">
      <c r="A31" s="62">
        <f t="shared" si="4"/>
        <v>322</v>
      </c>
      <c r="B31" s="113" t="s">
        <v>57</v>
      </c>
      <c r="C31" s="114"/>
      <c r="D31" s="114"/>
      <c r="E31" s="114"/>
      <c r="F31" s="63"/>
      <c r="G31" s="63"/>
      <c r="H31" s="115"/>
      <c r="I31" s="134">
        <f>SUM(I21:I30)</f>
        <v>0</v>
      </c>
      <c r="J31" s="134">
        <f>SUM(J21:J30)</f>
        <v>0</v>
      </c>
      <c r="K31" s="134">
        <f>SUM(K21:K30)</f>
        <v>0</v>
      </c>
      <c r="L31" s="134">
        <f>SUM(L21:L30)</f>
        <v>0</v>
      </c>
    </row>
    <row r="32" spans="1:12" ht="12.75" customHeight="1">
      <c r="A32" s="62">
        <f>A31+1</f>
        <v>323</v>
      </c>
      <c r="B32" s="113" t="s">
        <v>89</v>
      </c>
      <c r="C32" s="114"/>
      <c r="D32" s="114"/>
      <c r="E32" s="114"/>
      <c r="F32" s="63"/>
      <c r="G32" s="63"/>
      <c r="H32" s="115"/>
      <c r="I32" s="134">
        <f>I12+I19+I31</f>
        <v>0</v>
      </c>
      <c r="J32" s="134">
        <f>J12+J19+J31</f>
        <v>0</v>
      </c>
      <c r="K32" s="134">
        <f>K12+K19+K31</f>
        <v>0</v>
      </c>
      <c r="L32" s="134">
        <f>L12+L19+L31</f>
        <v>0</v>
      </c>
    </row>
    <row r="33" spans="1:12" ht="12.75" customHeight="1">
      <c r="A33" s="83" t="str">
        <f>CONCATENATE("  * Voor de relevante beleidsregelbedragen voor ",Voorblad!J3-1," verwijzen wij u naar beleidsregel I-511 (2001). ")</f>
        <v>  * Voor de relevante beleidsregelbedragen voor 2009 verwijzen wij u naar beleidsregel I-511 (2001). </v>
      </c>
      <c r="B33" s="89"/>
      <c r="C33" s="89"/>
      <c r="D33" s="89"/>
      <c r="E33" s="89"/>
      <c r="F33" s="83"/>
      <c r="G33" s="83"/>
      <c r="H33" s="83"/>
      <c r="I33" s="83"/>
      <c r="J33" s="83"/>
      <c r="K33" s="83"/>
      <c r="L33" s="83"/>
    </row>
    <row r="34" spans="1:12" ht="24.75" customHeight="1">
      <c r="A34" s="373" t="s">
        <v>87</v>
      </c>
      <c r="B34" s="374"/>
      <c r="C34" s="374"/>
      <c r="D34" s="374"/>
      <c r="E34" s="374"/>
      <c r="F34" s="374"/>
      <c r="G34" s="374"/>
      <c r="H34" s="374"/>
      <c r="I34" s="374"/>
      <c r="J34" s="374"/>
      <c r="K34" s="374"/>
      <c r="L34" s="83"/>
    </row>
    <row r="35" spans="3:12" ht="25.5" customHeight="1">
      <c r="C35" s="88"/>
      <c r="D35" s="89"/>
      <c r="E35" s="89"/>
      <c r="F35" s="83"/>
      <c r="G35" s="83"/>
      <c r="H35" s="83"/>
      <c r="I35" s="83"/>
      <c r="J35" s="83"/>
      <c r="K35" s="83"/>
      <c r="L35" s="83"/>
    </row>
    <row r="36" spans="2:12" ht="15" customHeight="1">
      <c r="B36" s="83"/>
      <c r="C36" s="89"/>
      <c r="D36" s="89"/>
      <c r="E36" s="89"/>
      <c r="F36" s="83"/>
      <c r="G36" s="83"/>
      <c r="H36" s="83"/>
      <c r="I36" s="83"/>
      <c r="J36" s="83"/>
      <c r="K36" s="83"/>
      <c r="L36" s="83"/>
    </row>
  </sheetData>
  <sheetProtection password="CDEF" sheet="1" objects="1" scenarios="1"/>
  <mergeCells count="10">
    <mergeCell ref="A5:B6"/>
    <mergeCell ref="A34:K34"/>
    <mergeCell ref="E4:H4"/>
    <mergeCell ref="G5:H5"/>
    <mergeCell ref="K4:L4"/>
    <mergeCell ref="K5:L5"/>
    <mergeCell ref="I4:J4"/>
    <mergeCell ref="E5:F5"/>
    <mergeCell ref="I5:J5"/>
    <mergeCell ref="D4:D6"/>
  </mergeCells>
  <conditionalFormatting sqref="C21:D30 C14:D18 C8:H11">
    <cfRule type="expression" priority="1" dxfId="0" stopIfTrue="1">
      <formula>$A$4=TRUE</formula>
    </cfRule>
  </conditionalFormatting>
  <conditionalFormatting sqref="A5:B6">
    <cfRule type="expression" priority="2" dxfId="2" stopIfTrue="1">
      <formula>$B$1&gt;0</formula>
    </cfRule>
  </conditionalFormatting>
  <printOptions/>
  <pageMargins left="0.3937007874015748" right="0.3937007874015748" top="0.5905511811023623" bottom="0.5905511811023623" header="0.5118110236220472" footer="0.5118110236220472"/>
  <pageSetup horizontalDpi="600" verticalDpi="600" orientation="landscape" paperSize="9" scale="96" r:id="rId3"/>
  <rowBreaks count="1" manualBreakCount="1">
    <brk id="35" max="13" man="1"/>
  </rowBreaks>
  <legacyDrawing r:id="rId2"/>
  <oleObjects>
    <oleObject progId="MSPhotoEd.3" shapeId="1063413" r:id="rId1"/>
  </oleObjects>
</worksheet>
</file>

<file path=xl/worksheets/sheet4.xml><?xml version="1.0" encoding="utf-8"?>
<worksheet xmlns="http://schemas.openxmlformats.org/spreadsheetml/2006/main" xmlns:r="http://schemas.openxmlformats.org/officeDocument/2006/relationships">
  <dimension ref="A1:Q24"/>
  <sheetViews>
    <sheetView showGridLines="0" showZeros="0" showOutlineSymbols="0" zoomScaleSheetLayoutView="100" workbookViewId="0" topLeftCell="A1">
      <selection activeCell="G29" sqref="G29"/>
    </sheetView>
  </sheetViews>
  <sheetFormatPr defaultColWidth="9.140625" defaultRowHeight="15" customHeight="1"/>
  <cols>
    <col min="1" max="1" width="4.8515625" style="99" customWidth="1"/>
    <col min="2" max="2" width="31.28125" style="99" customWidth="1"/>
    <col min="3" max="4" width="13.7109375" style="100" customWidth="1"/>
    <col min="5" max="8" width="13.7109375" style="99" customWidth="1"/>
    <col min="9" max="9" width="9.140625" style="99" customWidth="1"/>
    <col min="10" max="10" width="9.00390625" style="177" bestFit="1" customWidth="1"/>
    <col min="11" max="11" width="10.28125" style="177" bestFit="1" customWidth="1"/>
    <col min="12" max="12" width="9.00390625" style="177" bestFit="1" customWidth="1"/>
    <col min="13" max="13" width="10.28125" style="177" bestFit="1" customWidth="1"/>
    <col min="14" max="14" width="7.8515625" style="177" bestFit="1" customWidth="1"/>
    <col min="15" max="15" width="9.57421875" style="177" bestFit="1" customWidth="1"/>
    <col min="16" max="16" width="5.57421875" style="177" bestFit="1" customWidth="1"/>
    <col min="17" max="17" width="9.57421875" style="177" bestFit="1" customWidth="1"/>
    <col min="18" max="20" width="0" style="99" hidden="1" customWidth="1"/>
    <col min="21" max="16384" width="9.140625" style="99" customWidth="1"/>
  </cols>
  <sheetData>
    <row r="1" spans="1:2" ht="15" customHeight="1">
      <c r="A1" s="99">
        <f>Voorblad!E8</f>
        <v>0</v>
      </c>
      <c r="B1" s="99">
        <f>Voorblad!F8</f>
        <v>0</v>
      </c>
    </row>
    <row r="2" spans="1:8" ht="15" customHeight="1">
      <c r="A2" s="98" t="str">
        <f>"Productieaantallen "&amp;Voorblad!J3-1&amp;" / "&amp;Voorblad!J3&amp;" radiotherapeutische centra"</f>
        <v>Productieaantallen 2009 / 2010 radiotherapeutische centra</v>
      </c>
      <c r="H2" s="99">
        <v>4</v>
      </c>
    </row>
    <row r="3" spans="1:17" ht="15" customHeight="1">
      <c r="A3" s="101" t="b">
        <f>Voorblad!F18</f>
        <v>1</v>
      </c>
      <c r="B3" s="98"/>
      <c r="J3" s="99"/>
      <c r="K3" s="99"/>
      <c r="L3" s="99"/>
      <c r="M3" s="99"/>
      <c r="N3" s="389" t="s">
        <v>100</v>
      </c>
      <c r="O3" s="390"/>
      <c r="P3" s="389" t="s">
        <v>119</v>
      </c>
      <c r="Q3" s="390"/>
    </row>
    <row r="4" spans="1:17" ht="15" customHeight="1">
      <c r="A4" s="287"/>
      <c r="B4" s="284"/>
      <c r="C4" s="102" t="s">
        <v>12</v>
      </c>
      <c r="D4" s="384" t="str">
        <f>"productie
afspraken "&amp;C5+1</f>
        <v>productie
afspraken 2010</v>
      </c>
      <c r="E4" s="380" t="s">
        <v>84</v>
      </c>
      <c r="F4" s="377"/>
      <c r="G4" s="393" t="s">
        <v>84</v>
      </c>
      <c r="H4" s="377"/>
      <c r="J4" s="388" t="s">
        <v>13</v>
      </c>
      <c r="K4" s="388"/>
      <c r="L4" s="388"/>
      <c r="M4" s="388"/>
      <c r="N4" s="185" t="s">
        <v>1</v>
      </c>
      <c r="O4" s="185" t="s">
        <v>4</v>
      </c>
      <c r="P4" s="185" t="s">
        <v>1</v>
      </c>
      <c r="Q4" s="185" t="s">
        <v>4</v>
      </c>
    </row>
    <row r="5" spans="1:17" ht="15" customHeight="1">
      <c r="A5" s="369" t="s">
        <v>120</v>
      </c>
      <c r="B5" s="370"/>
      <c r="C5" s="103">
        <f>Voorblad!J3-1</f>
        <v>2009</v>
      </c>
      <c r="D5" s="385"/>
      <c r="E5" s="381">
        <f>C5</f>
        <v>2009</v>
      </c>
      <c r="F5" s="382"/>
      <c r="G5" s="394">
        <f>C5+1</f>
        <v>2010</v>
      </c>
      <c r="H5" s="382"/>
      <c r="J5" s="387">
        <f>C5</f>
        <v>2009</v>
      </c>
      <c r="K5" s="387"/>
      <c r="L5" s="387">
        <v>2009</v>
      </c>
      <c r="M5" s="387"/>
      <c r="N5" s="185">
        <f>' parameterwaarden'!B5</f>
        <v>1.0342</v>
      </c>
      <c r="O5" s="185">
        <f>' parameterwaarden'!C5</f>
        <v>1.0087</v>
      </c>
      <c r="P5" s="185">
        <f>' parameterwaarden'!D5</f>
        <v>1.01</v>
      </c>
      <c r="Q5" s="185">
        <f>' parameterwaarden'!E5</f>
        <v>1.005</v>
      </c>
    </row>
    <row r="6" spans="1:13" ht="15" customHeight="1">
      <c r="A6" s="371"/>
      <c r="B6" s="372"/>
      <c r="C6" s="105"/>
      <c r="D6" s="386"/>
      <c r="E6" s="106" t="s">
        <v>1</v>
      </c>
      <c r="F6" s="86" t="s">
        <v>4</v>
      </c>
      <c r="G6" s="106" t="s">
        <v>1</v>
      </c>
      <c r="H6" s="86" t="s">
        <v>4</v>
      </c>
      <c r="J6" s="180" t="s">
        <v>1</v>
      </c>
      <c r="K6" s="181" t="s">
        <v>4</v>
      </c>
      <c r="L6" s="180" t="s">
        <v>1</v>
      </c>
      <c r="M6" s="181" t="s">
        <v>4</v>
      </c>
    </row>
    <row r="7" spans="1:13" ht="15" customHeight="1">
      <c r="A7" s="82" t="s">
        <v>62</v>
      </c>
      <c r="C7" s="107"/>
      <c r="D7" s="95"/>
      <c r="E7" s="83"/>
      <c r="F7" s="83"/>
      <c r="G7" s="83"/>
      <c r="H7" s="83"/>
      <c r="J7" s="179"/>
      <c r="K7" s="182"/>
      <c r="L7" s="182"/>
      <c r="M7" s="182"/>
    </row>
    <row r="8" spans="1:13" ht="15" customHeight="1">
      <c r="A8" s="62">
        <v>501</v>
      </c>
      <c r="B8" s="60" t="str">
        <f>' parameterwaarden'!A9</f>
        <v>Teletherapie eenvoudig (D611)</v>
      </c>
      <c r="C8" s="58"/>
      <c r="D8" s="58"/>
      <c r="E8" s="69">
        <f>ROUND((C8)*ROUND(J8*$N$5,2),0)</f>
        <v>0</v>
      </c>
      <c r="F8" s="69">
        <f>ROUND((C8)*ROUND(K8*$O$5,2),0)</f>
        <v>0</v>
      </c>
      <c r="G8" s="69">
        <f>ROUND(D8*ROUND(L8*$P$5,2),0)</f>
        <v>0</v>
      </c>
      <c r="H8" s="69">
        <f>ROUND(D8*ROUND(M8*$Q$5,2),0)</f>
        <v>0</v>
      </c>
      <c r="J8" s="183">
        <f>' parameterwaarden'!B9</f>
        <v>351.413169</v>
      </c>
      <c r="K8" s="183">
        <f>' parameterwaarden'!C9</f>
        <v>58.353044</v>
      </c>
      <c r="L8" s="183">
        <f>' parameterwaarden'!D9</f>
        <v>363.43</v>
      </c>
      <c r="M8" s="183">
        <f>' parameterwaarden'!E9</f>
        <v>58.86</v>
      </c>
    </row>
    <row r="9" spans="1:13" ht="15" customHeight="1">
      <c r="A9" s="62">
        <f>A8+1</f>
        <v>502</v>
      </c>
      <c r="B9" s="60" t="str">
        <f>' parameterwaarden'!A10</f>
        <v>Teletherapie standaard (D612)</v>
      </c>
      <c r="C9" s="58"/>
      <c r="D9" s="58"/>
      <c r="E9" s="69">
        <f>ROUND((C9)*ROUND(J9*$N$5,2),0)</f>
        <v>0</v>
      </c>
      <c r="F9" s="69">
        <f>ROUND((C9)*ROUND(K9*$O$5,2),0)</f>
        <v>0</v>
      </c>
      <c r="G9" s="69">
        <f>ROUND(D9*ROUND(L9*$P$5,2),0)</f>
        <v>0</v>
      </c>
      <c r="H9" s="69">
        <f>ROUND(D9*ROUND(M9*$Q$5,2),0)</f>
        <v>0</v>
      </c>
      <c r="J9" s="183">
        <f>' parameterwaarden'!B10</f>
        <v>1125.6419339999998</v>
      </c>
      <c r="K9" s="183">
        <f>' parameterwaarden'!C10</f>
        <v>185.614636</v>
      </c>
      <c r="L9" s="183">
        <f>' parameterwaarden'!D10</f>
        <v>1164.14</v>
      </c>
      <c r="M9" s="183">
        <f>' parameterwaarden'!E10</f>
        <v>187.22</v>
      </c>
    </row>
    <row r="10" spans="1:13" ht="15" customHeight="1">
      <c r="A10" s="62">
        <f aca="true" t="shared" si="0" ref="A10:A18">A9+1</f>
        <v>503</v>
      </c>
      <c r="B10" s="60" t="str">
        <f>' parameterwaarden'!A11</f>
        <v>Teletherapie intensief (D613)</v>
      </c>
      <c r="C10" s="58"/>
      <c r="D10" s="58"/>
      <c r="E10" s="69">
        <f>ROUND((C10)*ROUND(J10*$N$5,2),0)</f>
        <v>0</v>
      </c>
      <c r="F10" s="69">
        <f>ROUND((C10)*ROUND(K10*$O$5,2),0)</f>
        <v>0</v>
      </c>
      <c r="G10" s="69">
        <f>ROUND(D10*ROUND(L10*$P$5,2),0)</f>
        <v>0</v>
      </c>
      <c r="H10" s="69">
        <f>ROUND(D10*ROUND(M10*$Q$5,2),0)</f>
        <v>0</v>
      </c>
      <c r="J10" s="183">
        <f>' parameterwaarden'!B11</f>
        <v>1928.573205</v>
      </c>
      <c r="K10" s="183">
        <f>' parameterwaarden'!C11</f>
        <v>317.876744</v>
      </c>
      <c r="L10" s="183">
        <f>' parameterwaarden'!D11</f>
        <v>1994.53</v>
      </c>
      <c r="M10" s="183">
        <f>' parameterwaarden'!E11</f>
        <v>320.65</v>
      </c>
    </row>
    <row r="11" spans="1:13" ht="15" customHeight="1">
      <c r="A11" s="62">
        <f t="shared" si="0"/>
        <v>504</v>
      </c>
      <c r="B11" s="60" t="str">
        <f>' parameterwaarden'!A12</f>
        <v>Teletherapie bijzonder (D614)</v>
      </c>
      <c r="C11" s="58"/>
      <c r="D11" s="58"/>
      <c r="E11" s="69">
        <f>ROUND((C11)*ROUND(J11*$N$5,2),0)</f>
        <v>0</v>
      </c>
      <c r="F11" s="69">
        <f>ROUND((C11)*ROUND(K11*$O$5,2),0)</f>
        <v>0</v>
      </c>
      <c r="G11" s="69">
        <f>ROUND(D11*ROUND(L11*$P$5,2),0)</f>
        <v>0</v>
      </c>
      <c r="H11" s="69">
        <f>ROUND(D11*ROUND(M11*$Q$5,2),0)</f>
        <v>0</v>
      </c>
      <c r="J11" s="183">
        <f>' parameterwaarden'!B12</f>
        <v>3239.813577</v>
      </c>
      <c r="K11" s="183">
        <f>' parameterwaarden'!C12</f>
        <v>533.494476</v>
      </c>
      <c r="L11" s="183">
        <f>' parameterwaarden'!D12</f>
        <v>3350.61</v>
      </c>
      <c r="M11" s="183">
        <f>' parameterwaarden'!E12</f>
        <v>538.13</v>
      </c>
    </row>
    <row r="12" spans="1:13" ht="15" customHeight="1">
      <c r="A12" s="85"/>
      <c r="B12" s="85"/>
      <c r="C12" s="85"/>
      <c r="D12" s="85"/>
      <c r="E12" s="92"/>
      <c r="F12" s="92"/>
      <c r="G12" s="92"/>
      <c r="H12" s="92"/>
      <c r="J12" s="183"/>
      <c r="K12" s="183"/>
      <c r="L12" s="183"/>
      <c r="M12" s="183"/>
    </row>
    <row r="13" spans="1:13" ht="15" customHeight="1">
      <c r="A13" s="108" t="s">
        <v>63</v>
      </c>
      <c r="B13" s="87"/>
      <c r="C13" s="87"/>
      <c r="D13" s="87"/>
      <c r="E13" s="87"/>
      <c r="F13" s="87"/>
      <c r="G13" s="87"/>
      <c r="H13" s="87"/>
      <c r="I13" s="109"/>
      <c r="J13" s="182"/>
      <c r="K13" s="182"/>
      <c r="L13" s="182"/>
      <c r="M13" s="182"/>
    </row>
    <row r="14" spans="1:13" ht="15" customHeight="1">
      <c r="A14" s="110">
        <f>A11+1</f>
        <v>505</v>
      </c>
      <c r="B14" s="125" t="str">
        <f>' parameterwaarden'!A13</f>
        <v>Brachytherapie eenvoudig (D621)</v>
      </c>
      <c r="C14" s="59"/>
      <c r="D14" s="59"/>
      <c r="E14" s="69">
        <f>ROUND((C14)*ROUND(J14*$N$5,2),0)</f>
        <v>0</v>
      </c>
      <c r="F14" s="69">
        <f>ROUND((C14)*ROUND(K14*$O$5,2),0)</f>
        <v>0</v>
      </c>
      <c r="G14" s="69">
        <f>ROUND(D14*ROUND(L14*$P$5,2),0)</f>
        <v>0</v>
      </c>
      <c r="H14" s="69">
        <f>ROUND(D14*ROUND(M14*$Q$5,2),0)</f>
        <v>0</v>
      </c>
      <c r="J14" s="183">
        <f>' parameterwaarden'!B13</f>
        <v>170.924568</v>
      </c>
      <c r="K14" s="183">
        <f>' parameterwaarden'!C13</f>
        <v>28.33968</v>
      </c>
      <c r="L14" s="183">
        <f>' parameterwaarden'!D13</f>
        <v>176.77</v>
      </c>
      <c r="M14" s="183">
        <f>' parameterwaarden'!E13</f>
        <v>28.59</v>
      </c>
    </row>
    <row r="15" spans="1:13" ht="15" customHeight="1">
      <c r="A15" s="62">
        <f t="shared" si="0"/>
        <v>506</v>
      </c>
      <c r="B15" s="125" t="str">
        <f>' parameterwaarden'!A14</f>
        <v>Brachytherapie standaard (D622)</v>
      </c>
      <c r="C15" s="59"/>
      <c r="D15" s="59"/>
      <c r="E15" s="69">
        <f>ROUND((C15)*ROUND(J15*$N$5,2),0)</f>
        <v>0</v>
      </c>
      <c r="F15" s="69">
        <f>ROUND((C15)*ROUND(K15*$O$5,2),0)</f>
        <v>0</v>
      </c>
      <c r="G15" s="69">
        <f>ROUND(D15*ROUND(L15*$P$5,2),0)</f>
        <v>0</v>
      </c>
      <c r="H15" s="69">
        <f>ROUND(D15*ROUND(M15*$Q$5,2),0)</f>
        <v>0</v>
      </c>
      <c r="J15" s="183">
        <f>' parameterwaarden'!B14</f>
        <v>292.27018799999996</v>
      </c>
      <c r="K15" s="183">
        <f>' parameterwaarden'!C14</f>
        <v>42.797024</v>
      </c>
      <c r="L15" s="183">
        <f>' parameterwaarden'!D14</f>
        <v>302.27</v>
      </c>
      <c r="M15" s="183">
        <f>' parameterwaarden'!E14</f>
        <v>43.17</v>
      </c>
    </row>
    <row r="16" spans="1:13" ht="15" customHeight="1">
      <c r="A16" s="62">
        <f t="shared" si="0"/>
        <v>507</v>
      </c>
      <c r="B16" s="125" t="str">
        <f>' parameterwaarden'!A15</f>
        <v>Brachytherapie intensief (D623)</v>
      </c>
      <c r="C16" s="59"/>
      <c r="D16" s="59"/>
      <c r="E16" s="69">
        <f>ROUND((C16)*ROUND(J16*$N$5,2),0)</f>
        <v>0</v>
      </c>
      <c r="F16" s="69">
        <f>ROUND((C16)*ROUND(K16*$O$5,2),0)</f>
        <v>0</v>
      </c>
      <c r="G16" s="69">
        <f>ROUND(D16*ROUND(L16*$P$5,2),0)</f>
        <v>0</v>
      </c>
      <c r="H16" s="69">
        <f>ROUND(D16*ROUND(M16*$Q$5,2),0)</f>
        <v>0</v>
      </c>
      <c r="J16" s="183">
        <f>' parameterwaarden'!B15</f>
        <v>595.020225</v>
      </c>
      <c r="K16" s="183">
        <f>' parameterwaarden'!C15</f>
        <v>97.80269999999999</v>
      </c>
      <c r="L16" s="183">
        <f>' parameterwaarden'!D15</f>
        <v>615.37</v>
      </c>
      <c r="M16" s="183">
        <f>' parameterwaarden'!E15</f>
        <v>98.65</v>
      </c>
    </row>
    <row r="17" spans="1:13" ht="15" customHeight="1">
      <c r="A17" s="62">
        <f t="shared" si="0"/>
        <v>508</v>
      </c>
      <c r="B17" s="125" t="str">
        <f>' parameterwaarden'!A16</f>
        <v>Brachytherapie bijzonder (D624)</v>
      </c>
      <c r="C17" s="59"/>
      <c r="D17" s="59"/>
      <c r="E17" s="69">
        <f>ROUND((C17)*ROUND(J17*$N$5,2),0)</f>
        <v>0</v>
      </c>
      <c r="F17" s="69">
        <f>ROUND((C17)*ROUND(K17*$O$5,2),0)</f>
        <v>0</v>
      </c>
      <c r="G17" s="69">
        <f>ROUND(D17*ROUND(L17*$P$5,2),0)</f>
        <v>0</v>
      </c>
      <c r="H17" s="69">
        <f>ROUND(D17*ROUND(M17*$Q$5,2),0)</f>
        <v>0</v>
      </c>
      <c r="J17" s="183">
        <f>' parameterwaarden'!B16</f>
        <v>2105.866857</v>
      </c>
      <c r="K17" s="183">
        <f>' parameterwaarden'!C16</f>
        <v>347.33563599999997</v>
      </c>
      <c r="L17" s="183">
        <f>' parameterwaarden'!D16</f>
        <v>2177.89</v>
      </c>
      <c r="M17" s="183">
        <f>' parameterwaarden'!E16</f>
        <v>350.36</v>
      </c>
    </row>
    <row r="18" spans="1:13" ht="15" customHeight="1">
      <c r="A18" s="62">
        <f t="shared" si="0"/>
        <v>509</v>
      </c>
      <c r="B18" s="125" t="str">
        <f>' parameterwaarden'!A17</f>
        <v>Brachytherapie bijzonder (D625)</v>
      </c>
      <c r="C18" s="59"/>
      <c r="D18" s="59"/>
      <c r="E18" s="69">
        <f>ROUND((C18)*ROUND(J18*$N$5,2),0)</f>
        <v>0</v>
      </c>
      <c r="F18" s="69">
        <f>ROUND((C18)*ROUND(K18*$O$5,2),0)</f>
        <v>0</v>
      </c>
      <c r="G18" s="69">
        <f>ROUND(D18*ROUND(L18*$P$5,2),0)</f>
        <v>0</v>
      </c>
      <c r="H18" s="69">
        <f>ROUND(D18*ROUND(M18*$Q$5,2),0)</f>
        <v>0</v>
      </c>
      <c r="J18" s="183">
        <f>' parameterwaarden'!B17</f>
        <v>2105.866857</v>
      </c>
      <c r="K18" s="183">
        <f>' parameterwaarden'!C17</f>
        <v>4800.885544</v>
      </c>
      <c r="L18" s="183">
        <f>' parameterwaarden'!D17</f>
        <v>2177.89</v>
      </c>
      <c r="M18" s="183">
        <f>' parameterwaarden'!E17</f>
        <v>4842.66</v>
      </c>
    </row>
    <row r="19" spans="1:13" ht="15" customHeight="1">
      <c r="A19" s="91"/>
      <c r="B19" s="83"/>
      <c r="C19" s="92"/>
      <c r="D19" s="92"/>
      <c r="E19" s="92"/>
      <c r="F19" s="92"/>
      <c r="G19" s="92"/>
      <c r="H19" s="92"/>
      <c r="J19" s="178"/>
      <c r="K19" s="178"/>
      <c r="L19" s="178"/>
      <c r="M19" s="178"/>
    </row>
    <row r="20" spans="1:8" ht="15" customHeight="1">
      <c r="A20" s="62">
        <f>A18+1</f>
        <v>510</v>
      </c>
      <c r="B20" s="391" t="s">
        <v>88</v>
      </c>
      <c r="C20" s="392"/>
      <c r="D20" s="392"/>
      <c r="E20" s="111">
        <f>SUM(E8:E18)</f>
        <v>0</v>
      </c>
      <c r="F20" s="111">
        <f>SUM(F8:F18)</f>
        <v>0</v>
      </c>
      <c r="G20" s="111">
        <f>SUM(G8:G18)</f>
        <v>0</v>
      </c>
      <c r="H20" s="111">
        <f>SUM(H8:H18)</f>
        <v>0</v>
      </c>
    </row>
    <row r="21" spans="1:8" ht="15" customHeight="1">
      <c r="A21" s="88"/>
      <c r="B21" s="83"/>
      <c r="C21" s="89"/>
      <c r="D21" s="89"/>
      <c r="E21" s="83"/>
      <c r="F21" s="83"/>
      <c r="G21" s="83"/>
      <c r="H21" s="83"/>
    </row>
    <row r="22" spans="1:8" ht="15" customHeight="1">
      <c r="A22" s="83"/>
      <c r="B22" s="112"/>
      <c r="C22" s="89"/>
      <c r="D22" s="89"/>
      <c r="E22" s="83"/>
      <c r="F22" s="83"/>
      <c r="G22" s="83"/>
      <c r="H22" s="83"/>
    </row>
    <row r="23" spans="3:8" ht="15" customHeight="1">
      <c r="C23" s="97"/>
      <c r="D23" s="97"/>
      <c r="E23" s="88"/>
      <c r="F23" s="88"/>
      <c r="G23" s="88"/>
      <c r="H23" s="88"/>
    </row>
    <row r="24" spans="1:8" ht="15" customHeight="1">
      <c r="A24" s="88"/>
      <c r="B24" s="88"/>
      <c r="C24" s="97"/>
      <c r="D24" s="97"/>
      <c r="E24" s="88"/>
      <c r="F24" s="88"/>
      <c r="G24" s="88"/>
      <c r="H24" s="88"/>
    </row>
  </sheetData>
  <sheetProtection password="CDEF" sheet="1" objects="1" scenarios="1"/>
  <mergeCells count="12">
    <mergeCell ref="B20:D20"/>
    <mergeCell ref="G4:H4"/>
    <mergeCell ref="G5:H5"/>
    <mergeCell ref="E4:F4"/>
    <mergeCell ref="D4:D6"/>
    <mergeCell ref="E5:F5"/>
    <mergeCell ref="A5:B6"/>
    <mergeCell ref="L5:M5"/>
    <mergeCell ref="J4:M4"/>
    <mergeCell ref="N3:O3"/>
    <mergeCell ref="P3:Q3"/>
    <mergeCell ref="J5:K5"/>
  </mergeCells>
  <conditionalFormatting sqref="C8:D11 C14:D18">
    <cfRule type="expression" priority="1" dxfId="0" stopIfTrue="1">
      <formula>$A$3=TRUE</formula>
    </cfRule>
  </conditionalFormatting>
  <conditionalFormatting sqref="A5:B6">
    <cfRule type="expression" priority="2" dxfId="2" stopIfTrue="1">
      <formula>$B$1&gt;0</formula>
    </cfRule>
  </conditionalFormatting>
  <printOptions/>
  <pageMargins left="0.3937007874015748" right="0.3937007874015748" top="0.984251968503937" bottom="0.984251968503937" header="0.5118110236220472" footer="0.5118110236220472"/>
  <pageSetup horizontalDpi="600" verticalDpi="600" orientation="landscape" paperSize="9" r:id="rId3"/>
  <colBreaks count="1" manualBreakCount="1">
    <brk id="8" min="1" max="23" man="1"/>
  </colBreaks>
  <legacyDrawing r:id="rId2"/>
  <oleObjects>
    <oleObject progId="MSPhotoEd.3" shapeId="1065271" r:id="rId1"/>
  </oleObjects>
</worksheet>
</file>

<file path=xl/worksheets/sheet5.xml><?xml version="1.0" encoding="utf-8"?>
<worksheet xmlns="http://schemas.openxmlformats.org/spreadsheetml/2006/main" xmlns:r="http://schemas.openxmlformats.org/officeDocument/2006/relationships">
  <dimension ref="A1:I60"/>
  <sheetViews>
    <sheetView showGridLines="0" showZeros="0" showOutlineSymbols="0" zoomScaleSheetLayoutView="100" workbookViewId="0" topLeftCell="A1">
      <selection activeCell="G29" sqref="G29"/>
    </sheetView>
  </sheetViews>
  <sheetFormatPr defaultColWidth="9.140625" defaultRowHeight="15" customHeight="1"/>
  <cols>
    <col min="1" max="1" width="5.28125" style="88" customWidth="1"/>
    <col min="2" max="2" width="48.57421875" style="88" customWidth="1"/>
    <col min="3" max="3" width="15.7109375" style="97" customWidth="1"/>
    <col min="4" max="6" width="15.7109375" style="88" customWidth="1"/>
    <col min="7" max="16384" width="9.140625" style="88" customWidth="1"/>
  </cols>
  <sheetData>
    <row r="1" spans="1:2" ht="15" customHeight="1">
      <c r="A1" s="300">
        <f>Voorblad!E8</f>
        <v>0</v>
      </c>
      <c r="B1" s="300">
        <f>Voorblad!F8</f>
        <v>0</v>
      </c>
    </row>
    <row r="2" spans="1:6" ht="15" customHeight="1">
      <c r="A2" s="93" t="s">
        <v>90</v>
      </c>
      <c r="F2" s="89">
        <v>5</v>
      </c>
    </row>
    <row r="3" spans="1:6" ht="8.25" customHeight="1">
      <c r="A3" s="84" t="b">
        <f>Voorblad!F18</f>
        <v>1</v>
      </c>
      <c r="F3" s="89"/>
    </row>
    <row r="4" spans="1:6" ht="11.25" customHeight="1">
      <c r="A4" s="369" t="s">
        <v>120</v>
      </c>
      <c r="B4" s="370"/>
      <c r="F4" s="89"/>
    </row>
    <row r="5" spans="1:3" ht="3" customHeight="1">
      <c r="A5" s="371"/>
      <c r="B5" s="372"/>
      <c r="C5" s="89"/>
    </row>
    <row r="6" spans="1:3" ht="15" customHeight="1">
      <c r="A6" s="82" t="s">
        <v>0</v>
      </c>
      <c r="B6" s="82"/>
      <c r="C6" s="89"/>
    </row>
    <row r="7" spans="1:6" ht="15" customHeight="1">
      <c r="A7" s="62">
        <f>F2*100+1</f>
        <v>501</v>
      </c>
      <c r="B7" s="395" t="str">
        <f>"Overeengekomen dubieuze debiteuren "&amp;Voorblad!J3</f>
        <v>Overeengekomen dubieuze debiteuren 2010</v>
      </c>
      <c r="C7" s="396"/>
      <c r="D7" s="396"/>
      <c r="E7" s="397"/>
      <c r="F7" s="58"/>
    </row>
    <row r="8" spans="1:6" ht="15" customHeight="1">
      <c r="A8" s="62">
        <f>A7+1</f>
        <v>502</v>
      </c>
      <c r="B8" s="395" t="str">
        <f>"Werkelijke kosten "&amp;Voorblad!J3-1</f>
        <v>Werkelijke kosten 2009</v>
      </c>
      <c r="C8" s="396"/>
      <c r="D8" s="396"/>
      <c r="E8" s="397"/>
      <c r="F8" s="58"/>
    </row>
    <row r="9" spans="1:4" ht="15" customHeight="1">
      <c r="A9" s="91"/>
      <c r="B9" s="85"/>
      <c r="C9" s="92"/>
      <c r="D9" s="90"/>
    </row>
    <row r="10" spans="1:3" ht="15.75" customHeight="1">
      <c r="A10" s="93" t="s">
        <v>91</v>
      </c>
      <c r="C10" s="94"/>
    </row>
    <row r="11" spans="1:6" ht="15" customHeight="1">
      <c r="A11" s="62">
        <f>A8+1</f>
        <v>503</v>
      </c>
      <c r="B11" s="395" t="str">
        <f>"Aantal leerlingen op 1 oktober "&amp;Voorblad!J3-1</f>
        <v>Aantal leerlingen op 1 oktober 2009</v>
      </c>
      <c r="C11" s="396"/>
      <c r="D11" s="396"/>
      <c r="E11" s="397"/>
      <c r="F11" s="58"/>
    </row>
    <row r="12" spans="1:6" ht="15" customHeight="1">
      <c r="A12" s="400" t="s">
        <v>96</v>
      </c>
      <c r="B12" s="401"/>
      <c r="C12" s="401"/>
      <c r="D12" s="402"/>
      <c r="E12" s="402"/>
      <c r="F12" s="402"/>
    </row>
    <row r="13" spans="1:6" ht="15" customHeight="1">
      <c r="A13" s="403"/>
      <c r="B13" s="403"/>
      <c r="C13" s="403"/>
      <c r="D13" s="404"/>
      <c r="E13" s="404"/>
      <c r="F13" s="404"/>
    </row>
    <row r="14" spans="1:9" ht="15" customHeight="1">
      <c r="A14" s="91"/>
      <c r="C14" s="94"/>
      <c r="I14" s="90"/>
    </row>
    <row r="15" spans="1:9" ht="17.25" customHeight="1">
      <c r="A15" s="82" t="str">
        <f>"Lokale productiegebonden toeslag "&amp;Voorblad!J3-1</f>
        <v>Lokale productiegebonden toeslag 2009</v>
      </c>
      <c r="C15" s="94"/>
      <c r="H15" s="85"/>
      <c r="I15" s="90"/>
    </row>
    <row r="16" spans="1:9" ht="14.25" customHeight="1">
      <c r="A16" s="62">
        <f>A11+1</f>
        <v>504</v>
      </c>
      <c r="B16" s="395" t="str">
        <f>"Definitief overeengekomen bedrag "&amp;Voorblad!J3-1</f>
        <v>Definitief overeengekomen bedrag 2009</v>
      </c>
      <c r="C16" s="396"/>
      <c r="D16" s="396"/>
      <c r="E16" s="397"/>
      <c r="F16" s="58"/>
      <c r="G16" s="85"/>
      <c r="H16" s="85"/>
      <c r="I16" s="90"/>
    </row>
    <row r="17" spans="1:9" ht="15" customHeight="1">
      <c r="A17" s="62">
        <f>A16+1</f>
        <v>505</v>
      </c>
      <c r="B17" s="395" t="str">
        <f>CONCATENATE("Voorlopig overeengekomen bedrag voor ",Voorblad!J3,)</f>
        <v>Voorlopig overeengekomen bedrag voor 2010</v>
      </c>
      <c r="C17" s="396"/>
      <c r="D17" s="396"/>
      <c r="E17" s="397"/>
      <c r="F17" s="58"/>
      <c r="G17" s="85"/>
      <c r="H17" s="85"/>
      <c r="I17" s="90"/>
    </row>
    <row r="18" spans="1:8" ht="15" customHeight="1">
      <c r="A18" s="407" t="s">
        <v>112</v>
      </c>
      <c r="B18" s="408"/>
      <c r="C18" s="408"/>
      <c r="D18" s="408"/>
      <c r="E18" s="408"/>
      <c r="F18" s="408"/>
      <c r="G18" s="85"/>
      <c r="H18" s="85"/>
    </row>
    <row r="19" spans="1:6" ht="15" customHeight="1">
      <c r="A19" s="409"/>
      <c r="B19" s="409"/>
      <c r="C19" s="409"/>
      <c r="D19" s="409"/>
      <c r="E19" s="409"/>
      <c r="F19" s="409"/>
    </row>
    <row r="20" spans="1:6" ht="15" customHeight="1">
      <c r="A20" s="409"/>
      <c r="B20" s="409"/>
      <c r="C20" s="409"/>
      <c r="D20" s="409"/>
      <c r="E20" s="409"/>
      <c r="F20" s="409"/>
    </row>
    <row r="22" spans="1:6" ht="15" customHeight="1">
      <c r="A22" s="405" t="s">
        <v>83</v>
      </c>
      <c r="B22" s="406"/>
      <c r="C22" s="126" t="s">
        <v>25</v>
      </c>
      <c r="D22" s="127" t="s">
        <v>3</v>
      </c>
      <c r="E22" s="128" t="s">
        <v>2</v>
      </c>
      <c r="F22" s="127" t="s">
        <v>3</v>
      </c>
    </row>
    <row r="23" spans="1:6" ht="15" customHeight="1">
      <c r="A23" s="399"/>
      <c r="B23" s="406"/>
      <c r="C23" s="129" t="s">
        <v>26</v>
      </c>
      <c r="D23" s="130"/>
      <c r="E23" s="131" t="s">
        <v>28</v>
      </c>
      <c r="F23" s="130"/>
    </row>
    <row r="24" spans="1:6" ht="15" customHeight="1">
      <c r="A24" s="399"/>
      <c r="B24" s="406"/>
      <c r="C24" s="132">
        <f>Voorblad!J3-1</f>
        <v>2009</v>
      </c>
      <c r="D24" s="132">
        <f>C24</f>
        <v>2009</v>
      </c>
      <c r="E24" s="132">
        <f>Voorblad!J3</f>
        <v>2010</v>
      </c>
      <c r="F24" s="132">
        <f>E24</f>
        <v>2010</v>
      </c>
    </row>
    <row r="25" spans="1:6" ht="15" customHeight="1">
      <c r="A25" s="1"/>
      <c r="B25" s="64"/>
      <c r="C25" s="57"/>
      <c r="D25" s="57"/>
      <c r="E25" s="1"/>
      <c r="F25" s="1"/>
    </row>
    <row r="26" spans="1:6" ht="15" customHeight="1">
      <c r="A26" s="137">
        <v>701</v>
      </c>
      <c r="B26" s="60" t="s">
        <v>80</v>
      </c>
      <c r="C26" s="58"/>
      <c r="D26" s="136">
        <f>ROUND(C26*80%,0)</f>
        <v>0</v>
      </c>
      <c r="E26" s="58"/>
      <c r="F26" s="138">
        <v>0</v>
      </c>
    </row>
    <row r="27" spans="1:7" ht="15" customHeight="1">
      <c r="A27" s="137">
        <v>702</v>
      </c>
      <c r="B27" s="60" t="s">
        <v>81</v>
      </c>
      <c r="C27" s="58"/>
      <c r="D27" s="136">
        <f>ROUND(C27*100%,0)</f>
        <v>0</v>
      </c>
      <c r="E27" s="58"/>
      <c r="F27" s="78">
        <f>ROUND(E27*100%,0)</f>
        <v>0</v>
      </c>
      <c r="G27" s="1"/>
    </row>
    <row r="28" spans="1:7" ht="15" customHeight="1">
      <c r="A28" s="137">
        <v>733</v>
      </c>
      <c r="B28" s="113" t="s">
        <v>29</v>
      </c>
      <c r="C28" s="124">
        <f>SUM(C26:C27)</f>
        <v>0</v>
      </c>
      <c r="D28" s="124">
        <f>SUM(D26:D27)</f>
        <v>0</v>
      </c>
      <c r="E28" s="124">
        <f>SUM(E26:E27)</f>
        <v>0</v>
      </c>
      <c r="F28" s="124">
        <f>SUM(F26:F27)</f>
        <v>0</v>
      </c>
      <c r="G28" s="123"/>
    </row>
    <row r="29" spans="1:7" ht="15" customHeight="1">
      <c r="A29" s="83" t="s">
        <v>65</v>
      </c>
      <c r="B29" s="139"/>
      <c r="C29" s="24"/>
      <c r="D29" s="53"/>
      <c r="E29" s="53"/>
      <c r="F29" s="53"/>
      <c r="G29" s="123"/>
    </row>
    <row r="30" spans="1:6" ht="15" customHeight="1">
      <c r="A30" s="398" t="s">
        <v>82</v>
      </c>
      <c r="B30" s="399"/>
      <c r="C30" s="399"/>
      <c r="D30" s="399"/>
      <c r="E30" s="399"/>
      <c r="F30" s="399"/>
    </row>
    <row r="31" spans="1:6" ht="15" customHeight="1">
      <c r="A31" s="399"/>
      <c r="B31" s="399"/>
      <c r="C31" s="399"/>
      <c r="D31" s="399"/>
      <c r="E31" s="399"/>
      <c r="F31" s="399"/>
    </row>
    <row r="32" spans="2:4" ht="15" customHeight="1">
      <c r="B32" s="90"/>
      <c r="C32" s="96"/>
      <c r="D32" s="90"/>
    </row>
    <row r="33" spans="2:4" ht="15" customHeight="1">
      <c r="B33" s="90"/>
      <c r="C33" s="96"/>
      <c r="D33" s="90"/>
    </row>
    <row r="34" spans="2:4" ht="15" customHeight="1">
      <c r="B34" s="90"/>
      <c r="C34" s="96"/>
      <c r="D34" s="90"/>
    </row>
    <row r="35" spans="2:4" ht="15" customHeight="1">
      <c r="B35" s="90"/>
      <c r="C35" s="96"/>
      <c r="D35" s="90"/>
    </row>
    <row r="36" spans="2:4" ht="15" customHeight="1">
      <c r="B36" s="90"/>
      <c r="C36" s="96"/>
      <c r="D36" s="90"/>
    </row>
    <row r="37" spans="2:4" ht="15" customHeight="1">
      <c r="B37" s="90"/>
      <c r="C37" s="96"/>
      <c r="D37" s="90"/>
    </row>
    <row r="38" spans="2:4" ht="15" customHeight="1">
      <c r="B38" s="90"/>
      <c r="C38" s="96"/>
      <c r="D38" s="90"/>
    </row>
    <row r="39" spans="2:4" ht="15" customHeight="1">
      <c r="B39" s="90"/>
      <c r="C39" s="96"/>
      <c r="D39" s="90"/>
    </row>
    <row r="40" spans="2:4" ht="15" customHeight="1">
      <c r="B40" s="90"/>
      <c r="C40" s="96"/>
      <c r="D40" s="90"/>
    </row>
    <row r="41" spans="2:4" ht="15" customHeight="1">
      <c r="B41" s="90"/>
      <c r="C41" s="96"/>
      <c r="D41" s="90"/>
    </row>
    <row r="42" spans="2:4" ht="15" customHeight="1">
      <c r="B42" s="90"/>
      <c r="C42" s="96"/>
      <c r="D42" s="90"/>
    </row>
    <row r="43" spans="2:4" ht="15" customHeight="1">
      <c r="B43" s="90"/>
      <c r="C43" s="96"/>
      <c r="D43" s="90"/>
    </row>
    <row r="44" spans="2:4" ht="15" customHeight="1">
      <c r="B44" s="90"/>
      <c r="C44" s="96"/>
      <c r="D44" s="90"/>
    </row>
    <row r="45" spans="2:4" ht="15" customHeight="1">
      <c r="B45" s="90"/>
      <c r="C45" s="96"/>
      <c r="D45" s="90"/>
    </row>
    <row r="46" spans="2:4" ht="15" customHeight="1">
      <c r="B46" s="90"/>
      <c r="C46" s="96"/>
      <c r="D46" s="90"/>
    </row>
    <row r="47" spans="2:4" ht="15" customHeight="1">
      <c r="B47" s="90"/>
      <c r="C47" s="96"/>
      <c r="D47" s="90"/>
    </row>
    <row r="48" spans="2:4" ht="15" customHeight="1">
      <c r="B48" s="90"/>
      <c r="C48" s="96"/>
      <c r="D48" s="90"/>
    </row>
    <row r="49" spans="2:4" ht="15" customHeight="1">
      <c r="B49" s="90"/>
      <c r="C49" s="96"/>
      <c r="D49" s="90"/>
    </row>
    <row r="50" spans="2:4" ht="15" customHeight="1">
      <c r="B50" s="90"/>
      <c r="C50" s="96"/>
      <c r="D50" s="90"/>
    </row>
    <row r="51" spans="2:4" ht="15" customHeight="1">
      <c r="B51" s="90"/>
      <c r="C51" s="96"/>
      <c r="D51" s="90"/>
    </row>
    <row r="52" spans="2:4" ht="15" customHeight="1">
      <c r="B52" s="90"/>
      <c r="C52" s="96"/>
      <c r="D52" s="90"/>
    </row>
    <row r="53" spans="2:4" ht="15" customHeight="1">
      <c r="B53" s="90"/>
      <c r="C53" s="96"/>
      <c r="D53" s="90"/>
    </row>
    <row r="54" spans="2:4" ht="15" customHeight="1">
      <c r="B54" s="90"/>
      <c r="C54" s="96"/>
      <c r="D54" s="90"/>
    </row>
    <row r="55" spans="2:4" ht="15" customHeight="1">
      <c r="B55" s="90"/>
      <c r="C55" s="96"/>
      <c r="D55" s="90"/>
    </row>
    <row r="56" spans="2:4" ht="15" customHeight="1">
      <c r="B56" s="90"/>
      <c r="C56" s="96"/>
      <c r="D56" s="90"/>
    </row>
    <row r="57" spans="2:4" ht="15" customHeight="1">
      <c r="B57" s="90"/>
      <c r="C57" s="96"/>
      <c r="D57" s="90"/>
    </row>
    <row r="58" spans="2:4" ht="15" customHeight="1">
      <c r="B58" s="90"/>
      <c r="C58" s="96"/>
      <c r="D58" s="90"/>
    </row>
    <row r="59" spans="2:4" ht="15" customHeight="1">
      <c r="B59" s="90"/>
      <c r="C59" s="96"/>
      <c r="D59" s="90"/>
    </row>
    <row r="60" spans="2:3" ht="15" customHeight="1">
      <c r="B60" s="90"/>
      <c r="C60" s="96"/>
    </row>
  </sheetData>
  <sheetProtection password="CDEF" sheet="1" objects="1" scenarios="1"/>
  <mergeCells count="10">
    <mergeCell ref="A30:F31"/>
    <mergeCell ref="B16:E16"/>
    <mergeCell ref="A12:F13"/>
    <mergeCell ref="A22:B24"/>
    <mergeCell ref="B17:E17"/>
    <mergeCell ref="A18:F20"/>
    <mergeCell ref="A4:B5"/>
    <mergeCell ref="B7:E7"/>
    <mergeCell ref="B8:E8"/>
    <mergeCell ref="B11:E11"/>
  </mergeCells>
  <conditionalFormatting sqref="D26:D27">
    <cfRule type="expression" priority="1" dxfId="0" stopIfTrue="1">
      <formula>$C$6=TRUE</formula>
    </cfRule>
  </conditionalFormatting>
  <conditionalFormatting sqref="F16:F17 F11 F7:F8 C26:C27 E26:E27">
    <cfRule type="expression" priority="2" dxfId="0" stopIfTrue="1">
      <formula>$A$3=TRUE</formula>
    </cfRule>
  </conditionalFormatting>
  <conditionalFormatting sqref="A4:B5">
    <cfRule type="expression" priority="3" dxfId="3" stopIfTrue="1">
      <formula>$B$1&gt;0</formula>
    </cfRule>
  </conditionalFormatting>
  <printOptions/>
  <pageMargins left="0.7874015748031497" right="0.7874015748031497" top="0.984251968503937" bottom="0.984251968503937" header="0.5118110236220472" footer="0.5118110236220472"/>
  <pageSetup horizontalDpi="600" verticalDpi="600" orientation="landscape" paperSize="9" r:id="rId3"/>
  <legacyDrawing r:id="rId2"/>
  <oleObjects>
    <oleObject progId="MSPhotoEd.3" shapeId="432871" r:id="rId1"/>
  </oleObjects>
</worksheet>
</file>

<file path=xl/worksheets/sheet6.xml><?xml version="1.0" encoding="utf-8"?>
<worksheet xmlns="http://schemas.openxmlformats.org/spreadsheetml/2006/main" xmlns:r="http://schemas.openxmlformats.org/officeDocument/2006/relationships">
  <dimension ref="A1:D24"/>
  <sheetViews>
    <sheetView showGridLines="0" showZeros="0" showOutlineSymbols="0" zoomScaleSheetLayoutView="100" workbookViewId="0" topLeftCell="A1">
      <selection activeCell="G29" sqref="G29"/>
    </sheetView>
  </sheetViews>
  <sheetFormatPr defaultColWidth="9.140625" defaultRowHeight="12.75"/>
  <cols>
    <col min="1" max="1" width="5.00390625" style="53" customWidth="1"/>
    <col min="2" max="2" width="83.421875" style="53" customWidth="1"/>
    <col min="3" max="3" width="24.421875" style="53" customWidth="1"/>
    <col min="4" max="16384" width="9.140625" style="53" customWidth="1"/>
  </cols>
  <sheetData>
    <row r="1" spans="1:2" ht="11.25">
      <c r="A1" s="53">
        <f>Voorblad!E8</f>
        <v>0</v>
      </c>
      <c r="B1" s="288">
        <f>Voorblad!F8</f>
        <v>0</v>
      </c>
    </row>
    <row r="2" spans="1:3" ht="12.75" customHeight="1">
      <c r="A2" s="74" t="str">
        <f>Inhoudsopgave!B15</f>
        <v>Berekening budget 2009 en 2010</v>
      </c>
      <c r="C2" s="53">
        <v>6</v>
      </c>
    </row>
    <row r="3" ht="8.25" customHeight="1">
      <c r="A3" s="315" t="b">
        <f>Voorblad!F18</f>
        <v>1</v>
      </c>
    </row>
    <row r="4" spans="1:2" ht="12.75" customHeight="1">
      <c r="A4" s="369" t="s">
        <v>120</v>
      </c>
      <c r="B4" s="370"/>
    </row>
    <row r="5" spans="1:2" ht="5.25" customHeight="1">
      <c r="A5" s="371"/>
      <c r="B5" s="372"/>
    </row>
    <row r="6" ht="12.75" customHeight="1">
      <c r="A6" s="74" t="s">
        <v>94</v>
      </c>
    </row>
    <row r="7" spans="1:3" ht="12.75" customHeight="1">
      <c r="A7" s="62">
        <f>C2*100+1</f>
        <v>601</v>
      </c>
      <c r="B7" s="75" t="s">
        <v>113</v>
      </c>
      <c r="C7" s="76">
        <f>'Categorale ziekenh. (011)'!I32+'Categorale ziekenh. (011)'!J32</f>
        <v>0</v>
      </c>
    </row>
    <row r="8" spans="1:4" ht="12.75" customHeight="1">
      <c r="A8" s="62">
        <f>A7+1</f>
        <v>602</v>
      </c>
      <c r="B8" s="75" t="s">
        <v>114</v>
      </c>
      <c r="C8" s="58"/>
      <c r="D8" s="77"/>
    </row>
    <row r="9" spans="1:3" ht="12.75" customHeight="1">
      <c r="A9" s="62">
        <f>A8+1</f>
        <v>603</v>
      </c>
      <c r="B9" s="75" t="s">
        <v>115</v>
      </c>
      <c r="C9" s="78">
        <f>IF(Voorblad!$E$8=11,'overige budgetcomponenten'!F17,0)</f>
        <v>0</v>
      </c>
    </row>
    <row r="10" spans="1:3" ht="12.75" customHeight="1">
      <c r="A10" s="62">
        <f>A9+1</f>
        <v>604</v>
      </c>
      <c r="B10" s="75" t="s">
        <v>116</v>
      </c>
      <c r="C10" s="78">
        <f>IF(Voorblad!$E$8=11,'overige budgetcomponenten'!F28,0)</f>
        <v>0</v>
      </c>
    </row>
    <row r="11" spans="1:3" ht="12.75" customHeight="1">
      <c r="A11" s="79"/>
      <c r="B11" s="74"/>
      <c r="C11" s="61"/>
    </row>
    <row r="12" spans="1:3" ht="12.75" customHeight="1">
      <c r="A12" s="62">
        <f>A10+1</f>
        <v>605</v>
      </c>
      <c r="B12" s="80" t="s">
        <v>117</v>
      </c>
      <c r="C12" s="81">
        <f>SUM(C8:C10)</f>
        <v>0</v>
      </c>
    </row>
    <row r="13" ht="12.75" customHeight="1">
      <c r="A13" s="79"/>
    </row>
    <row r="14" ht="12.75" customHeight="1">
      <c r="A14" s="79"/>
    </row>
    <row r="15" ht="12.75" customHeight="1"/>
    <row r="16" ht="12.75" customHeight="1">
      <c r="A16" s="74" t="s">
        <v>92</v>
      </c>
    </row>
    <row r="17" spans="1:3" ht="12.75" customHeight="1">
      <c r="A17" s="62">
        <f>A12+1</f>
        <v>606</v>
      </c>
      <c r="B17" s="75" t="s">
        <v>113</v>
      </c>
      <c r="C17" s="76">
        <f>' Radiotherap. centra (090)'!E20+' Radiotherap. centra (090)'!F20</f>
        <v>0</v>
      </c>
    </row>
    <row r="18" spans="1:3" ht="12.75" customHeight="1">
      <c r="A18" s="62">
        <f>A17+1</f>
        <v>607</v>
      </c>
      <c r="B18" s="75" t="s">
        <v>114</v>
      </c>
      <c r="C18" s="58"/>
    </row>
    <row r="19" spans="1:3" ht="12.75" customHeight="1">
      <c r="A19" s="62">
        <f>A18+1</f>
        <v>608</v>
      </c>
      <c r="B19" s="75" t="s">
        <v>115</v>
      </c>
      <c r="C19" s="78">
        <f>IF(Voorblad!$E$8=90,'overige budgetcomponenten'!F17,0)</f>
        <v>0</v>
      </c>
    </row>
    <row r="20" spans="1:3" ht="12.75" customHeight="1">
      <c r="A20" s="79"/>
      <c r="B20" s="74"/>
      <c r="C20" s="61"/>
    </row>
    <row r="21" spans="1:3" ht="12.75" customHeight="1">
      <c r="A21" s="62">
        <f>A19+1</f>
        <v>609</v>
      </c>
      <c r="B21" s="80" t="s">
        <v>117</v>
      </c>
      <c r="C21" s="81">
        <f>SUM(C18:C19)</f>
        <v>0</v>
      </c>
    </row>
    <row r="22" ht="12.75" customHeight="1"/>
    <row r="23" spans="1:3" ht="12.75" customHeight="1">
      <c r="A23" s="410" t="s">
        <v>118</v>
      </c>
      <c r="B23" s="410"/>
      <c r="C23" s="410"/>
    </row>
    <row r="24" spans="1:3" ht="12.75" customHeight="1">
      <c r="A24" s="410"/>
      <c r="B24" s="410"/>
      <c r="C24" s="410"/>
    </row>
  </sheetData>
  <sheetProtection password="CDEF" sheet="1" objects="1" scenarios="1"/>
  <mergeCells count="2">
    <mergeCell ref="A23:C24"/>
    <mergeCell ref="A4:B5"/>
  </mergeCells>
  <conditionalFormatting sqref="A4:B5">
    <cfRule type="expression" priority="1" dxfId="3" stopIfTrue="1">
      <formula>$B$1&gt;0</formula>
    </cfRule>
  </conditionalFormatting>
  <conditionalFormatting sqref="C8 C18">
    <cfRule type="expression" priority="2" dxfId="0" stopIfTrue="1">
      <formula>$A$3=TRUE</formula>
    </cfRule>
  </conditionalFormatting>
  <printOptions/>
  <pageMargins left="0.7874015748031497" right="0.7874015748031497" top="0.984251968503937" bottom="0.984251968503937" header="0.5118110236220472" footer="0.5118110236220472"/>
  <pageSetup horizontalDpi="600" verticalDpi="600" orientation="landscape" paperSize="9" r:id="rId3"/>
  <legacyDrawing r:id="rId2"/>
  <oleObjects>
    <oleObject progId="MSPhotoEd.3" shapeId="1069669" r:id="rId1"/>
  </oleObjects>
</worksheet>
</file>

<file path=xl/worksheets/sheet7.xml><?xml version="1.0" encoding="utf-8"?>
<worksheet xmlns="http://schemas.openxmlformats.org/spreadsheetml/2006/main" xmlns:r="http://schemas.openxmlformats.org/officeDocument/2006/relationships">
  <dimension ref="A1:H29"/>
  <sheetViews>
    <sheetView showGridLines="0" showRowColHeaders="0" showZeros="0" showOutlineSymbols="0" zoomScaleSheetLayoutView="100" workbookViewId="0" topLeftCell="A1">
      <selection activeCell="G29" sqref="G29"/>
    </sheetView>
  </sheetViews>
  <sheetFormatPr defaultColWidth="9.140625" defaultRowHeight="12.75"/>
  <cols>
    <col min="1" max="1" width="32.8515625" style="1" customWidth="1"/>
    <col min="2" max="2" width="18.7109375" style="1" customWidth="1"/>
    <col min="3" max="3" width="15.00390625" style="1" customWidth="1"/>
    <col min="4" max="4" width="15.8515625" style="1" customWidth="1"/>
    <col min="5" max="5" width="18.00390625" style="1" customWidth="1"/>
    <col min="6" max="6" width="5.7109375" style="1" customWidth="1"/>
    <col min="7" max="7" width="27.00390625" style="1" customWidth="1"/>
    <col min="8" max="8" width="18.140625" style="1" customWidth="1"/>
    <col min="9" max="16384" width="9.140625" style="1" customWidth="1"/>
  </cols>
  <sheetData>
    <row r="1" spans="1:7" ht="34.5" customHeight="1">
      <c r="A1" s="140"/>
      <c r="B1" s="141"/>
      <c r="C1" s="141"/>
      <c r="D1" s="142"/>
      <c r="E1" s="141">
        <v>7</v>
      </c>
      <c r="F1" s="143"/>
      <c r="G1" s="143"/>
    </row>
    <row r="2" spans="1:7" ht="12.75">
      <c r="A2" s="160" t="s">
        <v>66</v>
      </c>
      <c r="B2" s="411" t="s">
        <v>98</v>
      </c>
      <c r="C2" s="412"/>
      <c r="D2" s="411" t="s">
        <v>125</v>
      </c>
      <c r="E2" s="412"/>
      <c r="F2" s="170"/>
      <c r="G2" s="143"/>
    </row>
    <row r="3" spans="1:7" ht="12" customHeight="1">
      <c r="A3" s="161" t="s">
        <v>67</v>
      </c>
      <c r="B3" s="411" t="s">
        <v>99</v>
      </c>
      <c r="C3" s="412"/>
      <c r="D3" s="411" t="s">
        <v>126</v>
      </c>
      <c r="E3" s="412"/>
      <c r="G3" s="143"/>
    </row>
    <row r="4" spans="1:7" ht="12.75">
      <c r="A4" s="162"/>
      <c r="B4" s="163" t="s">
        <v>14</v>
      </c>
      <c r="C4" s="163" t="s">
        <v>15</v>
      </c>
      <c r="D4" s="164" t="s">
        <v>14</v>
      </c>
      <c r="E4" s="163" t="s">
        <v>15</v>
      </c>
      <c r="G4" s="143"/>
    </row>
    <row r="5" spans="1:7" ht="12.75">
      <c r="A5" s="162"/>
      <c r="B5" s="165">
        <v>1.0342</v>
      </c>
      <c r="C5" s="165">
        <v>1.0087</v>
      </c>
      <c r="D5" s="166">
        <v>1.01</v>
      </c>
      <c r="E5" s="167">
        <v>1.005</v>
      </c>
      <c r="G5" s="143"/>
    </row>
    <row r="6" spans="1:8" ht="12.75">
      <c r="A6" s="168" t="s">
        <v>58</v>
      </c>
      <c r="B6" s="282">
        <v>2971.4</v>
      </c>
      <c r="C6" s="282">
        <v>4579</v>
      </c>
      <c r="D6" s="314">
        <v>3073.02</v>
      </c>
      <c r="E6" s="314">
        <v>4618.84</v>
      </c>
      <c r="F6" s="144"/>
      <c r="G6" s="149"/>
      <c r="H6" s="149"/>
    </row>
    <row r="7" spans="1:8" ht="12.75">
      <c r="A7" s="168" t="s">
        <v>68</v>
      </c>
      <c r="B7" s="283">
        <v>0</v>
      </c>
      <c r="C7" s="283">
        <v>4457.3387999999995</v>
      </c>
      <c r="D7" s="314">
        <v>0</v>
      </c>
      <c r="E7" s="314">
        <v>4496.12</v>
      </c>
      <c r="F7" s="144"/>
      <c r="G7" s="149"/>
      <c r="H7" s="149"/>
    </row>
    <row r="8" spans="1:8" ht="12.75">
      <c r="A8" s="168" t="s">
        <v>59</v>
      </c>
      <c r="B8" s="282">
        <v>0</v>
      </c>
      <c r="C8" s="282">
        <v>909.0363079999998</v>
      </c>
      <c r="D8" s="314">
        <v>0</v>
      </c>
      <c r="E8" s="314">
        <v>916.95</v>
      </c>
      <c r="F8" s="144"/>
      <c r="G8" s="149"/>
      <c r="H8" s="149"/>
    </row>
    <row r="9" spans="1:8" ht="12.75">
      <c r="A9" s="169" t="s">
        <v>69</v>
      </c>
      <c r="B9" s="282">
        <v>351.413169</v>
      </c>
      <c r="C9" s="282">
        <v>58.353044</v>
      </c>
      <c r="D9" s="314">
        <v>363.43</v>
      </c>
      <c r="E9" s="314">
        <v>58.86</v>
      </c>
      <c r="F9" s="144"/>
      <c r="G9" s="149"/>
      <c r="H9" s="149"/>
    </row>
    <row r="10" spans="1:8" ht="12.75">
      <c r="A10" s="169" t="s">
        <v>70</v>
      </c>
      <c r="B10" s="282">
        <v>1125.6419339999998</v>
      </c>
      <c r="C10" s="282">
        <v>185.614636</v>
      </c>
      <c r="D10" s="314">
        <v>1164.14</v>
      </c>
      <c r="E10" s="314">
        <v>187.22</v>
      </c>
      <c r="F10" s="144"/>
      <c r="G10" s="149"/>
      <c r="H10" s="149"/>
    </row>
    <row r="11" spans="1:8" ht="12.75">
      <c r="A11" s="169" t="s">
        <v>71</v>
      </c>
      <c r="B11" s="282">
        <v>1928.573205</v>
      </c>
      <c r="C11" s="282">
        <v>317.876744</v>
      </c>
      <c r="D11" s="314">
        <v>1994.53</v>
      </c>
      <c r="E11" s="314">
        <v>320.65</v>
      </c>
      <c r="F11" s="144"/>
      <c r="G11" s="149"/>
      <c r="H11" s="149"/>
    </row>
    <row r="12" spans="1:8" ht="12.75">
      <c r="A12" s="169" t="s">
        <v>72</v>
      </c>
      <c r="B12" s="282">
        <v>3239.813577</v>
      </c>
      <c r="C12" s="282">
        <v>533.494476</v>
      </c>
      <c r="D12" s="314">
        <v>3350.61</v>
      </c>
      <c r="E12" s="314">
        <v>538.13</v>
      </c>
      <c r="F12" s="144"/>
      <c r="G12" s="149"/>
      <c r="H12" s="149"/>
    </row>
    <row r="13" spans="1:8" ht="12.75">
      <c r="A13" s="169" t="s">
        <v>73</v>
      </c>
      <c r="B13" s="282">
        <v>170.924568</v>
      </c>
      <c r="C13" s="282">
        <v>28.33968</v>
      </c>
      <c r="D13" s="314">
        <v>176.77</v>
      </c>
      <c r="E13" s="314">
        <v>28.59</v>
      </c>
      <c r="F13" s="144"/>
      <c r="G13" s="149"/>
      <c r="H13" s="149"/>
    </row>
    <row r="14" spans="1:8" ht="12.75">
      <c r="A14" s="169" t="s">
        <v>74</v>
      </c>
      <c r="B14" s="282">
        <v>292.27018799999996</v>
      </c>
      <c r="C14" s="282">
        <v>42.797024</v>
      </c>
      <c r="D14" s="314">
        <v>302.27</v>
      </c>
      <c r="E14" s="314">
        <v>43.17</v>
      </c>
      <c r="F14" s="144"/>
      <c r="G14" s="149"/>
      <c r="H14" s="149"/>
    </row>
    <row r="15" spans="1:8" ht="12.75">
      <c r="A15" s="169" t="s">
        <v>75</v>
      </c>
      <c r="B15" s="282">
        <v>595.020225</v>
      </c>
      <c r="C15" s="282">
        <v>97.80269999999999</v>
      </c>
      <c r="D15" s="314">
        <v>615.37</v>
      </c>
      <c r="E15" s="314">
        <v>98.65</v>
      </c>
      <c r="F15" s="144"/>
      <c r="G15" s="149"/>
      <c r="H15" s="149"/>
    </row>
    <row r="16" spans="1:8" ht="12.75">
      <c r="A16" s="169" t="s">
        <v>76</v>
      </c>
      <c r="B16" s="282">
        <v>2105.866857</v>
      </c>
      <c r="C16" s="282">
        <v>347.33563599999997</v>
      </c>
      <c r="D16" s="314">
        <v>2177.89</v>
      </c>
      <c r="E16" s="314">
        <v>350.36</v>
      </c>
      <c r="F16" s="144"/>
      <c r="G16" s="149"/>
      <c r="H16" s="149"/>
    </row>
    <row r="17" spans="1:8" ht="12.75">
      <c r="A17" s="169" t="s">
        <v>77</v>
      </c>
      <c r="B17" s="282">
        <v>2105.866857</v>
      </c>
      <c r="C17" s="282">
        <v>4800.885544</v>
      </c>
      <c r="D17" s="314">
        <v>2177.89</v>
      </c>
      <c r="E17" s="314">
        <v>4842.66</v>
      </c>
      <c r="F17" s="144"/>
      <c r="G17" s="149"/>
      <c r="H17" s="149"/>
    </row>
    <row r="18" spans="1:8" ht="12.75">
      <c r="A18" s="169" t="s">
        <v>78</v>
      </c>
      <c r="B18" s="282">
        <v>443.34860699999996</v>
      </c>
      <c r="C18" s="282">
        <v>286.846848</v>
      </c>
      <c r="D18" s="314">
        <v>458.51</v>
      </c>
      <c r="E18" s="314">
        <v>289.35</v>
      </c>
      <c r="F18" s="144"/>
      <c r="G18" s="149"/>
      <c r="H18" s="149"/>
    </row>
    <row r="19" spans="1:8" ht="12.75">
      <c r="A19" s="169" t="s">
        <v>60</v>
      </c>
      <c r="B19" s="282">
        <v>189.08</v>
      </c>
      <c r="C19" s="282">
        <v>147.91</v>
      </c>
      <c r="D19" s="314">
        <v>195.55</v>
      </c>
      <c r="E19" s="314">
        <v>149.2</v>
      </c>
      <c r="F19" s="145"/>
      <c r="G19" s="149"/>
      <c r="H19" s="149"/>
    </row>
    <row r="20" spans="1:8" ht="12.75">
      <c r="A20" s="169" t="s">
        <v>16</v>
      </c>
      <c r="B20" s="282">
        <v>19.32</v>
      </c>
      <c r="C20" s="282">
        <v>86.52</v>
      </c>
      <c r="D20" s="314">
        <v>19.98</v>
      </c>
      <c r="E20" s="314">
        <v>87.27</v>
      </c>
      <c r="F20" s="145"/>
      <c r="G20" s="149"/>
      <c r="H20" s="149"/>
    </row>
    <row r="21" spans="1:8" ht="12.75">
      <c r="A21" s="169" t="s">
        <v>64</v>
      </c>
      <c r="B21" s="282">
        <v>189.08</v>
      </c>
      <c r="C21" s="282">
        <v>212.87</v>
      </c>
      <c r="D21" s="314">
        <v>195.55</v>
      </c>
      <c r="E21" s="314">
        <v>214.72</v>
      </c>
      <c r="F21" s="145"/>
      <c r="G21" s="149"/>
      <c r="H21" s="149"/>
    </row>
    <row r="22" spans="1:8" ht="12.75">
      <c r="A22" s="169" t="s">
        <v>17</v>
      </c>
      <c r="B22" s="282">
        <v>19.32</v>
      </c>
      <c r="C22" s="282">
        <v>108.64</v>
      </c>
      <c r="D22" s="314">
        <v>19.98</v>
      </c>
      <c r="E22" s="314">
        <v>109.59</v>
      </c>
      <c r="F22" s="145"/>
      <c r="G22" s="149"/>
      <c r="H22" s="149"/>
    </row>
    <row r="23" spans="1:8" ht="12.75">
      <c r="A23" s="169" t="s">
        <v>18</v>
      </c>
      <c r="B23" s="282">
        <v>115.06</v>
      </c>
      <c r="C23" s="282">
        <v>120.26</v>
      </c>
      <c r="D23" s="314">
        <v>119</v>
      </c>
      <c r="E23" s="314">
        <v>121.31</v>
      </c>
      <c r="F23" s="145"/>
      <c r="G23" s="149"/>
      <c r="H23" s="149"/>
    </row>
    <row r="24" spans="1:8" ht="12.75">
      <c r="A24" s="169" t="s">
        <v>19</v>
      </c>
      <c r="B24" s="282">
        <v>115.06</v>
      </c>
      <c r="C24" s="282">
        <v>186.61</v>
      </c>
      <c r="D24" s="314">
        <v>119</v>
      </c>
      <c r="E24" s="314">
        <v>188.23</v>
      </c>
      <c r="F24" s="145"/>
      <c r="G24" s="149"/>
      <c r="H24" s="149"/>
    </row>
    <row r="25" spans="1:8" ht="12.75">
      <c r="A25" s="169" t="s">
        <v>20</v>
      </c>
      <c r="B25" s="282">
        <v>269.78</v>
      </c>
      <c r="C25" s="282">
        <v>120.26</v>
      </c>
      <c r="D25" s="314">
        <v>279.01</v>
      </c>
      <c r="E25" s="314">
        <v>121.31</v>
      </c>
      <c r="F25" s="145"/>
      <c r="G25" s="149"/>
      <c r="H25" s="149"/>
    </row>
    <row r="26" spans="1:8" ht="12.75">
      <c r="A26" s="169" t="s">
        <v>21</v>
      </c>
      <c r="B26" s="282">
        <v>269.78</v>
      </c>
      <c r="C26" s="282">
        <v>186.61</v>
      </c>
      <c r="D26" s="314">
        <v>279.01</v>
      </c>
      <c r="E26" s="314">
        <v>188.23</v>
      </c>
      <c r="F26" s="145"/>
      <c r="G26" s="149"/>
      <c r="H26" s="149"/>
    </row>
    <row r="27" spans="1:8" ht="12.75">
      <c r="A27" s="169" t="s">
        <v>22</v>
      </c>
      <c r="B27" s="282">
        <v>19.32</v>
      </c>
      <c r="C27" s="282">
        <v>97.09</v>
      </c>
      <c r="D27" s="314">
        <v>19.98</v>
      </c>
      <c r="E27" s="314">
        <v>97.93</v>
      </c>
      <c r="F27" s="145"/>
      <c r="G27" s="149"/>
      <c r="H27" s="149"/>
    </row>
    <row r="28" spans="1:8" ht="12.75">
      <c r="A28" s="169" t="s">
        <v>23</v>
      </c>
      <c r="B28" s="282">
        <v>19.32</v>
      </c>
      <c r="C28" s="282">
        <v>119.2</v>
      </c>
      <c r="D28" s="314">
        <v>19.98</v>
      </c>
      <c r="E28" s="314">
        <v>120.24</v>
      </c>
      <c r="F28" s="145"/>
      <c r="G28" s="149"/>
      <c r="H28" s="149"/>
    </row>
    <row r="29" spans="1:8" ht="12.75">
      <c r="A29" s="169" t="s">
        <v>79</v>
      </c>
      <c r="B29" s="282">
        <v>464.079351</v>
      </c>
      <c r="C29" s="282">
        <v>576.158016</v>
      </c>
      <c r="D29" s="314">
        <v>479.95</v>
      </c>
      <c r="E29" s="314">
        <v>581.17</v>
      </c>
      <c r="F29" s="145"/>
      <c r="G29" s="149" t="s">
        <v>127</v>
      </c>
      <c r="H29" s="149"/>
    </row>
  </sheetData>
  <sheetProtection password="CDEF" sheet="1" objects="1" scenarios="1"/>
  <mergeCells count="4">
    <mergeCell ref="B2:C2"/>
    <mergeCell ref="D2:E2"/>
    <mergeCell ref="B3:C3"/>
    <mergeCell ref="D3:E3"/>
  </mergeCells>
  <printOptions/>
  <pageMargins left="0.33" right="0.35" top="0.44" bottom="0.42" header="0.36" footer="0.33"/>
  <pageSetup fitToHeight="2" horizontalDpi="600" verticalDpi="600" orientation="portrait" paperSize="9" scale="96" r:id="rId4"/>
  <legacyDrawing r:id="rId3"/>
  <oleObjects>
    <oleObject progId="MSPhotoEd.3" shapeId="1560339" r:id="rId1"/>
    <oleObject progId="MSPhotoEd.3" shapeId="554741" r:id="rId2"/>
  </oleObjects>
</worksheet>
</file>

<file path=xl/worksheets/sheet8.xml><?xml version="1.0" encoding="utf-8"?>
<worksheet xmlns="http://schemas.openxmlformats.org/spreadsheetml/2006/main" xmlns:r="http://schemas.openxmlformats.org/officeDocument/2006/relationships">
  <sheetPr codeName="Blad22"/>
  <dimension ref="A1:S116"/>
  <sheetViews>
    <sheetView showGridLines="0" showRowColHeaders="0" showZeros="0" showOutlineSymbols="0" zoomScaleSheetLayoutView="100" workbookViewId="0" topLeftCell="A1">
      <selection activeCell="G29" sqref="G29"/>
    </sheetView>
  </sheetViews>
  <sheetFormatPr defaultColWidth="9.140625" defaultRowHeight="12.75"/>
  <cols>
    <col min="1" max="1" width="15.7109375" style="275" customWidth="1"/>
    <col min="2" max="2" width="69.00390625" style="276" customWidth="1"/>
    <col min="3" max="3" width="11.140625" style="276" customWidth="1"/>
    <col min="4" max="4" width="11.8515625" style="274" customWidth="1"/>
    <col min="5" max="5" width="12.57421875" style="271" customWidth="1"/>
    <col min="6" max="16384" width="9.140625" style="201" customWidth="1"/>
  </cols>
  <sheetData>
    <row r="1" spans="1:19" s="192" customFormat="1" ht="15.75" customHeight="1">
      <c r="A1" s="186"/>
      <c r="B1" s="187"/>
      <c r="C1" s="187"/>
      <c r="D1" s="188"/>
      <c r="E1" s="189"/>
      <c r="F1" s="190"/>
      <c r="G1" s="191"/>
      <c r="H1" s="191"/>
      <c r="I1" s="191"/>
      <c r="J1" s="191"/>
      <c r="K1" s="191"/>
      <c r="L1" s="191"/>
      <c r="M1" s="191"/>
      <c r="N1" s="191"/>
      <c r="O1" s="191"/>
      <c r="P1" s="191"/>
      <c r="Q1" s="191"/>
      <c r="R1" s="191"/>
      <c r="S1" s="191"/>
    </row>
    <row r="2" spans="1:19" s="198" customFormat="1" ht="15.75" customHeight="1">
      <c r="A2" s="193" t="s">
        <v>107</v>
      </c>
      <c r="B2" s="194"/>
      <c r="C2" s="194"/>
      <c r="D2" s="195"/>
      <c r="E2" s="196"/>
      <c r="F2" s="197"/>
      <c r="G2" s="197"/>
      <c r="H2" s="197"/>
      <c r="I2" s="197"/>
      <c r="J2" s="197"/>
      <c r="K2" s="197"/>
      <c r="L2" s="197"/>
      <c r="M2" s="197"/>
      <c r="N2" s="197"/>
      <c r="O2" s="197"/>
      <c r="P2" s="197"/>
      <c r="Q2" s="197"/>
      <c r="R2" s="197"/>
      <c r="S2" s="197"/>
    </row>
    <row r="3" spans="1:19" ht="12.75">
      <c r="A3" s="199"/>
      <c r="B3" s="200"/>
      <c r="C3" s="200"/>
      <c r="D3" s="188"/>
      <c r="E3" s="189"/>
      <c r="F3" s="200"/>
      <c r="G3" s="200"/>
      <c r="H3" s="200"/>
      <c r="I3" s="200"/>
      <c r="J3" s="200"/>
      <c r="K3" s="200"/>
      <c r="L3" s="200"/>
      <c r="M3" s="200"/>
      <c r="N3" s="200"/>
      <c r="O3" s="200"/>
      <c r="P3" s="200"/>
      <c r="Q3" s="200"/>
      <c r="R3" s="200"/>
      <c r="S3" s="200"/>
    </row>
    <row r="4" spans="1:19" s="207" customFormat="1" ht="12">
      <c r="A4" s="202" t="s">
        <v>103</v>
      </c>
      <c r="B4" s="203"/>
      <c r="C4" s="203"/>
      <c r="D4" s="204"/>
      <c r="E4" s="205"/>
      <c r="F4" s="206"/>
      <c r="G4" s="206"/>
      <c r="H4" s="206"/>
      <c r="I4" s="206"/>
      <c r="J4" s="206"/>
      <c r="K4" s="206"/>
      <c r="L4" s="206"/>
      <c r="M4" s="206"/>
      <c r="N4" s="206"/>
      <c r="O4" s="206"/>
      <c r="P4" s="206"/>
      <c r="Q4" s="206"/>
      <c r="R4" s="206"/>
      <c r="S4" s="206"/>
    </row>
    <row r="5" spans="1:19" s="207" customFormat="1" ht="12">
      <c r="A5" s="208" t="s">
        <v>37</v>
      </c>
      <c r="B5" s="209" t="s">
        <v>104</v>
      </c>
      <c r="C5" s="209"/>
      <c r="D5" s="210" t="s">
        <v>36</v>
      </c>
      <c r="E5" s="211" t="s">
        <v>105</v>
      </c>
      <c r="F5" s="206"/>
      <c r="G5" s="206"/>
      <c r="H5" s="206"/>
      <c r="I5" s="206"/>
      <c r="J5" s="206"/>
      <c r="K5" s="206"/>
      <c r="L5" s="206"/>
      <c r="M5" s="206"/>
      <c r="N5" s="206"/>
      <c r="O5" s="206"/>
      <c r="P5" s="206"/>
      <c r="Q5" s="206"/>
      <c r="R5" s="206"/>
      <c r="S5" s="206"/>
    </row>
    <row r="6" spans="1:19" s="207" customFormat="1" ht="12">
      <c r="A6" s="212">
        <v>1</v>
      </c>
      <c r="B6" s="213" t="s">
        <v>106</v>
      </c>
      <c r="C6" s="214"/>
      <c r="D6" s="215">
        <v>40179</v>
      </c>
      <c r="E6" s="277"/>
      <c r="F6" s="206"/>
      <c r="G6" s="206"/>
      <c r="H6" s="206"/>
      <c r="I6" s="206"/>
      <c r="J6" s="206"/>
      <c r="K6" s="206"/>
      <c r="L6" s="206"/>
      <c r="M6" s="206"/>
      <c r="N6" s="206"/>
      <c r="O6" s="206"/>
      <c r="P6" s="206"/>
      <c r="Q6" s="206"/>
      <c r="R6" s="206"/>
      <c r="S6" s="206"/>
    </row>
    <row r="7" spans="1:19" s="207" customFormat="1" ht="12">
      <c r="A7" s="217"/>
      <c r="B7" s="218"/>
      <c r="C7" s="214"/>
      <c r="D7" s="215"/>
      <c r="E7" s="277"/>
      <c r="F7" s="206"/>
      <c r="G7" s="206"/>
      <c r="H7" s="206"/>
      <c r="I7" s="206"/>
      <c r="J7" s="206"/>
      <c r="K7" s="206"/>
      <c r="L7" s="206"/>
      <c r="M7" s="206"/>
      <c r="N7" s="206"/>
      <c r="O7" s="206"/>
      <c r="P7" s="206"/>
      <c r="Q7" s="206"/>
      <c r="R7" s="206"/>
      <c r="S7" s="206"/>
    </row>
    <row r="8" spans="1:19" s="207" customFormat="1" ht="12">
      <c r="A8" s="217"/>
      <c r="B8" s="218"/>
      <c r="C8" s="214"/>
      <c r="D8" s="215"/>
      <c r="E8" s="216"/>
      <c r="F8" s="206"/>
      <c r="G8" s="206"/>
      <c r="H8" s="206"/>
      <c r="I8" s="206"/>
      <c r="J8" s="206"/>
      <c r="K8" s="206"/>
      <c r="L8" s="206"/>
      <c r="M8" s="206"/>
      <c r="N8" s="206"/>
      <c r="O8" s="206"/>
      <c r="P8" s="206"/>
      <c r="Q8" s="206"/>
      <c r="R8" s="206"/>
      <c r="S8" s="206"/>
    </row>
    <row r="9" spans="1:19" s="207" customFormat="1" ht="25.5" customHeight="1">
      <c r="A9" s="217"/>
      <c r="B9" s="218"/>
      <c r="C9" s="214"/>
      <c r="D9" s="215"/>
      <c r="E9" s="216"/>
      <c r="F9" s="206"/>
      <c r="G9" s="206"/>
      <c r="H9" s="206"/>
      <c r="I9" s="206"/>
      <c r="J9" s="206"/>
      <c r="K9" s="206"/>
      <c r="L9" s="206"/>
      <c r="M9" s="206"/>
      <c r="N9" s="206"/>
      <c r="O9" s="206"/>
      <c r="P9" s="206"/>
      <c r="Q9" s="206"/>
      <c r="R9" s="206"/>
      <c r="S9" s="206"/>
    </row>
    <row r="10" spans="1:19" s="207" customFormat="1" ht="25.5" customHeight="1">
      <c r="A10" s="217"/>
      <c r="B10" s="218"/>
      <c r="C10" s="214"/>
      <c r="D10" s="215"/>
      <c r="E10" s="216"/>
      <c r="F10" s="206"/>
      <c r="G10" s="206"/>
      <c r="H10" s="206"/>
      <c r="I10" s="206"/>
      <c r="J10" s="206"/>
      <c r="K10" s="206"/>
      <c r="L10" s="206"/>
      <c r="M10" s="206"/>
      <c r="N10" s="206"/>
      <c r="O10" s="206"/>
      <c r="P10" s="206"/>
      <c r="Q10" s="206"/>
      <c r="R10" s="206"/>
      <c r="S10" s="206"/>
    </row>
    <row r="11" spans="1:19" s="207" customFormat="1" ht="25.5" customHeight="1">
      <c r="A11" s="217"/>
      <c r="B11" s="218"/>
      <c r="C11" s="214"/>
      <c r="D11" s="215"/>
      <c r="E11" s="216"/>
      <c r="F11" s="206"/>
      <c r="G11" s="206"/>
      <c r="H11" s="206"/>
      <c r="I11" s="206"/>
      <c r="J11" s="206"/>
      <c r="K11" s="206"/>
      <c r="L11" s="206"/>
      <c r="M11" s="206"/>
      <c r="N11" s="206"/>
      <c r="O11" s="206"/>
      <c r="P11" s="206"/>
      <c r="Q11" s="206"/>
      <c r="R11" s="206"/>
      <c r="S11" s="206"/>
    </row>
    <row r="12" spans="1:19" s="207" customFormat="1" ht="12">
      <c r="A12" s="217"/>
      <c r="B12" s="218"/>
      <c r="C12" s="214"/>
      <c r="D12" s="215"/>
      <c r="E12" s="216"/>
      <c r="F12" s="206"/>
      <c r="G12" s="206"/>
      <c r="H12" s="206"/>
      <c r="I12" s="206"/>
      <c r="J12" s="206"/>
      <c r="K12" s="206"/>
      <c r="L12" s="206"/>
      <c r="M12" s="206"/>
      <c r="N12" s="206"/>
      <c r="O12" s="206"/>
      <c r="P12" s="206"/>
      <c r="Q12" s="206"/>
      <c r="R12" s="206"/>
      <c r="S12" s="206"/>
    </row>
    <row r="13" spans="1:19" s="207" customFormat="1" ht="12">
      <c r="A13" s="217"/>
      <c r="B13" s="218"/>
      <c r="C13" s="214"/>
      <c r="D13" s="215"/>
      <c r="E13" s="216"/>
      <c r="F13" s="206"/>
      <c r="G13" s="206"/>
      <c r="H13" s="206"/>
      <c r="I13" s="206"/>
      <c r="J13" s="206"/>
      <c r="K13" s="206"/>
      <c r="L13" s="206"/>
      <c r="M13" s="206"/>
      <c r="N13" s="206"/>
      <c r="O13" s="206"/>
      <c r="P13" s="206"/>
      <c r="Q13" s="206"/>
      <c r="R13" s="206"/>
      <c r="S13" s="206"/>
    </row>
    <row r="14" spans="1:19" s="207" customFormat="1" ht="12">
      <c r="A14" s="217"/>
      <c r="B14" s="218"/>
      <c r="C14" s="214"/>
      <c r="D14" s="215"/>
      <c r="E14" s="216"/>
      <c r="F14" s="206"/>
      <c r="G14" s="206"/>
      <c r="H14" s="206"/>
      <c r="I14" s="206"/>
      <c r="J14" s="206"/>
      <c r="K14" s="206"/>
      <c r="L14" s="206"/>
      <c r="M14" s="206"/>
      <c r="N14" s="206"/>
      <c r="O14" s="206"/>
      <c r="P14" s="206"/>
      <c r="Q14" s="206"/>
      <c r="R14" s="206"/>
      <c r="S14" s="206"/>
    </row>
    <row r="15" spans="1:19" s="207" customFormat="1" ht="12">
      <c r="A15" s="217"/>
      <c r="B15" s="218"/>
      <c r="C15" s="214"/>
      <c r="D15" s="215"/>
      <c r="E15" s="216"/>
      <c r="F15" s="206"/>
      <c r="G15" s="206"/>
      <c r="H15" s="206"/>
      <c r="I15" s="206"/>
      <c r="J15" s="206"/>
      <c r="K15" s="206"/>
      <c r="L15" s="206"/>
      <c r="M15" s="206"/>
      <c r="N15" s="206"/>
      <c r="O15" s="206"/>
      <c r="P15" s="206"/>
      <c r="Q15" s="206"/>
      <c r="R15" s="206"/>
      <c r="S15" s="206"/>
    </row>
    <row r="16" spans="1:19" s="207" customFormat="1" ht="12">
      <c r="A16" s="217"/>
      <c r="B16" s="218"/>
      <c r="C16" s="214"/>
      <c r="D16" s="215"/>
      <c r="E16" s="216"/>
      <c r="F16" s="206"/>
      <c r="G16" s="206"/>
      <c r="H16" s="206"/>
      <c r="I16" s="206"/>
      <c r="J16" s="206"/>
      <c r="K16" s="206"/>
      <c r="L16" s="206"/>
      <c r="M16" s="206"/>
      <c r="N16" s="206"/>
      <c r="O16" s="206"/>
      <c r="P16" s="206"/>
      <c r="Q16" s="206"/>
      <c r="R16" s="206"/>
      <c r="S16" s="206"/>
    </row>
    <row r="17" spans="1:19" s="207" customFormat="1" ht="12">
      <c r="A17" s="217"/>
      <c r="B17" s="218"/>
      <c r="C17" s="214"/>
      <c r="D17" s="215"/>
      <c r="E17" s="216"/>
      <c r="F17" s="206"/>
      <c r="G17" s="206"/>
      <c r="H17" s="206"/>
      <c r="I17" s="206"/>
      <c r="J17" s="206"/>
      <c r="K17" s="206"/>
      <c r="L17" s="206"/>
      <c r="M17" s="206"/>
      <c r="N17" s="206"/>
      <c r="O17" s="206"/>
      <c r="P17" s="206"/>
      <c r="Q17" s="206"/>
      <c r="R17" s="206"/>
      <c r="S17" s="206"/>
    </row>
    <row r="18" spans="1:19" s="207" customFormat="1" ht="12">
      <c r="A18" s="217"/>
      <c r="B18" s="218"/>
      <c r="C18" s="214"/>
      <c r="D18" s="215"/>
      <c r="E18" s="216"/>
      <c r="F18" s="206"/>
      <c r="G18" s="206"/>
      <c r="H18" s="206"/>
      <c r="I18" s="206"/>
      <c r="J18" s="206"/>
      <c r="K18" s="206"/>
      <c r="L18" s="206"/>
      <c r="M18" s="206"/>
      <c r="N18" s="206"/>
      <c r="O18" s="206"/>
      <c r="P18" s="206"/>
      <c r="Q18" s="206"/>
      <c r="R18" s="206"/>
      <c r="S18" s="206"/>
    </row>
    <row r="19" spans="1:19" s="207" customFormat="1" ht="12" customHeight="1">
      <c r="A19" s="219"/>
      <c r="B19" s="220"/>
      <c r="C19" s="221"/>
      <c r="D19" s="222"/>
      <c r="E19" s="223"/>
      <c r="F19" s="206"/>
      <c r="G19" s="206"/>
      <c r="H19" s="206"/>
      <c r="I19" s="206"/>
      <c r="J19" s="206"/>
      <c r="K19" s="206"/>
      <c r="L19" s="206"/>
      <c r="M19" s="206"/>
      <c r="N19" s="206"/>
      <c r="O19" s="206"/>
      <c r="P19" s="206"/>
      <c r="Q19" s="206"/>
      <c r="R19" s="206"/>
      <c r="S19" s="206"/>
    </row>
    <row r="20" spans="1:19" s="207" customFormat="1" ht="12">
      <c r="A20" s="224"/>
      <c r="B20" s="203"/>
      <c r="C20" s="203"/>
      <c r="D20" s="225"/>
      <c r="E20" s="226"/>
      <c r="F20" s="206"/>
      <c r="G20" s="206"/>
      <c r="H20" s="206"/>
      <c r="I20" s="206"/>
      <c r="J20" s="206"/>
      <c r="K20" s="206"/>
      <c r="L20" s="206"/>
      <c r="M20" s="206"/>
      <c r="N20" s="206"/>
      <c r="O20" s="206"/>
      <c r="P20" s="206"/>
      <c r="Q20" s="206"/>
      <c r="R20" s="206"/>
      <c r="S20" s="206"/>
    </row>
    <row r="21" spans="1:19" s="207" customFormat="1" ht="12" customHeight="1">
      <c r="A21" s="224"/>
      <c r="B21" s="203"/>
      <c r="C21" s="203"/>
      <c r="D21" s="225"/>
      <c r="E21" s="227"/>
      <c r="F21" s="206"/>
      <c r="G21" s="206"/>
      <c r="H21" s="206"/>
      <c r="I21" s="206"/>
      <c r="J21" s="206"/>
      <c r="K21" s="206"/>
      <c r="L21" s="206"/>
      <c r="M21" s="206"/>
      <c r="N21" s="206"/>
      <c r="O21" s="206"/>
      <c r="P21" s="206"/>
      <c r="Q21" s="206"/>
      <c r="R21" s="206"/>
      <c r="S21" s="206"/>
    </row>
    <row r="22" spans="1:19" s="207" customFormat="1" ht="12">
      <c r="A22" s="206"/>
      <c r="B22" s="203"/>
      <c r="C22" s="203"/>
      <c r="D22" s="225"/>
      <c r="E22" s="228"/>
      <c r="F22" s="206"/>
      <c r="G22" s="206"/>
      <c r="H22" s="206"/>
      <c r="I22" s="206"/>
      <c r="J22" s="206"/>
      <c r="K22" s="206"/>
      <c r="L22" s="206"/>
      <c r="M22" s="206"/>
      <c r="N22" s="206"/>
      <c r="O22" s="206"/>
      <c r="P22" s="206"/>
      <c r="Q22" s="206"/>
      <c r="R22" s="206"/>
      <c r="S22" s="206"/>
    </row>
    <row r="23" spans="1:19" s="207" customFormat="1" ht="12">
      <c r="A23" s="206"/>
      <c r="B23" s="203"/>
      <c r="C23" s="203"/>
      <c r="D23" s="225"/>
      <c r="E23" s="228"/>
      <c r="F23" s="206"/>
      <c r="G23" s="206"/>
      <c r="H23" s="206"/>
      <c r="I23" s="206"/>
      <c r="J23" s="206"/>
      <c r="K23" s="206"/>
      <c r="L23" s="206"/>
      <c r="M23" s="206"/>
      <c r="N23" s="206"/>
      <c r="O23" s="206"/>
      <c r="P23" s="206"/>
      <c r="Q23" s="206"/>
      <c r="R23" s="206"/>
      <c r="S23" s="206"/>
    </row>
    <row r="24" spans="1:19" s="231" customFormat="1" ht="12">
      <c r="A24" s="206"/>
      <c r="B24" s="203"/>
      <c r="C24" s="203"/>
      <c r="D24" s="225"/>
      <c r="E24" s="226"/>
      <c r="F24" s="206"/>
      <c r="G24" s="229"/>
      <c r="H24" s="229"/>
      <c r="I24" s="229"/>
      <c r="J24" s="230"/>
      <c r="K24" s="230"/>
      <c r="L24" s="230"/>
      <c r="M24" s="230"/>
      <c r="N24" s="230"/>
      <c r="O24" s="230"/>
      <c r="P24" s="230"/>
      <c r="Q24" s="230"/>
      <c r="R24" s="230"/>
      <c r="S24" s="230"/>
    </row>
    <row r="25" spans="1:19" s="234" customFormat="1" ht="12">
      <c r="A25" s="206"/>
      <c r="B25" s="206"/>
      <c r="C25" s="206"/>
      <c r="D25" s="230"/>
      <c r="E25" s="225"/>
      <c r="F25" s="232"/>
      <c r="G25" s="233"/>
      <c r="H25" s="233"/>
      <c r="I25" s="233"/>
      <c r="J25" s="233"/>
      <c r="K25" s="233"/>
      <c r="L25" s="233"/>
      <c r="M25" s="233"/>
      <c r="N25" s="233"/>
      <c r="O25" s="233"/>
      <c r="P25" s="233"/>
      <c r="Q25" s="233"/>
      <c r="R25" s="233"/>
      <c r="S25" s="233"/>
    </row>
    <row r="26" spans="1:19" s="236" customFormat="1" ht="12">
      <c r="A26" s="232"/>
      <c r="B26" s="232"/>
      <c r="C26" s="232"/>
      <c r="D26" s="235"/>
      <c r="E26" s="235"/>
      <c r="F26" s="229"/>
      <c r="G26" s="232"/>
      <c r="H26" s="232"/>
      <c r="I26" s="232"/>
      <c r="J26" s="232"/>
      <c r="K26" s="232"/>
      <c r="L26" s="232"/>
      <c r="M26" s="232"/>
      <c r="N26" s="232"/>
      <c r="O26" s="232"/>
      <c r="P26" s="232"/>
      <c r="Q26" s="232"/>
      <c r="R26" s="232"/>
      <c r="S26" s="232"/>
    </row>
    <row r="27" spans="1:19" s="239" customFormat="1" ht="12">
      <c r="A27" s="237"/>
      <c r="B27" s="238"/>
      <c r="C27" s="238"/>
      <c r="D27" s="235"/>
      <c r="E27" s="235"/>
      <c r="F27" s="233"/>
      <c r="G27" s="229"/>
      <c r="H27" s="229"/>
      <c r="I27" s="229"/>
      <c r="J27" s="229"/>
      <c r="K27" s="229"/>
      <c r="L27" s="229"/>
      <c r="M27" s="229"/>
      <c r="N27" s="229"/>
      <c r="O27" s="229"/>
      <c r="P27" s="229"/>
      <c r="Q27" s="229"/>
      <c r="R27" s="229"/>
      <c r="S27" s="229"/>
    </row>
    <row r="28" spans="1:19" s="239" customFormat="1" ht="12">
      <c r="A28" s="232"/>
      <c r="B28" s="240"/>
      <c r="C28" s="240"/>
      <c r="D28" s="235"/>
      <c r="E28" s="235"/>
      <c r="F28" s="233"/>
      <c r="G28" s="229"/>
      <c r="H28" s="229"/>
      <c r="I28" s="229"/>
      <c r="J28" s="229"/>
      <c r="K28" s="229"/>
      <c r="L28" s="229"/>
      <c r="M28" s="229"/>
      <c r="N28" s="229"/>
      <c r="O28" s="229"/>
      <c r="P28" s="229"/>
      <c r="Q28" s="229"/>
      <c r="R28" s="229"/>
      <c r="S28" s="229"/>
    </row>
    <row r="29" spans="1:19" s="239" customFormat="1" ht="12">
      <c r="A29" s="232"/>
      <c r="B29" s="240"/>
      <c r="C29" s="240"/>
      <c r="D29" s="235"/>
      <c r="E29" s="235"/>
      <c r="F29" s="232"/>
      <c r="G29" s="229"/>
      <c r="H29" s="229"/>
      <c r="I29" s="229"/>
      <c r="J29" s="229"/>
      <c r="K29" s="229"/>
      <c r="L29" s="229"/>
      <c r="M29" s="229"/>
      <c r="N29" s="229"/>
      <c r="O29" s="229"/>
      <c r="P29" s="229"/>
      <c r="Q29" s="229"/>
      <c r="R29" s="229"/>
      <c r="S29" s="229"/>
    </row>
    <row r="30" spans="1:19" s="239" customFormat="1" ht="12">
      <c r="A30" s="232"/>
      <c r="B30" s="240"/>
      <c r="C30" s="240"/>
      <c r="D30" s="235"/>
      <c r="E30" s="235"/>
      <c r="F30" s="229"/>
      <c r="G30" s="229"/>
      <c r="H30" s="229"/>
      <c r="I30" s="229"/>
      <c r="J30" s="229"/>
      <c r="K30" s="229"/>
      <c r="L30" s="229"/>
      <c r="M30" s="229"/>
      <c r="N30" s="229"/>
      <c r="O30" s="229"/>
      <c r="P30" s="229"/>
      <c r="Q30" s="229"/>
      <c r="R30" s="229"/>
      <c r="S30" s="229"/>
    </row>
    <row r="31" spans="1:19" s="239" customFormat="1" ht="12">
      <c r="A31" s="232"/>
      <c r="B31" s="240"/>
      <c r="C31" s="240"/>
      <c r="D31" s="235"/>
      <c r="E31" s="235"/>
      <c r="F31" s="229"/>
      <c r="G31" s="229"/>
      <c r="H31" s="229"/>
      <c r="I31" s="229"/>
      <c r="J31" s="229"/>
      <c r="K31" s="229"/>
      <c r="L31" s="229"/>
      <c r="M31" s="229"/>
      <c r="N31" s="229"/>
      <c r="O31" s="229"/>
      <c r="P31" s="229"/>
      <c r="Q31" s="229"/>
      <c r="R31" s="229"/>
      <c r="S31" s="229"/>
    </row>
    <row r="32" spans="1:19" s="239" customFormat="1" ht="12">
      <c r="A32" s="232"/>
      <c r="B32" s="240"/>
      <c r="C32" s="240"/>
      <c r="D32" s="235"/>
      <c r="E32" s="235"/>
      <c r="F32" s="229"/>
      <c r="G32" s="229"/>
      <c r="H32" s="229"/>
      <c r="I32" s="229"/>
      <c r="J32" s="229"/>
      <c r="K32" s="229"/>
      <c r="L32" s="229"/>
      <c r="M32" s="229"/>
      <c r="N32" s="229"/>
      <c r="O32" s="229"/>
      <c r="P32" s="229"/>
      <c r="Q32" s="229"/>
      <c r="R32" s="229"/>
      <c r="S32" s="229"/>
    </row>
    <row r="33" spans="1:19" s="239" customFormat="1" ht="12">
      <c r="A33" s="232"/>
      <c r="B33" s="241"/>
      <c r="C33" s="241"/>
      <c r="D33" s="235"/>
      <c r="E33" s="235"/>
      <c r="F33" s="229"/>
      <c r="G33" s="229"/>
      <c r="H33" s="229"/>
      <c r="I33" s="229"/>
      <c r="J33" s="229"/>
      <c r="K33" s="229"/>
      <c r="L33" s="229"/>
      <c r="M33" s="229"/>
      <c r="N33" s="229"/>
      <c r="O33" s="229"/>
      <c r="P33" s="229"/>
      <c r="Q33" s="229"/>
      <c r="R33" s="229"/>
      <c r="S33" s="229"/>
    </row>
    <row r="34" spans="1:19" s="239" customFormat="1" ht="12">
      <c r="A34" s="232"/>
      <c r="B34" s="240"/>
      <c r="C34" s="240"/>
      <c r="D34" s="235"/>
      <c r="E34" s="235"/>
      <c r="F34" s="229"/>
      <c r="G34" s="229"/>
      <c r="H34" s="229"/>
      <c r="I34" s="229"/>
      <c r="J34" s="229"/>
      <c r="K34" s="229"/>
      <c r="L34" s="229"/>
      <c r="M34" s="229"/>
      <c r="N34" s="229"/>
      <c r="O34" s="229"/>
      <c r="P34" s="229"/>
      <c r="Q34" s="229"/>
      <c r="R34" s="229"/>
      <c r="S34" s="229"/>
    </row>
    <row r="35" spans="1:19" s="239" customFormat="1" ht="12">
      <c r="A35" s="229"/>
      <c r="B35" s="229"/>
      <c r="C35" s="229"/>
      <c r="D35" s="235"/>
      <c r="E35" s="235"/>
      <c r="F35" s="229"/>
      <c r="G35" s="229"/>
      <c r="H35" s="229"/>
      <c r="I35" s="229"/>
      <c r="J35" s="229"/>
      <c r="K35" s="229"/>
      <c r="L35" s="229"/>
      <c r="M35" s="229"/>
      <c r="N35" s="229"/>
      <c r="O35" s="229"/>
      <c r="P35" s="229"/>
      <c r="Q35" s="229"/>
      <c r="R35" s="229"/>
      <c r="S35" s="229"/>
    </row>
    <row r="36" spans="1:19" s="234" customFormat="1" ht="12">
      <c r="A36" s="237"/>
      <c r="B36" s="238"/>
      <c r="C36" s="238"/>
      <c r="D36" s="235"/>
      <c r="E36" s="235"/>
      <c r="F36" s="229"/>
      <c r="G36" s="233"/>
      <c r="H36" s="233"/>
      <c r="I36" s="233"/>
      <c r="J36" s="233"/>
      <c r="K36" s="233"/>
      <c r="L36" s="233"/>
      <c r="M36" s="233"/>
      <c r="N36" s="233"/>
      <c r="O36" s="233"/>
      <c r="P36" s="233"/>
      <c r="Q36" s="233"/>
      <c r="R36" s="233"/>
      <c r="S36" s="233"/>
    </row>
    <row r="37" spans="1:19" s="239" customFormat="1" ht="12">
      <c r="A37" s="232"/>
      <c r="B37" s="240"/>
      <c r="C37" s="240"/>
      <c r="D37" s="235"/>
      <c r="E37" s="235"/>
      <c r="F37" s="229"/>
      <c r="G37" s="229"/>
      <c r="H37" s="229"/>
      <c r="I37" s="229"/>
      <c r="J37" s="229"/>
      <c r="K37" s="229"/>
      <c r="L37" s="229"/>
      <c r="M37" s="229"/>
      <c r="N37" s="229"/>
      <c r="O37" s="229"/>
      <c r="P37" s="229"/>
      <c r="Q37" s="229"/>
      <c r="R37" s="229"/>
      <c r="S37" s="229"/>
    </row>
    <row r="38" spans="1:19" s="234" customFormat="1" ht="12">
      <c r="A38" s="229"/>
      <c r="B38" s="240"/>
      <c r="C38" s="240"/>
      <c r="D38" s="235"/>
      <c r="E38" s="235"/>
      <c r="F38" s="233"/>
      <c r="G38" s="233"/>
      <c r="H38" s="233"/>
      <c r="I38" s="233"/>
      <c r="J38" s="233"/>
      <c r="K38" s="233"/>
      <c r="L38" s="233"/>
      <c r="M38" s="233"/>
      <c r="N38" s="233"/>
      <c r="O38" s="233"/>
      <c r="P38" s="233"/>
      <c r="Q38" s="233"/>
      <c r="R38" s="233"/>
      <c r="S38" s="233"/>
    </row>
    <row r="39" spans="1:19" s="239" customFormat="1" ht="12">
      <c r="A39" s="229"/>
      <c r="B39" s="240"/>
      <c r="C39" s="240"/>
      <c r="D39" s="235"/>
      <c r="E39" s="235"/>
      <c r="F39" s="229"/>
      <c r="G39" s="229"/>
      <c r="H39" s="229"/>
      <c r="I39" s="229"/>
      <c r="J39" s="229"/>
      <c r="K39" s="229"/>
      <c r="L39" s="229"/>
      <c r="M39" s="229"/>
      <c r="N39" s="229"/>
      <c r="O39" s="229"/>
      <c r="P39" s="229"/>
      <c r="Q39" s="229"/>
      <c r="R39" s="229"/>
      <c r="S39" s="229"/>
    </row>
    <row r="40" spans="1:19" s="239" customFormat="1" ht="12">
      <c r="A40" s="229"/>
      <c r="B40" s="240"/>
      <c r="C40" s="240"/>
      <c r="D40" s="235"/>
      <c r="E40" s="235"/>
      <c r="F40" s="233"/>
      <c r="G40" s="229"/>
      <c r="H40" s="229"/>
      <c r="I40" s="229"/>
      <c r="J40" s="229"/>
      <c r="K40" s="229"/>
      <c r="L40" s="229"/>
      <c r="M40" s="229"/>
      <c r="N40" s="229"/>
      <c r="O40" s="229"/>
      <c r="P40" s="229"/>
      <c r="Q40" s="229"/>
      <c r="R40" s="229"/>
      <c r="S40" s="229"/>
    </row>
    <row r="41" spans="1:19" s="239" customFormat="1" ht="12.75">
      <c r="A41" s="229"/>
      <c r="B41" s="240"/>
      <c r="C41" s="240"/>
      <c r="D41" s="235"/>
      <c r="E41" s="235"/>
      <c r="F41" s="242"/>
      <c r="G41" s="229"/>
      <c r="H41" s="229"/>
      <c r="I41" s="229"/>
      <c r="J41" s="229"/>
      <c r="K41" s="229"/>
      <c r="L41" s="229"/>
      <c r="M41" s="229"/>
      <c r="N41" s="229"/>
      <c r="O41" s="229"/>
      <c r="P41" s="229"/>
      <c r="Q41" s="229"/>
      <c r="R41" s="229"/>
      <c r="S41" s="229"/>
    </row>
    <row r="42" spans="1:19" s="239" customFormat="1" ht="12">
      <c r="A42" s="229"/>
      <c r="B42" s="238"/>
      <c r="C42" s="238"/>
      <c r="D42" s="235"/>
      <c r="E42" s="235"/>
      <c r="F42" s="229"/>
      <c r="G42" s="229"/>
      <c r="H42" s="229"/>
      <c r="I42" s="229"/>
      <c r="J42" s="229"/>
      <c r="K42" s="229"/>
      <c r="L42" s="229"/>
      <c r="M42" s="229"/>
      <c r="N42" s="229"/>
      <c r="O42" s="229"/>
      <c r="P42" s="229"/>
      <c r="Q42" s="229"/>
      <c r="R42" s="229"/>
      <c r="S42" s="229"/>
    </row>
    <row r="43" spans="1:19" s="236" customFormat="1" ht="12">
      <c r="A43" s="229"/>
      <c r="B43" s="240"/>
      <c r="C43" s="240"/>
      <c r="D43" s="235"/>
      <c r="E43" s="235"/>
      <c r="F43" s="229"/>
      <c r="G43" s="232"/>
      <c r="H43" s="232"/>
      <c r="I43" s="232"/>
      <c r="J43" s="232"/>
      <c r="K43" s="232"/>
      <c r="L43" s="232"/>
      <c r="M43" s="232"/>
      <c r="N43" s="232"/>
      <c r="O43" s="232"/>
      <c r="P43" s="232"/>
      <c r="Q43" s="232"/>
      <c r="R43" s="232"/>
      <c r="S43" s="232"/>
    </row>
    <row r="44" spans="1:19" s="245" customFormat="1" ht="12">
      <c r="A44" s="229"/>
      <c r="B44" s="240"/>
      <c r="C44" s="240"/>
      <c r="D44" s="235"/>
      <c r="E44" s="235"/>
      <c r="F44" s="243"/>
      <c r="G44" s="244"/>
      <c r="H44" s="244"/>
      <c r="I44" s="244"/>
      <c r="J44" s="244"/>
      <c r="K44" s="244"/>
      <c r="L44" s="244"/>
      <c r="M44" s="244"/>
      <c r="N44" s="244"/>
      <c r="O44" s="244"/>
      <c r="P44" s="244"/>
      <c r="Q44" s="244"/>
      <c r="R44" s="244"/>
      <c r="S44" s="244"/>
    </row>
    <row r="45" spans="1:19" s="248" customFormat="1" ht="12">
      <c r="A45" s="243"/>
      <c r="B45" s="243"/>
      <c r="C45" s="243"/>
      <c r="D45" s="246"/>
      <c r="E45" s="246"/>
      <c r="F45" s="247"/>
      <c r="G45" s="247"/>
      <c r="H45" s="247"/>
      <c r="I45" s="247"/>
      <c r="J45" s="247"/>
      <c r="K45" s="247"/>
      <c r="L45" s="247"/>
      <c r="M45" s="247"/>
      <c r="N45" s="247"/>
      <c r="O45" s="247"/>
      <c r="P45" s="247"/>
      <c r="Q45" s="247"/>
      <c r="R45" s="247"/>
      <c r="S45" s="247"/>
    </row>
    <row r="46" spans="1:19" s="236" customFormat="1" ht="12">
      <c r="A46" s="243"/>
      <c r="B46" s="243"/>
      <c r="C46" s="243"/>
      <c r="D46" s="246"/>
      <c r="E46" s="246"/>
      <c r="F46" s="233"/>
      <c r="G46" s="232"/>
      <c r="H46" s="232"/>
      <c r="I46" s="232"/>
      <c r="J46" s="232"/>
      <c r="K46" s="232"/>
      <c r="L46" s="232"/>
      <c r="M46" s="232"/>
      <c r="N46" s="232"/>
      <c r="O46" s="232"/>
      <c r="P46" s="232"/>
      <c r="Q46" s="232"/>
      <c r="R46" s="232"/>
      <c r="S46" s="232"/>
    </row>
    <row r="47" spans="1:19" s="236" customFormat="1" ht="12">
      <c r="A47" s="232"/>
      <c r="B47" s="232"/>
      <c r="C47" s="232"/>
      <c r="D47" s="235"/>
      <c r="E47" s="249"/>
      <c r="F47" s="232"/>
      <c r="G47" s="232"/>
      <c r="H47" s="232"/>
      <c r="I47" s="232"/>
      <c r="J47" s="232"/>
      <c r="K47" s="232"/>
      <c r="L47" s="232"/>
      <c r="M47" s="232"/>
      <c r="N47" s="232"/>
      <c r="O47" s="232"/>
      <c r="P47" s="232"/>
      <c r="Q47" s="232"/>
      <c r="R47" s="232"/>
      <c r="S47" s="232"/>
    </row>
    <row r="48" spans="1:19" s="248" customFormat="1" ht="12">
      <c r="A48" s="232"/>
      <c r="B48" s="232"/>
      <c r="C48" s="232"/>
      <c r="D48" s="235"/>
      <c r="E48" s="249"/>
      <c r="F48" s="247"/>
      <c r="G48" s="247"/>
      <c r="H48" s="247"/>
      <c r="I48" s="247"/>
      <c r="J48" s="247"/>
      <c r="K48" s="247"/>
      <c r="L48" s="247"/>
      <c r="M48" s="247"/>
      <c r="N48" s="247"/>
      <c r="O48" s="247"/>
      <c r="P48" s="247"/>
      <c r="Q48" s="247"/>
      <c r="R48" s="247"/>
      <c r="S48" s="247"/>
    </row>
    <row r="49" spans="1:19" s="248" customFormat="1" ht="12.75">
      <c r="A49" s="243"/>
      <c r="B49" s="250"/>
      <c r="C49" s="250"/>
      <c r="D49" s="246"/>
      <c r="E49" s="251"/>
      <c r="F49" s="247"/>
      <c r="G49" s="247"/>
      <c r="H49" s="247"/>
      <c r="I49" s="247"/>
      <c r="J49" s="247"/>
      <c r="K49" s="247"/>
      <c r="L49" s="247"/>
      <c r="M49" s="247"/>
      <c r="N49" s="247"/>
      <c r="O49" s="247"/>
      <c r="P49" s="247"/>
      <c r="Q49" s="247"/>
      <c r="R49" s="247"/>
      <c r="S49" s="247"/>
    </row>
    <row r="50" spans="1:19" s="248" customFormat="1" ht="12.75">
      <c r="A50" s="247"/>
      <c r="B50" s="250"/>
      <c r="C50" s="250"/>
      <c r="D50" s="246"/>
      <c r="E50" s="251"/>
      <c r="F50" s="247"/>
      <c r="G50" s="247"/>
      <c r="H50" s="247"/>
      <c r="I50" s="247"/>
      <c r="J50" s="247"/>
      <c r="K50" s="247"/>
      <c r="L50" s="247"/>
      <c r="M50" s="247"/>
      <c r="N50" s="247"/>
      <c r="O50" s="247"/>
      <c r="P50" s="247"/>
      <c r="Q50" s="247"/>
      <c r="R50" s="247"/>
      <c r="S50" s="247"/>
    </row>
    <row r="51" spans="1:19" s="248" customFormat="1" ht="12.75">
      <c r="A51" s="243"/>
      <c r="B51" s="250"/>
      <c r="C51" s="250"/>
      <c r="D51" s="246"/>
      <c r="E51" s="252"/>
      <c r="F51" s="247"/>
      <c r="G51" s="247"/>
      <c r="H51" s="247"/>
      <c r="I51" s="247"/>
      <c r="J51" s="247"/>
      <c r="K51" s="247"/>
      <c r="L51" s="247"/>
      <c r="M51" s="247"/>
      <c r="N51" s="247"/>
      <c r="O51" s="247"/>
      <c r="P51" s="247"/>
      <c r="Q51" s="247"/>
      <c r="R51" s="247"/>
      <c r="S51" s="247"/>
    </row>
    <row r="52" spans="1:19" s="248" customFormat="1" ht="39" customHeight="1">
      <c r="A52" s="243"/>
      <c r="B52" s="250"/>
      <c r="C52" s="250"/>
      <c r="D52" s="246"/>
      <c r="E52" s="253"/>
      <c r="F52" s="247"/>
      <c r="G52" s="247"/>
      <c r="H52" s="247"/>
      <c r="I52" s="247"/>
      <c r="J52" s="247"/>
      <c r="K52" s="247"/>
      <c r="L52" s="247"/>
      <c r="M52" s="247"/>
      <c r="N52" s="247"/>
      <c r="O52" s="247"/>
      <c r="P52" s="247"/>
      <c r="Q52" s="247"/>
      <c r="R52" s="247"/>
      <c r="S52" s="247"/>
    </row>
    <row r="53" spans="1:19" s="248" customFormat="1" ht="23.25" customHeight="1">
      <c r="A53" s="247"/>
      <c r="B53" s="254"/>
      <c r="C53" s="250"/>
      <c r="D53" s="246"/>
      <c r="E53" s="252"/>
      <c r="F53" s="247"/>
      <c r="G53" s="247"/>
      <c r="H53" s="247"/>
      <c r="I53" s="247"/>
      <c r="J53" s="247"/>
      <c r="K53" s="247"/>
      <c r="L53" s="247"/>
      <c r="M53" s="247"/>
      <c r="N53" s="247"/>
      <c r="O53" s="247"/>
      <c r="P53" s="247"/>
      <c r="Q53" s="247"/>
      <c r="R53" s="247"/>
      <c r="S53" s="247"/>
    </row>
    <row r="54" spans="1:19" s="248" customFormat="1" ht="12">
      <c r="A54" s="255"/>
      <c r="B54" s="256"/>
      <c r="C54" s="257"/>
      <c r="D54" s="246"/>
      <c r="E54" s="252"/>
      <c r="F54" s="247"/>
      <c r="G54" s="247"/>
      <c r="H54" s="247"/>
      <c r="I54" s="247"/>
      <c r="J54" s="247"/>
      <c r="K54" s="247"/>
      <c r="L54" s="247"/>
      <c r="M54" s="247"/>
      <c r="N54" s="247"/>
      <c r="O54" s="247"/>
      <c r="P54" s="247"/>
      <c r="Q54" s="247"/>
      <c r="R54" s="247"/>
      <c r="S54" s="247"/>
    </row>
    <row r="55" spans="1:19" s="248" customFormat="1" ht="12">
      <c r="A55" s="255"/>
      <c r="B55" s="257"/>
      <c r="C55" s="257"/>
      <c r="D55" s="246"/>
      <c r="E55" s="252"/>
      <c r="F55" s="247"/>
      <c r="G55" s="247"/>
      <c r="H55" s="247"/>
      <c r="I55" s="247"/>
      <c r="J55" s="247"/>
      <c r="K55" s="247"/>
      <c r="L55" s="247"/>
      <c r="M55" s="247"/>
      <c r="N55" s="247"/>
      <c r="O55" s="247"/>
      <c r="P55" s="247"/>
      <c r="Q55" s="247"/>
      <c r="R55" s="247"/>
      <c r="S55" s="247"/>
    </row>
    <row r="56" spans="1:19" s="248" customFormat="1" ht="12">
      <c r="A56" s="255"/>
      <c r="B56" s="257"/>
      <c r="C56" s="257"/>
      <c r="D56" s="246"/>
      <c r="E56" s="252"/>
      <c r="F56" s="247"/>
      <c r="G56" s="247"/>
      <c r="H56" s="247"/>
      <c r="I56" s="247"/>
      <c r="J56" s="247"/>
      <c r="K56" s="247"/>
      <c r="L56" s="247"/>
      <c r="M56" s="247"/>
      <c r="N56" s="247"/>
      <c r="O56" s="247"/>
      <c r="P56" s="247"/>
      <c r="Q56" s="247"/>
      <c r="R56" s="247"/>
      <c r="S56" s="247"/>
    </row>
    <row r="57" spans="1:19" s="248" customFormat="1" ht="12">
      <c r="A57" s="255"/>
      <c r="B57" s="257"/>
      <c r="C57" s="257"/>
      <c r="D57" s="246"/>
      <c r="E57" s="252"/>
      <c r="F57" s="247"/>
      <c r="G57" s="247"/>
      <c r="H57" s="247"/>
      <c r="I57" s="247"/>
      <c r="J57" s="247"/>
      <c r="K57" s="247"/>
      <c r="L57" s="247"/>
      <c r="M57" s="247"/>
      <c r="N57" s="247"/>
      <c r="O57" s="247"/>
      <c r="P57" s="247"/>
      <c r="Q57" s="247"/>
      <c r="R57" s="247"/>
      <c r="S57" s="247"/>
    </row>
    <row r="58" spans="1:19" s="248" customFormat="1" ht="12">
      <c r="A58" s="255"/>
      <c r="B58" s="257"/>
      <c r="C58" s="257"/>
      <c r="D58" s="246"/>
      <c r="E58" s="252"/>
      <c r="F58" s="247"/>
      <c r="G58" s="247"/>
      <c r="H58" s="247"/>
      <c r="I58" s="247"/>
      <c r="J58" s="247"/>
      <c r="K58" s="247"/>
      <c r="L58" s="247"/>
      <c r="M58" s="247"/>
      <c r="N58" s="247"/>
      <c r="O58" s="247"/>
      <c r="P58" s="247"/>
      <c r="Q58" s="247"/>
      <c r="R58" s="247"/>
      <c r="S58" s="247"/>
    </row>
    <row r="59" spans="1:19" s="248" customFormat="1" ht="12">
      <c r="A59" s="255"/>
      <c r="B59" s="257"/>
      <c r="C59" s="257"/>
      <c r="D59" s="246"/>
      <c r="E59" s="252"/>
      <c r="F59" s="247"/>
      <c r="G59" s="247"/>
      <c r="H59" s="247"/>
      <c r="I59" s="247"/>
      <c r="J59" s="247"/>
      <c r="K59" s="247"/>
      <c r="L59" s="247"/>
      <c r="M59" s="247"/>
      <c r="N59" s="247"/>
      <c r="O59" s="247"/>
      <c r="P59" s="247"/>
      <c r="Q59" s="247"/>
      <c r="R59" s="247"/>
      <c r="S59" s="247"/>
    </row>
    <row r="60" spans="1:19" s="248" customFormat="1" ht="12.75">
      <c r="A60" s="255"/>
      <c r="B60" s="257"/>
      <c r="C60" s="250"/>
      <c r="D60" s="246"/>
      <c r="E60" s="252"/>
      <c r="F60" s="247"/>
      <c r="G60" s="247"/>
      <c r="H60" s="247"/>
      <c r="I60" s="247"/>
      <c r="J60" s="247"/>
      <c r="K60" s="247"/>
      <c r="L60" s="247"/>
      <c r="M60" s="247"/>
      <c r="N60" s="247"/>
      <c r="O60" s="247"/>
      <c r="P60" s="247"/>
      <c r="Q60" s="247"/>
      <c r="R60" s="247"/>
      <c r="S60" s="247"/>
    </row>
    <row r="61" spans="1:19" s="236" customFormat="1" ht="12">
      <c r="A61" s="255"/>
      <c r="B61" s="257"/>
      <c r="C61" s="257"/>
      <c r="D61" s="246"/>
      <c r="E61" s="252"/>
      <c r="F61" s="232"/>
      <c r="G61" s="232"/>
      <c r="H61" s="232"/>
      <c r="I61" s="232"/>
      <c r="J61" s="232"/>
      <c r="K61" s="232"/>
      <c r="L61" s="232"/>
      <c r="M61" s="232"/>
      <c r="N61" s="232"/>
      <c r="O61" s="232"/>
      <c r="P61" s="232"/>
      <c r="Q61" s="232"/>
      <c r="R61" s="232"/>
      <c r="S61" s="232"/>
    </row>
    <row r="62" spans="1:6" s="259" customFormat="1" ht="22.5" customHeight="1">
      <c r="A62" s="258"/>
      <c r="B62" s="238"/>
      <c r="C62" s="238"/>
      <c r="D62" s="235"/>
      <c r="E62" s="252"/>
      <c r="F62" s="248"/>
    </row>
    <row r="63" spans="1:6" s="259" customFormat="1" ht="12.75">
      <c r="A63" s="260"/>
      <c r="B63" s="261"/>
      <c r="C63" s="262"/>
      <c r="D63" s="246"/>
      <c r="E63" s="252"/>
      <c r="F63" s="248"/>
    </row>
    <row r="64" spans="1:5" s="263" customFormat="1" ht="12.75">
      <c r="A64" s="260"/>
      <c r="B64" s="262"/>
      <c r="C64" s="262"/>
      <c r="D64" s="246"/>
      <c r="E64" s="252"/>
    </row>
    <row r="65" spans="1:5" s="267" customFormat="1" ht="12.75">
      <c r="A65" s="264"/>
      <c r="B65" s="265"/>
      <c r="C65" s="265"/>
      <c r="D65" s="235"/>
      <c r="E65" s="266"/>
    </row>
    <row r="66" spans="1:5" s="267" customFormat="1" ht="12.75">
      <c r="A66" s="268"/>
      <c r="B66" s="269"/>
      <c r="C66" s="269"/>
      <c r="D66" s="270"/>
      <c r="E66" s="271"/>
    </row>
    <row r="67" spans="1:5" s="267" customFormat="1" ht="12.75">
      <c r="A67" s="268"/>
      <c r="B67" s="269"/>
      <c r="C67" s="269"/>
      <c r="D67" s="270"/>
      <c r="E67" s="271"/>
    </row>
    <row r="68" spans="1:5" s="267" customFormat="1" ht="12.75">
      <c r="A68" s="272"/>
      <c r="B68" s="273"/>
      <c r="C68" s="273"/>
      <c r="D68" s="274"/>
      <c r="E68" s="271"/>
    </row>
    <row r="69" spans="1:5" s="267" customFormat="1" ht="12.75">
      <c r="A69" s="272"/>
      <c r="B69" s="273"/>
      <c r="C69" s="273"/>
      <c r="D69" s="274"/>
      <c r="E69" s="271"/>
    </row>
    <row r="70" spans="1:5" s="267" customFormat="1" ht="12.75">
      <c r="A70" s="272"/>
      <c r="B70" s="273"/>
      <c r="C70" s="273"/>
      <c r="D70" s="274"/>
      <c r="E70" s="271"/>
    </row>
    <row r="71" spans="1:5" s="267" customFormat="1" ht="12.75">
      <c r="A71" s="272"/>
      <c r="B71" s="273"/>
      <c r="C71" s="273"/>
      <c r="D71" s="274"/>
      <c r="E71" s="271"/>
    </row>
    <row r="72" spans="1:5" s="267" customFormat="1" ht="12.75">
      <c r="A72" s="272"/>
      <c r="B72" s="273"/>
      <c r="C72" s="273"/>
      <c r="D72" s="274"/>
      <c r="E72" s="271"/>
    </row>
    <row r="73" spans="1:5" s="267" customFormat="1" ht="12.75">
      <c r="A73" s="272"/>
      <c r="B73" s="273"/>
      <c r="C73" s="273"/>
      <c r="D73" s="274"/>
      <c r="E73" s="271"/>
    </row>
    <row r="74" spans="1:5" s="267" customFormat="1" ht="12.75">
      <c r="A74" s="272"/>
      <c r="B74" s="273"/>
      <c r="C74" s="273"/>
      <c r="D74" s="274"/>
      <c r="E74" s="271"/>
    </row>
    <row r="75" spans="1:5" s="267" customFormat="1" ht="12.75">
      <c r="A75" s="272"/>
      <c r="B75" s="273"/>
      <c r="C75" s="273"/>
      <c r="D75" s="274"/>
      <c r="E75" s="271"/>
    </row>
    <row r="76" spans="1:5" s="267" customFormat="1" ht="12.75">
      <c r="A76" s="272"/>
      <c r="B76" s="273"/>
      <c r="C76" s="273"/>
      <c r="D76" s="274"/>
      <c r="E76" s="271"/>
    </row>
    <row r="77" spans="1:5" s="267" customFormat="1" ht="12.75">
      <c r="A77" s="272"/>
      <c r="B77" s="273"/>
      <c r="C77" s="273"/>
      <c r="D77" s="274"/>
      <c r="E77" s="271"/>
    </row>
    <row r="78" spans="1:5" s="267" customFormat="1" ht="12.75">
      <c r="A78" s="272"/>
      <c r="B78" s="273"/>
      <c r="C78" s="273"/>
      <c r="D78" s="274"/>
      <c r="E78" s="271"/>
    </row>
    <row r="79" spans="1:5" s="267" customFormat="1" ht="12.75">
      <c r="A79" s="272"/>
      <c r="B79" s="273"/>
      <c r="C79" s="273"/>
      <c r="D79" s="274"/>
      <c r="E79" s="271"/>
    </row>
    <row r="80" spans="1:5" s="267" customFormat="1" ht="12.75">
      <c r="A80" s="272"/>
      <c r="B80" s="273"/>
      <c r="C80" s="273"/>
      <c r="D80" s="274"/>
      <c r="E80" s="271"/>
    </row>
    <row r="81" spans="1:5" s="267" customFormat="1" ht="12.75">
      <c r="A81" s="272"/>
      <c r="B81" s="273"/>
      <c r="C81" s="273"/>
      <c r="D81" s="274"/>
      <c r="E81" s="271"/>
    </row>
    <row r="82" spans="1:5" s="267" customFormat="1" ht="12.75">
      <c r="A82" s="272"/>
      <c r="B82" s="273"/>
      <c r="C82" s="273"/>
      <c r="D82" s="274"/>
      <c r="E82" s="271"/>
    </row>
    <row r="83" spans="1:5" s="267" customFormat="1" ht="12.75">
      <c r="A83" s="272"/>
      <c r="B83" s="273"/>
      <c r="C83" s="273"/>
      <c r="D83" s="274"/>
      <c r="E83" s="271"/>
    </row>
    <row r="84" spans="1:5" s="267" customFormat="1" ht="12.75">
      <c r="A84" s="272"/>
      <c r="B84" s="273"/>
      <c r="C84" s="273"/>
      <c r="D84" s="274"/>
      <c r="E84" s="271"/>
    </row>
    <row r="85" spans="1:5" s="267" customFormat="1" ht="12.75">
      <c r="A85" s="272"/>
      <c r="B85" s="273"/>
      <c r="C85" s="273"/>
      <c r="D85" s="274"/>
      <c r="E85" s="271"/>
    </row>
    <row r="86" spans="1:5" s="267" customFormat="1" ht="12.75">
      <c r="A86" s="272"/>
      <c r="B86" s="273"/>
      <c r="C86" s="273"/>
      <c r="D86" s="274"/>
      <c r="E86" s="271"/>
    </row>
    <row r="87" spans="1:5" s="267" customFormat="1" ht="12.75">
      <c r="A87" s="272"/>
      <c r="B87" s="273"/>
      <c r="C87" s="273"/>
      <c r="D87" s="274"/>
      <c r="E87" s="271"/>
    </row>
    <row r="88" spans="1:5" s="267" customFormat="1" ht="12.75">
      <c r="A88" s="272"/>
      <c r="B88" s="273"/>
      <c r="C88" s="273"/>
      <c r="D88" s="274"/>
      <c r="E88" s="271"/>
    </row>
    <row r="89" spans="1:5" s="267" customFormat="1" ht="12.75">
      <c r="A89" s="272"/>
      <c r="B89" s="273"/>
      <c r="C89" s="273"/>
      <c r="D89" s="274"/>
      <c r="E89" s="271"/>
    </row>
    <row r="90" spans="1:5" s="267" customFormat="1" ht="12.75">
      <c r="A90" s="272"/>
      <c r="B90" s="273"/>
      <c r="C90" s="273"/>
      <c r="D90" s="274"/>
      <c r="E90" s="271"/>
    </row>
    <row r="91" spans="1:5" s="267" customFormat="1" ht="12.75">
      <c r="A91" s="272"/>
      <c r="B91" s="273"/>
      <c r="C91" s="273"/>
      <c r="D91" s="274"/>
      <c r="E91" s="271"/>
    </row>
    <row r="92" spans="1:5" s="267" customFormat="1" ht="12.75">
      <c r="A92" s="272"/>
      <c r="B92" s="273"/>
      <c r="C92" s="273"/>
      <c r="D92" s="274"/>
      <c r="E92" s="271"/>
    </row>
    <row r="93" spans="1:5" s="267" customFormat="1" ht="12.75">
      <c r="A93" s="272"/>
      <c r="B93" s="273"/>
      <c r="C93" s="273"/>
      <c r="D93" s="274"/>
      <c r="E93" s="271"/>
    </row>
    <row r="94" spans="1:5" s="267" customFormat="1" ht="12.75">
      <c r="A94" s="272"/>
      <c r="B94" s="273"/>
      <c r="C94" s="273"/>
      <c r="D94" s="274"/>
      <c r="E94" s="271"/>
    </row>
    <row r="95" spans="1:5" s="267" customFormat="1" ht="12.75">
      <c r="A95" s="272"/>
      <c r="B95" s="273"/>
      <c r="C95" s="273"/>
      <c r="D95" s="274"/>
      <c r="E95" s="271"/>
    </row>
    <row r="96" spans="1:5" s="267" customFormat="1" ht="12.75">
      <c r="A96" s="272"/>
      <c r="B96" s="273"/>
      <c r="C96" s="273"/>
      <c r="D96" s="274"/>
      <c r="E96" s="271"/>
    </row>
    <row r="97" spans="1:5" s="267" customFormat="1" ht="12.75">
      <c r="A97" s="272"/>
      <c r="B97" s="273"/>
      <c r="C97" s="273"/>
      <c r="D97" s="274"/>
      <c r="E97" s="271"/>
    </row>
    <row r="98" spans="1:5" s="267" customFormat="1" ht="12.75">
      <c r="A98" s="272"/>
      <c r="B98" s="273"/>
      <c r="C98" s="273"/>
      <c r="D98" s="274"/>
      <c r="E98" s="271"/>
    </row>
    <row r="99" spans="1:5" s="267" customFormat="1" ht="12.75">
      <c r="A99" s="272"/>
      <c r="B99" s="273"/>
      <c r="C99" s="273"/>
      <c r="D99" s="274"/>
      <c r="E99" s="271"/>
    </row>
    <row r="100" spans="1:5" s="267" customFormat="1" ht="12.75">
      <c r="A100" s="272"/>
      <c r="B100" s="273"/>
      <c r="C100" s="273"/>
      <c r="D100" s="274"/>
      <c r="E100" s="271"/>
    </row>
    <row r="101" spans="1:5" s="267" customFormat="1" ht="12.75">
      <c r="A101" s="272"/>
      <c r="B101" s="273"/>
      <c r="C101" s="273"/>
      <c r="D101" s="274"/>
      <c r="E101" s="271"/>
    </row>
    <row r="102" spans="1:5" s="267" customFormat="1" ht="12.75">
      <c r="A102" s="272"/>
      <c r="B102" s="273"/>
      <c r="C102" s="273"/>
      <c r="D102" s="274"/>
      <c r="E102" s="271"/>
    </row>
    <row r="103" spans="1:5" s="267" customFormat="1" ht="12.75">
      <c r="A103" s="272"/>
      <c r="B103" s="273"/>
      <c r="C103" s="273"/>
      <c r="D103" s="274"/>
      <c r="E103" s="271"/>
    </row>
    <row r="104" spans="1:5" s="267" customFormat="1" ht="12.75">
      <c r="A104" s="272"/>
      <c r="B104" s="273"/>
      <c r="C104" s="273"/>
      <c r="D104" s="274"/>
      <c r="E104" s="271"/>
    </row>
    <row r="105" spans="1:5" s="267" customFormat="1" ht="12.75">
      <c r="A105" s="272"/>
      <c r="B105" s="273"/>
      <c r="C105" s="273"/>
      <c r="D105" s="274"/>
      <c r="E105" s="271"/>
    </row>
    <row r="106" spans="1:5" s="267" customFormat="1" ht="12.75">
      <c r="A106" s="272"/>
      <c r="B106" s="273"/>
      <c r="C106" s="273"/>
      <c r="D106" s="274"/>
      <c r="E106" s="271"/>
    </row>
    <row r="107" spans="1:5" s="267" customFormat="1" ht="12.75">
      <c r="A107" s="272"/>
      <c r="B107" s="273"/>
      <c r="C107" s="273"/>
      <c r="D107" s="274"/>
      <c r="E107" s="271"/>
    </row>
    <row r="108" spans="1:5" s="267" customFormat="1" ht="12.75">
      <c r="A108" s="272"/>
      <c r="B108" s="273"/>
      <c r="C108" s="273"/>
      <c r="D108" s="274"/>
      <c r="E108" s="271"/>
    </row>
    <row r="109" spans="1:5" s="267" customFormat="1" ht="12.75">
      <c r="A109" s="272"/>
      <c r="B109" s="273"/>
      <c r="C109" s="273"/>
      <c r="D109" s="274"/>
      <c r="E109" s="271"/>
    </row>
    <row r="110" spans="1:5" s="267" customFormat="1" ht="12.75">
      <c r="A110" s="272"/>
      <c r="B110" s="273"/>
      <c r="C110" s="273"/>
      <c r="D110" s="274"/>
      <c r="E110" s="271"/>
    </row>
    <row r="111" spans="1:6" ht="12.75">
      <c r="A111" s="272"/>
      <c r="B111" s="273"/>
      <c r="C111" s="273"/>
      <c r="F111" s="267"/>
    </row>
    <row r="112" spans="1:6" ht="12.75">
      <c r="A112" s="272"/>
      <c r="B112" s="273"/>
      <c r="C112" s="273"/>
      <c r="F112" s="267"/>
    </row>
    <row r="113" spans="1:3" ht="12.75">
      <c r="A113" s="272"/>
      <c r="B113" s="273"/>
      <c r="C113" s="273"/>
    </row>
    <row r="114" spans="1:3" ht="12.75">
      <c r="A114" s="272"/>
      <c r="B114" s="273"/>
      <c r="C114" s="273"/>
    </row>
    <row r="115" spans="1:3" ht="12.75">
      <c r="A115" s="272"/>
      <c r="B115" s="273"/>
      <c r="C115" s="273"/>
    </row>
    <row r="116" spans="1:3" ht="12.75">
      <c r="A116" s="272"/>
      <c r="B116" s="273"/>
      <c r="C116" s="273"/>
    </row>
  </sheetData>
  <sheetProtection password="CDEF" sheet="1" objects="1" scenarios="1" selectLockedCells="1"/>
  <printOptions/>
  <pageMargins left="0.3937007874015748" right="0.3937007874015748" top="0.3937007874015748" bottom="0.3937007874015748" header="0.5118110236220472" footer="0.5118110236220472"/>
  <pageSetup cellComments="asDisplayed" horizontalDpi="300" verticalDpi="300" orientation="landscape" paperSize="9" r:id="rId3"/>
  <legacyDrawing r:id="rId2"/>
  <oleObjects>
    <oleObject progId="MSPhotoEd.3" shapeId="68418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Olga de Klein</cp:lastModifiedBy>
  <cp:lastPrinted>2009-12-23T09:33:04Z</cp:lastPrinted>
  <dcterms:created xsi:type="dcterms:W3CDTF">2001-02-02T19:26:46Z</dcterms:created>
  <dcterms:modified xsi:type="dcterms:W3CDTF">2009-12-23T09:34:29Z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THRFR6N5WDQ4-17-3207</vt:lpwstr>
  </property>
  <property fmtid="{D5CDD505-2E9C-101B-9397-08002B2CF9AE}" pid="4" name="_dlc_DocIdItemGu">
    <vt:lpwstr>c2ae03eb-9562-4f74-a016-e6a5cbd74392</vt:lpwstr>
  </property>
  <property fmtid="{D5CDD505-2E9C-101B-9397-08002B2CF9AE}" pid="5" name="_dlc_DocIdU">
    <vt:lpwstr>http://kennisnet.nza.nl/publicaties/Aanleveren/_layouts/DocIdRedir.aspx?ID=THRFR6N5WDQ4-17-3207, THRFR6N5WDQ4-17-3207</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Alle:Ziekenhuiszorg|1a957709-959b-40c0-9640-61f1bd5d07a0</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ies>
</file>