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Y:\Mijn Documenten\PROJECTEN\2021\BK\Formulieren\"/>
    </mc:Choice>
  </mc:AlternateContent>
  <workbookProtection workbookAlgorithmName="SHA-512" workbookHashValue="9vXtH4xpq9AVflJytuOBv+Z4CtnrGj83bv4x6Zdzx5KbgPpaV07SP82ePr7XM3L4aA4ASrdMHqXKD6PTQQmFlQ==" workbookSaltValue="Yo/mVcxHnMVEB2BEYcRH2A==" workbookSpinCount="100000" lockStructure="1"/>
  <bookViews>
    <workbookView xWindow="28680" yWindow="-120" windowWidth="29040" windowHeight="15840" activeTab="2"/>
  </bookViews>
  <sheets>
    <sheet name="Begin" sheetId="6" r:id="rId1"/>
    <sheet name="Extra kosten Corona PGB" sheetId="7" r:id="rId2"/>
    <sheet name="Toelichting" sheetId="3" r:id="rId3"/>
  </sheets>
  <definedNames>
    <definedName name="_xlnm._FilterDatabase" localSheetId="0" hidden="1">Begin!$A$2:$O$2</definedName>
    <definedName name="_xlnm.Print_Area" localSheetId="0">Begin!$A$1:$L$40</definedName>
    <definedName name="_xlnm.Print_Area" localSheetId="1">'Extra kosten Corona PGB'!$A$1:$P$26</definedName>
    <definedName name="NR">#REF!</definedName>
    <definedName name="Z_EDFB694D_00A4_4D0C_8E8E_CCF86156B749_.wvu.Cols" localSheetId="0" hidden="1">Begin!$M:$O</definedName>
    <definedName name="Z_EDFB694D_00A4_4D0C_8E8E_CCF86156B749_.wvu.Cols" localSheetId="1" hidden="1">'Extra kosten Corona PGB'!$Q:$IV</definedName>
    <definedName name="Z_EDFB694D_00A4_4D0C_8E8E_CCF86156B749_.wvu.Cols" localSheetId="2" hidden="1">Toelichting!$Q:$IV</definedName>
    <definedName name="Z_EDFB694D_00A4_4D0C_8E8E_CCF86156B749_.wvu.PrintArea" localSheetId="0" hidden="1">Begin!$A$5:$L$35</definedName>
    <definedName name="Z_EDFB694D_00A4_4D0C_8E8E_CCF86156B749_.wvu.PrintArea" localSheetId="1" hidden="1">'Extra kosten Corona PGB'!$A$5:$P$22</definedName>
    <definedName name="Z_EDFB694D_00A4_4D0C_8E8E_CCF86156B749_.wvu.Rows" localSheetId="0" hidden="1">Begin!$41:$65537</definedName>
    <definedName name="Z_EDFB694D_00A4_4D0C_8E8E_CCF86156B749_.wvu.Rows" localSheetId="1" hidden="1">'Extra kosten Corona PGB'!$27:$65536</definedName>
  </definedNames>
  <calcPr calcId="162913"/>
  <customWorkbookViews>
    <customWorkbookView name="Rappange, David - Persoonlijke weergave" guid="{EDFB694D-00A4-4D0C-8E8E-CCF86156B749}" mergeInterval="0" personalView="1" maximized="1" windowWidth="1915" windowHeight="777"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5" i="6" l="1"/>
  <c r="K26" i="6" s="1"/>
  <c r="K23" i="6" s="1"/>
  <c r="E20" i="6" l="1"/>
  <c r="E14" i="6"/>
  <c r="C14" i="7"/>
  <c r="D14" i="7" l="1"/>
  <c r="E14" i="7"/>
  <c r="F14" i="7"/>
  <c r="G14" i="7"/>
  <c r="H14" i="7"/>
  <c r="I14" i="7"/>
  <c r="J14" i="7"/>
  <c r="K14" i="7"/>
  <c r="L14" i="7"/>
  <c r="M14" i="7"/>
  <c r="N14" i="7"/>
  <c r="D20" i="6" l="1"/>
  <c r="C12" i="7" l="1"/>
  <c r="D12" i="7"/>
  <c r="E12" i="7"/>
  <c r="F12" i="7"/>
  <c r="H12" i="7"/>
  <c r="I12" i="7"/>
  <c r="J12" i="7"/>
  <c r="K12" i="7"/>
  <c r="L12" i="7"/>
  <c r="M12" i="7"/>
  <c r="N12" i="7"/>
  <c r="G12" i="7"/>
  <c r="O10" i="7" l="1"/>
  <c r="O12" i="7" l="1"/>
  <c r="J31" i="6" s="1"/>
  <c r="D17" i="6"/>
  <c r="J29" i="6" l="1"/>
  <c r="J25" i="6"/>
  <c r="J21" i="6"/>
  <c r="J24" i="6"/>
  <c r="J20" i="6"/>
  <c r="J26" i="6"/>
  <c r="J22" i="6"/>
  <c r="J28" i="6"/>
  <c r="J27" i="6"/>
  <c r="J23" i="6"/>
  <c r="J19" i="6"/>
  <c r="J18" i="6"/>
  <c r="J30" i="6" l="1"/>
  <c r="C13" i="7" s="1"/>
  <c r="N13" i="7" l="1"/>
  <c r="N15" i="7" s="1"/>
  <c r="N16" i="7" s="1"/>
  <c r="F13" i="7"/>
  <c r="F15" i="7" s="1"/>
  <c r="F16" i="7" s="1"/>
  <c r="M13" i="7"/>
  <c r="M15" i="7" s="1"/>
  <c r="M16" i="7" s="1"/>
  <c r="E13" i="7"/>
  <c r="E15" i="7" s="1"/>
  <c r="E16" i="7" s="1"/>
  <c r="L13" i="7"/>
  <c r="L15" i="7" s="1"/>
  <c r="L16" i="7" s="1"/>
  <c r="D13" i="7"/>
  <c r="D15" i="7" s="1"/>
  <c r="D16" i="7" s="1"/>
  <c r="K13" i="7"/>
  <c r="K15" i="7" s="1"/>
  <c r="K16" i="7" s="1"/>
  <c r="C15" i="7"/>
  <c r="C16" i="7" s="1"/>
  <c r="I13" i="7"/>
  <c r="I15" i="7" s="1"/>
  <c r="I16" i="7" s="1"/>
  <c r="H13" i="7"/>
  <c r="H15" i="7" s="1"/>
  <c r="H16" i="7" s="1"/>
  <c r="G13" i="7"/>
  <c r="G15" i="7" s="1"/>
  <c r="G16" i="7" s="1"/>
  <c r="J13" i="7"/>
  <c r="J15" i="7" s="1"/>
  <c r="J16" i="7" s="1"/>
  <c r="D14" i="6"/>
  <c r="O16" i="7" l="1"/>
  <c r="K19" i="6" s="1"/>
  <c r="D19" i="6" s="1"/>
  <c r="D21" i="6"/>
  <c r="B12" i="6"/>
  <c r="C14" i="6" l="1"/>
  <c r="B5" i="7" s="1"/>
</calcChain>
</file>

<file path=xl/sharedStrings.xml><?xml version="1.0" encoding="utf-8"?>
<sst xmlns="http://schemas.openxmlformats.org/spreadsheetml/2006/main" count="178" uniqueCount="122">
  <si>
    <t>Januari</t>
  </si>
  <si>
    <t>Februari</t>
  </si>
  <si>
    <t>Maart</t>
  </si>
  <si>
    <t>April</t>
  </si>
  <si>
    <t>Mei</t>
  </si>
  <si>
    <t>Juni</t>
  </si>
  <si>
    <t>Juli</t>
  </si>
  <si>
    <t>Augustus</t>
  </si>
  <si>
    <t>September</t>
  </si>
  <si>
    <t>Oktober</t>
  </si>
  <si>
    <t>November</t>
  </si>
  <si>
    <t>December</t>
  </si>
  <si>
    <t>Totaal</t>
  </si>
  <si>
    <t>Concessiehouder</t>
  </si>
  <si>
    <t>CZ</t>
  </si>
  <si>
    <t>De Friesland</t>
  </si>
  <si>
    <t>DSW</t>
  </si>
  <si>
    <t xml:space="preserve">Menzis </t>
  </si>
  <si>
    <t>Salland</t>
  </si>
  <si>
    <t>UVIT</t>
  </si>
  <si>
    <t>Agis/Achmea</t>
  </si>
  <si>
    <t>Informatieuitvraag</t>
  </si>
  <si>
    <t xml:space="preserve"> </t>
  </si>
  <si>
    <t>Algemene opmerkingen</t>
  </si>
  <si>
    <t>Zorgkantoor</t>
  </si>
  <si>
    <t>Groningen</t>
  </si>
  <si>
    <t>Friesland</t>
  </si>
  <si>
    <t>Drenthe</t>
  </si>
  <si>
    <t>Zwolle</t>
  </si>
  <si>
    <t>Twente</t>
  </si>
  <si>
    <t>Stedendriehoek</t>
  </si>
  <si>
    <t>Middel-IJssel</t>
  </si>
  <si>
    <t>Arnhem</t>
  </si>
  <si>
    <t>Nijmegen</t>
  </si>
  <si>
    <t>Utrecht</t>
  </si>
  <si>
    <t>´t Gooi</t>
  </si>
  <si>
    <t>Noord-Holland-Noord</t>
  </si>
  <si>
    <t>Kennemerland</t>
  </si>
  <si>
    <t>Zaanstreek/Waterland</t>
  </si>
  <si>
    <t>Amsterdam</t>
  </si>
  <si>
    <t>Amstelland/Meerlanden</t>
  </si>
  <si>
    <t>Zuid-Holland-Noord</t>
  </si>
  <si>
    <t>Haaglanden</t>
  </si>
  <si>
    <t>Midden-Holland</t>
  </si>
  <si>
    <t>Rotterdam</t>
  </si>
  <si>
    <t>Zuid-Hollandse Eilanden</t>
  </si>
  <si>
    <t>Waardenland</t>
  </si>
  <si>
    <t>Zeeland</t>
  </si>
  <si>
    <t>West-Brabant</t>
  </si>
  <si>
    <t>Midden-Brabant</t>
  </si>
  <si>
    <t>Noordoost Brabant</t>
  </si>
  <si>
    <t>Zuid Oost-Brabant</t>
  </si>
  <si>
    <t>Zuid-Limburg</t>
  </si>
  <si>
    <t>Menzis</t>
  </si>
  <si>
    <t>VGZ</t>
  </si>
  <si>
    <t>Zorg en Zekerheid</t>
  </si>
  <si>
    <t>ZKnr</t>
  </si>
  <si>
    <t>Zorgkantoornaam</t>
  </si>
  <si>
    <t>Conc. houder</t>
  </si>
  <si>
    <t>Zorgkantoornummer</t>
  </si>
  <si>
    <t>Klik hier</t>
  </si>
  <si>
    <t>Terug naar begin</t>
  </si>
  <si>
    <t>Onderbouwing afwijking eerdere periodes:</t>
  </si>
  <si>
    <t>februari</t>
  </si>
  <si>
    <t>januari</t>
  </si>
  <si>
    <t>maart</t>
  </si>
  <si>
    <t>april</t>
  </si>
  <si>
    <t>mei</t>
  </si>
  <si>
    <t>juni</t>
  </si>
  <si>
    <t>Opgave moet zijn ingevuld tot en met maand:</t>
  </si>
  <si>
    <t>Klaar voor verzending?</t>
  </si>
  <si>
    <t>Betreft indiening voor:</t>
  </si>
  <si>
    <t>&lt;Verbergen&gt;</t>
  </si>
  <si>
    <t>Westland Schieland Delfland</t>
  </si>
  <si>
    <t>Zilveren Kruis</t>
  </si>
  <si>
    <t>Noord en Midden Limburg</t>
  </si>
  <si>
    <t>Concessiehouders:</t>
  </si>
  <si>
    <t>Berekening kalendermaand:</t>
  </si>
  <si>
    <t xml:space="preserve">Invullen t/m maand: </t>
  </si>
  <si>
    <t>Extra Kosten Corona voor pgb’s</t>
  </si>
  <si>
    <t>Informatieuitvraag Extra Kosten Corona voor pgb’s</t>
  </si>
  <si>
    <t>Extra kosten Corona voor pgb's (€)</t>
  </si>
  <si>
    <t>Totaal ingevuld:</t>
  </si>
  <si>
    <t xml:space="preserve">   Toelichting informatieuitvraag Extra kosten Corona voor pgb's</t>
  </si>
  <si>
    <t>Flevoland</t>
  </si>
  <si>
    <t>Ga naar invullen Extra kosten Corona PGB</t>
  </si>
  <si>
    <t>Naam</t>
  </si>
  <si>
    <t>Telefoonnummer</t>
  </si>
  <si>
    <t>Mailadres</t>
  </si>
  <si>
    <t>Inlichtingen over deze opgave kunnen ingewonnen worden bij:</t>
  </si>
  <si>
    <t xml:space="preserve">Conbtactgegevens </t>
  </si>
  <si>
    <t>volledig ingevuld?</t>
  </si>
  <si>
    <t>Contactgegevens volledig ingevuld?</t>
  </si>
  <si>
    <t>juli</t>
  </si>
  <si>
    <t>augustus</t>
  </si>
  <si>
    <t>september</t>
  </si>
  <si>
    <t>oktober</t>
  </si>
  <si>
    <t>november</t>
  </si>
  <si>
    <t>december</t>
  </si>
  <si>
    <t xml:space="preserve">Wanneer een bedrag gelijk is aan nul, dan '0' invullen. Alleen de maanden met een blauwe achtergrondkleur mogen ingevuld worden. </t>
  </si>
  <si>
    <t>Teveel of te weinig maanden ingevuld?</t>
  </si>
  <si>
    <t>is ingevuld?</t>
  </si>
  <si>
    <t>regel akkoord?</t>
  </si>
  <si>
    <t>Moet ingevuld worden?</t>
  </si>
  <si>
    <t>correct ingevuld?</t>
  </si>
  <si>
    <t>Regelk akkoord als totaal = 0</t>
  </si>
  <si>
    <t>2022  (Maandelijks)</t>
  </si>
  <si>
    <t>Versie 1.0 (15-12-2021)</t>
  </si>
  <si>
    <t>15 februari 2022</t>
  </si>
  <si>
    <t>15 maart 2022</t>
  </si>
  <si>
    <t>15 januari 2023</t>
  </si>
  <si>
    <t>15 april 2022</t>
  </si>
  <si>
    <t>15 mei 2022</t>
  </si>
  <si>
    <t>15 juni 2022</t>
  </si>
  <si>
    <t>15 juli 2022</t>
  </si>
  <si>
    <t>15 augustus 2022</t>
  </si>
  <si>
    <t>15 september 2022</t>
  </si>
  <si>
    <t>15 oktober 2022</t>
  </si>
  <si>
    <t>15 november 2022</t>
  </si>
  <si>
    <t>15 december 2022</t>
  </si>
  <si>
    <t>Alle maanden</t>
  </si>
  <si>
    <t>Budgettair kader Wlz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</si>
</sst>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44" formatCode="_ &quot;€&quot;\ * #,##0.00_ ;_ &quot;€&quot;\ * \-#,##0.00_ ;_ &quot;€&quot;\ * &quot;-&quot;??_ ;_ @_ "/>
    <numFmt numFmtId="43" formatCode="_ * #,##0.00_ ;_ * \-#,##0.00_ ;_ * &quot;-&quot;??_ ;_ @_ "/>
    <numFmt numFmtId="164" formatCode="_ &quot;€&quot;\ * #,##0_ ;_ &quot;€&quot;\ * \-#,##0_ ;_ &quot;€&quot;\ * &quot;-&quot;??_ ;_ @_ "/>
    <numFmt numFmtId="165" formatCode="_-* #,##0.00_-;_-* #,##0.00\-;_-* &quot;-&quot;??_-;_-@_-"/>
    <numFmt numFmtId="166" formatCode="_-* #,##0_-;_-* #,##0\-;_-* &quot;-&quot;??_-;_-@_-"/>
  </numFmts>
  <fonts count="16" x14ac:knownFonts="1">
    <font>
      <sz val="11"/>
      <color theme="1"/>
      <name val="Calibri"/>
      <family val="2"/>
      <scheme val="minor"/>
    </font>
    <font>
      <sz val="9"/>
      <name val="Verdana"/>
      <family val="2"/>
    </font>
    <font>
      <b/>
      <sz val="9"/>
      <name val="Verdana"/>
      <family val="2"/>
    </font>
    <font>
      <sz val="11"/>
      <color theme="1"/>
      <name val="Calibri"/>
      <family val="2"/>
      <scheme val="minor"/>
    </font>
    <font>
      <u/>
      <sz val="11"/>
      <color theme="10"/>
      <name val="Calibri"/>
      <family val="2"/>
      <scheme val="minor"/>
    </font>
    <font>
      <sz val="9"/>
      <color theme="1"/>
      <name val="Verdana"/>
      <family val="2"/>
    </font>
    <font>
      <b/>
      <sz val="9"/>
      <color theme="1"/>
      <name val="Verdana"/>
      <family val="2"/>
    </font>
    <font>
      <b/>
      <sz val="14"/>
      <color theme="1"/>
      <name val="Verdana"/>
      <family val="2"/>
    </font>
    <font>
      <i/>
      <sz val="9"/>
      <color rgb="FFFF0000"/>
      <name val="Verdana"/>
      <family val="2"/>
    </font>
    <font>
      <sz val="10"/>
      <color theme="1"/>
      <name val="Verdana"/>
      <family val="2"/>
    </font>
    <font>
      <sz val="10"/>
      <name val="Verdana"/>
      <family val="2"/>
    </font>
    <font>
      <sz val="10"/>
      <name val="Arial"/>
      <family val="2"/>
    </font>
    <font>
      <b/>
      <sz val="10"/>
      <name val="Verdana"/>
      <family val="2"/>
    </font>
    <font>
      <i/>
      <sz val="9"/>
      <color theme="1"/>
      <name val="Verdana"/>
      <family val="2"/>
    </font>
    <font>
      <b/>
      <sz val="14"/>
      <name val="Verdana"/>
      <family val="2"/>
    </font>
    <font>
      <b/>
      <sz val="12"/>
      <color theme="1"/>
      <name val="Verdana"/>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CE6F1"/>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xf numFmtId="43" fontId="3" fillId="0" borderId="0" applyFont="0" applyFill="0" applyBorder="0" applyAlignment="0" applyProtection="0"/>
    <xf numFmtId="0" fontId="11" fillId="0" borderId="0"/>
    <xf numFmtId="165" fontId="11" fillId="0" borderId="0" applyFont="0" applyFill="0" applyBorder="0" applyAlignment="0" applyProtection="0"/>
  </cellStyleXfs>
  <cellXfs count="101">
    <xf numFmtId="0" fontId="0" fillId="0" borderId="0" xfId="0"/>
    <xf numFmtId="0" fontId="1" fillId="0" borderId="0" xfId="0" applyFont="1"/>
    <xf numFmtId="0" fontId="2" fillId="0" borderId="0" xfId="0" applyFont="1"/>
    <xf numFmtId="0" fontId="1" fillId="0" borderId="0" xfId="0" applyFont="1" applyAlignment="1"/>
    <xf numFmtId="0" fontId="5" fillId="0" borderId="0" xfId="0" applyFont="1"/>
    <xf numFmtId="0" fontId="5" fillId="0" borderId="1" xfId="0" applyFont="1" applyBorder="1" applyAlignment="1">
      <alignment vertical="center"/>
    </xf>
    <xf numFmtId="0" fontId="6" fillId="0" borderId="0" xfId="0" applyFont="1"/>
    <xf numFmtId="0" fontId="5" fillId="2" borderId="0" xfId="0" applyFont="1" applyFill="1"/>
    <xf numFmtId="0" fontId="6" fillId="0" borderId="1" xfId="0" applyFont="1" applyBorder="1" applyAlignment="1">
      <alignment horizontal="center"/>
    </xf>
    <xf numFmtId="0" fontId="7" fillId="0" borderId="0" xfId="0" applyFont="1"/>
    <xf numFmtId="0" fontId="1" fillId="0" borderId="0" xfId="0" applyFont="1" applyBorder="1"/>
    <xf numFmtId="44" fontId="5" fillId="2" borderId="0" xfId="0" applyNumberFormat="1" applyFont="1" applyFill="1" applyBorder="1" applyAlignment="1">
      <alignment vertical="center"/>
    </xf>
    <xf numFmtId="164" fontId="1"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xf>
    <xf numFmtId="0" fontId="5" fillId="0" borderId="0" xfId="0" applyFont="1" applyFill="1" applyBorder="1"/>
    <xf numFmtId="41" fontId="5" fillId="0" borderId="0" xfId="0" applyNumberFormat="1" applyFont="1" applyFill="1" applyBorder="1" applyAlignment="1">
      <alignment vertical="center"/>
    </xf>
    <xf numFmtId="41" fontId="1" fillId="2" borderId="1" xfId="0" applyNumberFormat="1" applyFont="1" applyFill="1" applyBorder="1" applyAlignment="1" applyProtection="1">
      <alignment horizontal="center" vertical="center"/>
      <protection locked="0"/>
    </xf>
    <xf numFmtId="41" fontId="1" fillId="0" borderId="1" xfId="0" applyNumberFormat="1"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protection hidden="1"/>
    </xf>
    <xf numFmtId="0" fontId="6" fillId="0" borderId="1" xfId="0" applyFont="1" applyBorder="1" applyAlignment="1">
      <alignment vertical="center"/>
    </xf>
    <xf numFmtId="0" fontId="9" fillId="0" borderId="0" xfId="0" applyFont="1" applyFill="1" applyBorder="1"/>
    <xf numFmtId="41" fontId="1" fillId="2" borderId="0" xfId="0" applyNumberFormat="1" applyFont="1" applyFill="1" applyBorder="1" applyAlignment="1" applyProtection="1">
      <alignment horizontal="left" vertical="top"/>
      <protection locked="0"/>
    </xf>
    <xf numFmtId="0" fontId="13" fillId="0" borderId="0" xfId="0" applyFont="1"/>
    <xf numFmtId="0" fontId="6" fillId="0" borderId="0" xfId="0" applyFont="1" applyAlignment="1">
      <alignment horizontal="left" vertical="center"/>
    </xf>
    <xf numFmtId="0" fontId="6" fillId="0" borderId="1" xfId="0" applyFont="1" applyBorder="1" applyAlignment="1">
      <alignment horizontal="center" vertical="center"/>
    </xf>
    <xf numFmtId="164" fontId="8" fillId="0" borderId="0" xfId="0" applyNumberFormat="1" applyFont="1" applyFill="1" applyBorder="1" applyAlignment="1" applyProtection="1">
      <alignment horizontal="left" vertical="center"/>
      <protection hidden="1"/>
    </xf>
    <xf numFmtId="0" fontId="1" fillId="2" borderId="1" xfId="0" applyNumberFormat="1" applyFont="1" applyFill="1" applyBorder="1" applyAlignment="1" applyProtection="1">
      <alignment vertical="center"/>
      <protection hidden="1"/>
    </xf>
    <xf numFmtId="0" fontId="13" fillId="0" borderId="0" xfId="0" applyFont="1" applyProtection="1">
      <protection hidden="1"/>
    </xf>
    <xf numFmtId="164" fontId="5" fillId="2" borderId="3" xfId="0" applyNumberFormat="1" applyFont="1" applyFill="1" applyBorder="1" applyAlignment="1" applyProtection="1">
      <alignment vertical="center"/>
      <protection hidden="1"/>
    </xf>
    <xf numFmtId="0" fontId="5" fillId="0" borderId="1" xfId="0" applyFont="1" applyBorder="1" applyAlignment="1" applyProtection="1">
      <alignment vertical="center"/>
      <protection hidden="1"/>
    </xf>
    <xf numFmtId="0" fontId="8" fillId="0" borderId="0" xfId="0" applyFont="1" applyFill="1" applyBorder="1" applyAlignment="1" applyProtection="1">
      <alignment horizontal="left"/>
      <protection hidden="1"/>
    </xf>
    <xf numFmtId="0" fontId="2" fillId="0" borderId="0" xfId="0" applyFont="1" applyAlignment="1">
      <alignment vertical="center"/>
    </xf>
    <xf numFmtId="0" fontId="8" fillId="0" borderId="0" xfId="0" applyFont="1" applyAlignment="1" applyProtection="1">
      <alignment vertical="center"/>
      <protection hidden="1"/>
    </xf>
    <xf numFmtId="41" fontId="9" fillId="0" borderId="0" xfId="0" applyNumberFormat="1" applyFont="1" applyFill="1" applyBorder="1"/>
    <xf numFmtId="0" fontId="5" fillId="3" borderId="0" xfId="0" applyFont="1" applyFill="1"/>
    <xf numFmtId="166" fontId="12" fillId="3" borderId="3" xfId="2" applyNumberFormat="1" applyFont="1" applyFill="1" applyBorder="1" applyAlignment="1">
      <alignment horizontal="center" vertical="center" wrapText="1"/>
    </xf>
    <xf numFmtId="166" fontId="12" fillId="3" borderId="3" xfId="4" applyNumberFormat="1" applyFont="1" applyFill="1" applyBorder="1" applyAlignment="1">
      <alignment horizontal="center" vertical="center" wrapText="1"/>
    </xf>
    <xf numFmtId="49" fontId="5" fillId="3" borderId="0" xfId="0" applyNumberFormat="1" applyFont="1" applyFill="1"/>
    <xf numFmtId="0" fontId="10" fillId="3" borderId="12" xfId="0" applyFont="1" applyFill="1" applyBorder="1" applyAlignment="1">
      <alignment horizontal="center" vertical="center"/>
    </xf>
    <xf numFmtId="0" fontId="10" fillId="3" borderId="12" xfId="0" applyFont="1" applyFill="1" applyBorder="1" applyAlignment="1">
      <alignment vertical="center"/>
    </xf>
    <xf numFmtId="0" fontId="10" fillId="3" borderId="12" xfId="3" applyFont="1" applyFill="1" applyBorder="1" applyAlignment="1">
      <alignment horizontal="center" vertical="center"/>
    </xf>
    <xf numFmtId="0" fontId="10" fillId="3" borderId="13" xfId="0" applyFont="1" applyFill="1" applyBorder="1" applyAlignment="1">
      <alignment horizontal="center" vertical="center"/>
    </xf>
    <xf numFmtId="0" fontId="10" fillId="3" borderId="13" xfId="0" applyFont="1" applyFill="1" applyBorder="1" applyAlignment="1">
      <alignment vertical="center"/>
    </xf>
    <xf numFmtId="0" fontId="10" fillId="3" borderId="13" xfId="3" applyFont="1" applyFill="1" applyBorder="1" applyAlignment="1">
      <alignment horizontal="center" vertical="center"/>
    </xf>
    <xf numFmtId="0" fontId="5" fillId="3" borderId="0" xfId="0" applyFont="1" applyFill="1" applyBorder="1"/>
    <xf numFmtId="164" fontId="1" fillId="3" borderId="0" xfId="0" applyNumberFormat="1" applyFont="1" applyFill="1" applyBorder="1" applyAlignment="1" applyProtection="1">
      <alignment horizontal="center" vertical="center"/>
      <protection locked="0"/>
    </xf>
    <xf numFmtId="41" fontId="1" fillId="3" borderId="0" xfId="0" applyNumberFormat="1" applyFont="1" applyFill="1" applyBorder="1" applyAlignment="1" applyProtection="1">
      <alignment horizontal="center" vertical="center"/>
      <protection locked="0"/>
    </xf>
    <xf numFmtId="0" fontId="13" fillId="3" borderId="0" xfId="0" applyFont="1" applyFill="1" applyBorder="1"/>
    <xf numFmtId="44" fontId="5" fillId="3" borderId="0" xfId="0" applyNumberFormat="1" applyFont="1" applyFill="1" applyBorder="1"/>
    <xf numFmtId="0" fontId="10" fillId="3" borderId="14" xfId="0" applyFont="1" applyFill="1" applyBorder="1" applyAlignment="1">
      <alignment horizontal="center" vertical="center"/>
    </xf>
    <xf numFmtId="0" fontId="10" fillId="3" borderId="14" xfId="0" applyFont="1" applyFill="1" applyBorder="1" applyAlignment="1">
      <alignment vertical="center"/>
    </xf>
    <xf numFmtId="0" fontId="10" fillId="3" borderId="14" xfId="3" applyFont="1" applyFill="1" applyBorder="1" applyAlignment="1">
      <alignment horizontal="center" vertical="center"/>
    </xf>
    <xf numFmtId="0" fontId="1" fillId="3" borderId="0" xfId="0" applyFont="1" applyFill="1"/>
    <xf numFmtId="0" fontId="1" fillId="3" borderId="0" xfId="0" applyFont="1" applyFill="1" applyBorder="1"/>
    <xf numFmtId="41" fontId="5" fillId="3" borderId="0" xfId="0" applyNumberFormat="1" applyFont="1" applyFill="1" applyBorder="1"/>
    <xf numFmtId="0" fontId="2" fillId="3" borderId="0" xfId="0" applyFont="1" applyFill="1"/>
    <xf numFmtId="0" fontId="14" fillId="0" borderId="0" xfId="0" applyFont="1"/>
    <xf numFmtId="0" fontId="1" fillId="0" borderId="0" xfId="0" applyFont="1" applyAlignment="1">
      <alignment vertical="center"/>
    </xf>
    <xf numFmtId="0" fontId="2" fillId="0" borderId="0" xfId="0" applyFont="1" applyAlignment="1">
      <alignment horizontal="left" vertical="center"/>
    </xf>
    <xf numFmtId="0" fontId="5" fillId="0" borderId="7" xfId="0" applyFont="1" applyFill="1" applyBorder="1"/>
    <xf numFmtId="164" fontId="1" fillId="0" borderId="7" xfId="0" applyNumberFormat="1" applyFont="1" applyFill="1" applyBorder="1" applyAlignment="1" applyProtection="1">
      <alignment horizontal="center" vertical="center"/>
      <protection locked="0"/>
    </xf>
    <xf numFmtId="164" fontId="5" fillId="0" borderId="16" xfId="0" applyNumberFormat="1" applyFont="1" applyFill="1" applyBorder="1" applyAlignment="1" applyProtection="1">
      <alignment vertical="center"/>
      <protection hidden="1"/>
    </xf>
    <xf numFmtId="0" fontId="1" fillId="0" borderId="0" xfId="0" applyFont="1"/>
    <xf numFmtId="0" fontId="1" fillId="0" borderId="0" xfId="0" applyFont="1" applyAlignment="1"/>
    <xf numFmtId="0" fontId="5" fillId="0" borderId="0" xfId="0" applyFont="1"/>
    <xf numFmtId="164" fontId="1" fillId="2" borderId="2" xfId="0" applyNumberFormat="1" applyFont="1" applyFill="1" applyBorder="1" applyAlignment="1" applyProtection="1">
      <alignment horizontal="center" vertical="center"/>
      <protection locked="0"/>
    </xf>
    <xf numFmtId="49" fontId="5" fillId="3" borderId="0" xfId="0" applyNumberFormat="1" applyFont="1" applyFill="1"/>
    <xf numFmtId="0" fontId="5" fillId="3" borderId="0" xfId="0" applyFont="1" applyFill="1" applyBorder="1"/>
    <xf numFmtId="44" fontId="5" fillId="3" borderId="0" xfId="0" applyNumberFormat="1" applyFont="1" applyFill="1" applyBorder="1"/>
    <xf numFmtId="0" fontId="5" fillId="3" borderId="0" xfId="0" applyNumberFormat="1" applyFont="1" applyFill="1" applyBorder="1" applyAlignment="1">
      <alignment horizontal="left"/>
    </xf>
    <xf numFmtId="0" fontId="5" fillId="3" borderId="0" xfId="0" applyFont="1" applyFill="1" applyBorder="1" applyAlignment="1">
      <alignment horizontal="left"/>
    </xf>
    <xf numFmtId="0" fontId="15" fillId="0" borderId="0" xfId="0" applyFont="1" applyAlignment="1">
      <alignment vertical="center"/>
    </xf>
    <xf numFmtId="0" fontId="4" fillId="0" borderId="1" xfId="1" applyBorder="1" applyAlignment="1">
      <alignment horizontal="center" vertical="center"/>
    </xf>
    <xf numFmtId="164" fontId="1" fillId="0" borderId="0" xfId="0" applyNumberFormat="1" applyFont="1" applyFill="1" applyBorder="1" applyAlignment="1" applyProtection="1">
      <alignment horizontal="center" vertical="center"/>
    </xf>
    <xf numFmtId="0" fontId="5" fillId="0" borderId="0" xfId="0" applyFont="1" applyAlignment="1">
      <alignment horizontal="right"/>
    </xf>
    <xf numFmtId="0" fontId="4" fillId="0" borderId="1" xfId="1" applyBorder="1" applyAlignment="1">
      <alignment horizontal="center"/>
    </xf>
    <xf numFmtId="0" fontId="0" fillId="0" borderId="0" xfId="0" applyAlignment="1" applyProtection="1">
      <protection locked="0"/>
    </xf>
    <xf numFmtId="0" fontId="1" fillId="0" borderId="0" xfId="0" applyFont="1" applyAlignment="1">
      <alignment vertical="top"/>
    </xf>
    <xf numFmtId="0" fontId="1" fillId="2" borderId="0" xfId="0" applyNumberFormat="1" applyFont="1" applyFill="1" applyBorder="1" applyAlignment="1" applyProtection="1">
      <alignment vertical="center"/>
      <protection hidden="1"/>
    </xf>
    <xf numFmtId="0" fontId="1" fillId="4" borderId="1" xfId="0" applyNumberFormat="1" applyFont="1" applyFill="1" applyBorder="1" applyAlignment="1" applyProtection="1">
      <alignment horizontal="center" vertical="center"/>
      <protection locked="0"/>
    </xf>
    <xf numFmtId="0" fontId="1" fillId="4" borderId="1" xfId="0" applyNumberFormat="1" applyFont="1" applyFill="1" applyBorder="1" applyAlignment="1" applyProtection="1">
      <alignment horizontal="left" vertical="center"/>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1" fillId="0" borderId="0" xfId="0" applyNumberFormat="1" applyFont="1" applyFill="1" applyBorder="1" applyAlignment="1" applyProtection="1">
      <alignment horizontal="center" vertical="center"/>
    </xf>
    <xf numFmtId="49" fontId="5" fillId="3" borderId="0" xfId="0" applyNumberFormat="1" applyFont="1" applyFill="1" applyAlignment="1">
      <alignment horizontal="left"/>
    </xf>
    <xf numFmtId="0" fontId="4" fillId="4" borderId="1" xfId="1" quotePrefix="1" applyNumberFormat="1" applyFill="1" applyBorder="1" applyAlignment="1" applyProtection="1">
      <alignment horizontal="left" vertical="center"/>
      <protection locked="0"/>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1" fillId="4" borderId="5" xfId="0" applyNumberFormat="1"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5" fillId="0" borderId="2" xfId="0" quotePrefix="1" applyFont="1" applyBorder="1" applyAlignment="1">
      <alignment horizontal="left" vertical="center"/>
    </xf>
    <xf numFmtId="0" fontId="5" fillId="0" borderId="15" xfId="0" quotePrefix="1" applyFont="1" applyBorder="1" applyAlignment="1">
      <alignment horizontal="left" vertical="center"/>
    </xf>
    <xf numFmtId="0" fontId="5" fillId="4" borderId="5" xfId="0" applyFont="1" applyFill="1" applyBorder="1" applyAlignment="1" applyProtection="1">
      <alignment horizontal="left" vertical="top" wrapText="1"/>
      <protection locked="0"/>
    </xf>
  </cellXfs>
  <cellStyles count="5">
    <cellStyle name="Hyperlink" xfId="1" builtinId="8"/>
    <cellStyle name="Komma" xfId="2" builtinId="3"/>
    <cellStyle name="Komma 2 3" xfId="4"/>
    <cellStyle name="Standaard" xfId="0" builtinId="0"/>
    <cellStyle name="Standaard 2 2" xfId="3"/>
  </cellStyles>
  <dxfs count="22">
    <dxf>
      <fill>
        <patternFill>
          <bgColor rgb="FFDCE6F1"/>
        </patternFill>
      </fill>
    </dxf>
    <dxf>
      <fill>
        <patternFill>
          <bgColor rgb="FFDCE6F1"/>
        </patternFill>
      </fill>
    </dxf>
    <dxf>
      <fill>
        <patternFill>
          <bgColor rgb="FFDCE6F1"/>
        </patternFill>
      </fill>
    </dxf>
    <dxf>
      <fill>
        <patternFill>
          <bgColor rgb="FFDCE6F1"/>
        </patternFill>
      </fill>
    </dxf>
    <dxf>
      <fill>
        <patternFill>
          <bgColor rgb="FFDCE6F1"/>
        </patternFill>
      </fill>
    </dxf>
    <dxf>
      <fill>
        <patternFill>
          <bgColor rgb="FFDCE6F1"/>
        </patternFill>
      </fill>
    </dxf>
    <dxf>
      <fill>
        <patternFill>
          <bgColor rgb="FFDCE6F1"/>
        </patternFill>
      </fill>
    </dxf>
    <dxf>
      <fill>
        <patternFill>
          <bgColor rgb="FFDCE6F1"/>
        </patternFill>
      </fill>
    </dxf>
    <dxf>
      <fill>
        <patternFill>
          <bgColor rgb="FFDCE6F1"/>
        </patternFill>
      </fill>
    </dxf>
    <dxf>
      <fill>
        <patternFill>
          <bgColor rgb="FFDCE6F1"/>
        </patternFill>
      </fill>
    </dxf>
    <dxf>
      <fill>
        <patternFill>
          <bgColor rgb="FFDCE6F1"/>
        </patternFill>
      </fill>
    </dxf>
    <dxf>
      <fill>
        <patternFill>
          <bgColor rgb="FFDCE6F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4" tint="0.79998168889431442"/>
        </patternFill>
      </fill>
    </dxf>
    <dxf>
      <font>
        <color rgb="FF9C0006"/>
      </font>
      <fill>
        <patternFill>
          <bgColor rgb="FFFFC7CE"/>
        </patternFill>
      </fill>
    </dxf>
    <dxf>
      <font>
        <color rgb="FF006100"/>
      </font>
      <fill>
        <patternFill>
          <bgColor rgb="FFC6EFCE"/>
        </patternFill>
      </fill>
    </dxf>
    <dxf>
      <font>
        <b/>
        <i val="0"/>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6F1"/>
      <color rgb="FFD7DC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1352550</xdr:colOff>
      <xdr:row>0</xdr:row>
      <xdr:rowOff>190500</xdr:rowOff>
    </xdr:from>
    <xdr:to>
      <xdr:col>6</xdr:col>
      <xdr:colOff>295276</xdr:colOff>
      <xdr:row>5</xdr:row>
      <xdr:rowOff>192170</xdr:rowOff>
    </xdr:to>
    <xdr:pic>
      <xdr:nvPicPr>
        <xdr:cNvPr id="3" name="Afbeelding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5800" y="190500"/>
          <a:ext cx="1266826" cy="1097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285750</xdr:rowOff>
    </xdr:from>
    <xdr:to>
      <xdr:col>8</xdr:col>
      <xdr:colOff>314326</xdr:colOff>
      <xdr:row>6</xdr:row>
      <xdr:rowOff>87395</xdr:rowOff>
    </xdr:to>
    <xdr:pic>
      <xdr:nvPicPr>
        <xdr:cNvPr id="3" name="Afbeelding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285750"/>
          <a:ext cx="1266826" cy="1097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228601</xdr:colOff>
      <xdr:row>1</xdr:row>
      <xdr:rowOff>25263</xdr:rowOff>
    </xdr:from>
    <xdr:to>
      <xdr:col>14</xdr:col>
      <xdr:colOff>209551</xdr:colOff>
      <xdr:row>42</xdr:row>
      <xdr:rowOff>76200</xdr:rowOff>
    </xdr:to>
    <xdr:sp macro="" textlink="">
      <xdr:nvSpPr>
        <xdr:cNvPr id="2" name="Tekstvak 1">
          <a:extLst>
            <a:ext uri="{FF2B5EF4-FFF2-40B4-BE49-F238E27FC236}">
              <a16:creationId xmlns:a16="http://schemas.microsoft.com/office/drawing/2014/main" id="{00000000-0008-0000-0200-000002000000}"/>
            </a:ext>
          </a:extLst>
        </xdr:cNvPr>
        <xdr:cNvSpPr txBox="1"/>
      </xdr:nvSpPr>
      <xdr:spPr>
        <a:xfrm>
          <a:off x="228601" y="1139688"/>
          <a:ext cx="8515350" cy="786143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sng" strike="noStrike" kern="0" cap="none" spc="0" normalizeH="0" baseline="0" noProof="0">
              <a:ln>
                <a:noFill/>
              </a:ln>
              <a:solidFill>
                <a:sysClr val="windowText" lastClr="000000"/>
              </a:solidFill>
              <a:effectLst/>
              <a:uLnTx/>
              <a:uFillTx/>
              <a:latin typeface="+mn-lt"/>
              <a:ea typeface="+mn-ea"/>
              <a:cs typeface="+mn-cs"/>
            </a:rPr>
            <a:t>Inleiding</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r>
            <a:rPr lang="nl-NL" sz="1100" b="0" i="0" baseline="0">
              <a:solidFill>
                <a:schemeClr val="dk1"/>
              </a:solidFill>
              <a:effectLst/>
              <a:latin typeface="+mn-lt"/>
              <a:ea typeface="+mn-ea"/>
              <a:cs typeface="+mn-cs"/>
            </a:rPr>
            <a:t>Op basis van artikel 61 en 63 WMG worden de Wlz-uitvoerders/zorgkantoren verzocht informatie te leveren over de werkelijke Extra Kosten Corona (EKC) voor pgb’s. Dit gebeurt op het niveau van de zorgkantoorregio en per maand vanaf januari 2022 tot en met december 2022. Deze informatieuitvraag doet de NZa op verzoek van het Ministerie van VWS en gebeurt in het kader van de met Wlz-uitvoerders gemaakte afspraken over de te nemen maatregelen door de corona-uitbraak.</a:t>
          </a:r>
          <a:endParaRPr lang="nl-NL">
            <a:effectLst/>
          </a:endParaRPr>
        </a:p>
        <a:p>
          <a:pPr eaLnBrk="1" fontAlgn="auto" latinLnBrk="0" hangingPunct="1"/>
          <a:r>
            <a:rPr lang="nl-NL" sz="1100" b="0" i="0" baseline="0">
              <a:solidFill>
                <a:schemeClr val="dk1"/>
              </a:solidFill>
              <a:effectLst/>
              <a:latin typeface="+mn-lt"/>
              <a:ea typeface="+mn-ea"/>
              <a:cs typeface="+mn-cs"/>
            </a:rPr>
            <a:t>De EKC-uitgaven zijn niet hetzelfde als de uitgaven voor de reguliere pgb-zorg. Met deze  EKC-uitgavan is geen rekening gehouden bij het vaststellen van het pgb-plafond. Omdat het pgb-plafond ontoereikend is om deze EKC-uitgaven te bekostigen heeft de Minister van VWS besloten de EKC-uitgaven buiten het pgb-plafond om ten laste van het Fonds langdurige zorg te brengen. </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sng" strike="noStrike" kern="0" cap="none" spc="0" normalizeH="0" baseline="0" noProof="0">
              <a:ln>
                <a:noFill/>
              </a:ln>
              <a:solidFill>
                <a:sysClr val="windowText" lastClr="000000"/>
              </a:solidFill>
              <a:effectLst/>
              <a:uLnTx/>
              <a:uFillTx/>
              <a:latin typeface="+mn-lt"/>
              <a:ea typeface="+mn-ea"/>
              <a:cs typeface="+mn-cs"/>
            </a:rPr>
            <a:t>Toelichting per onderdeel</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1" u="none" strike="noStrike" kern="0" cap="none" spc="0" normalizeH="0" baseline="0" noProof="0">
              <a:ln>
                <a:noFill/>
              </a:ln>
              <a:solidFill>
                <a:sysClr val="windowText" lastClr="000000"/>
              </a:solidFill>
              <a:effectLst/>
              <a:uLnTx/>
              <a:uFillTx/>
              <a:latin typeface="+mn-lt"/>
              <a:ea typeface="+mn-ea"/>
              <a:cs typeface="+mn-cs"/>
            </a:rPr>
            <a:t>Tabblad "Begin" </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Bovenaan het tabblad wordt u gevraagd om de contactgegevens in te vullen van de persoon die deze uitvraag heeft ingevuld. Indien noodzakelijk zal de NZa met dit persoon contact opnemen over de invulling van deze opgave. In cel B14 kunt u aangeven voor welke zorgkantoorregio het formulier is ingevuld. Vervolgens kunt u in cel D16 aangeven voor welke indieningsdatum het formulier is ingevuld. Aan de hand hiervan geeft het formulier weer tot waar u het formulier dient in te vullen. Dit tabblad geeft eveneens aan of u de maandopgave compleet heeft ingevuld. Vanaf hier kunt u door naar het tabblad "Extra kosten PGB" om de opgave compleet te maken.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1" u="none" strike="noStrike" kern="0" cap="none" spc="0" normalizeH="0" baseline="0" noProof="0">
              <a:ln>
                <a:noFill/>
              </a:ln>
              <a:solidFill>
                <a:sysClr val="windowText" lastClr="000000"/>
              </a:solidFill>
              <a:effectLst/>
              <a:uLnTx/>
              <a:uFillTx/>
              <a:latin typeface="+mn-lt"/>
              <a:ea typeface="+mn-ea"/>
              <a:cs typeface="+mn-cs"/>
            </a:rPr>
            <a:t>Tabblad "Extra kosten Corona PGB"</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Ingevuld dient te worden de toegekende vergoedingen per maand voor extra kosten voor vervangende en/of extra zorg die de budgethouders maken ten gevolge van de coronacrisis (EKC). De regeling geldt het gehele jaar 2022. Met dit formulier kunnen ook nagekomen wijzigingen voor 2022 in de eerder opgegeven bedragen </a:t>
          </a:r>
          <a:r>
            <a:rPr kumimoji="0" lang="nl-NL" sz="1100" b="0" i="0" u="sng" strike="noStrike" kern="0" cap="none" spc="0" normalizeH="0" baseline="0" noProof="0">
              <a:ln>
                <a:noFill/>
              </a:ln>
              <a:solidFill>
                <a:sysClr val="windowText" lastClr="000000"/>
              </a:solidFill>
              <a:effectLst/>
              <a:uLnTx/>
              <a:uFillTx/>
              <a:latin typeface="+mn-lt"/>
              <a:ea typeface="+mn-ea"/>
              <a:cs typeface="+mn-cs"/>
            </a:rPr>
            <a:t>uiterlijk 15 mei 2023 </a:t>
          </a:r>
          <a:r>
            <a:rPr kumimoji="0" lang="nl-NL" sz="1100" b="0" i="0" u="none" strike="noStrike" kern="0" cap="none" spc="0" normalizeH="0" baseline="0" noProof="0">
              <a:ln>
                <a:noFill/>
              </a:ln>
              <a:solidFill>
                <a:sysClr val="windowText" lastClr="000000"/>
              </a:solidFill>
              <a:effectLst/>
              <a:uLnTx/>
              <a:uFillTx/>
              <a:latin typeface="+mn-lt"/>
              <a:ea typeface="+mn-ea"/>
              <a:cs typeface="+mn-cs"/>
            </a:rPr>
            <a:t>nog aan de NZa doorgegeven worden. Vergeet dan niet om in het toelichtingenveld de reden van deze herziene opgave aan te geven.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Alle in te vullen cellen kleuren blauw. De cellen met een witte achtergrond hebben betrekking op berekende totalen of op cellen die op dat moment nog niet ingevuld hoeven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mn-lt"/>
              <a:ea typeface="+mn-ea"/>
              <a:cs typeface="+mn-cs"/>
            </a:rPr>
            <a:t>Onderbouwing afwijking eerdere periodes</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Indien een bijzondere afwijking tussen periodes heeft plaatsgevonden of eerder opgegeven maanden zijn bijgesteld, kunt u dit hier aangeven.</a:t>
          </a:r>
          <a:r>
            <a:rPr kumimoji="0" lang="nl-NL" sz="1100" b="1" i="1" u="none" strike="noStrike" kern="0" cap="none" spc="0" normalizeH="0" baseline="0" noProof="0">
              <a:ln>
                <a:noFill/>
              </a:ln>
              <a:solidFill>
                <a:sysClr val="windowText" lastClr="000000"/>
              </a:solidFill>
              <a:effectLst/>
              <a:uLnTx/>
              <a:uFillTx/>
              <a:latin typeface="+mn-lt"/>
              <a:ea typeface="+mn-ea"/>
              <a:cs typeface="+mn-cs"/>
            </a:rPr>
            <a:t> </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lvl="0"/>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p>
      </xdr:txBody>
    </xdr:sp>
    <xdr:clientData/>
  </xdr:twoCellAnchor>
  <xdr:twoCellAnchor>
    <xdr:from>
      <xdr:col>11</xdr:col>
      <xdr:colOff>495300</xdr:colOff>
      <xdr:row>0</xdr:row>
      <xdr:rowOff>0</xdr:rowOff>
    </xdr:from>
    <xdr:to>
      <xdr:col>13</xdr:col>
      <xdr:colOff>542926</xdr:colOff>
      <xdr:row>0</xdr:row>
      <xdr:rowOff>1097045</xdr:rowOff>
    </xdr:to>
    <xdr:pic>
      <xdr:nvPicPr>
        <xdr:cNvPr id="4" name="Afbeelding 3"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0900" y="0"/>
          <a:ext cx="1266826" cy="1097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workbookViewId="0">
      <selection activeCell="C7" sqref="C7"/>
    </sheetView>
  </sheetViews>
  <sheetFormatPr defaultColWidth="0" defaultRowHeight="11.25" customHeight="1" zeroHeight="1" x14ac:dyDescent="0.15"/>
  <cols>
    <col min="1" max="1" width="5.5703125" style="34" customWidth="1"/>
    <col min="2" max="2" width="20.28515625" style="34" customWidth="1"/>
    <col min="3" max="3" width="40.42578125" style="34" customWidth="1"/>
    <col min="4" max="4" width="38" style="34" customWidth="1"/>
    <col min="5" max="5" width="21.7109375" style="34" customWidth="1"/>
    <col min="6" max="6" width="13.140625" style="34" customWidth="1"/>
    <col min="7" max="7" width="11" style="34" customWidth="1"/>
    <col min="8" max="8" width="13.28515625" style="34" hidden="1" customWidth="1"/>
    <col min="9" max="9" width="20.7109375" style="34" hidden="1" customWidth="1"/>
    <col min="10" max="10" width="19.28515625" style="34" hidden="1" customWidth="1"/>
    <col min="11" max="11" width="13.140625" style="34" hidden="1" customWidth="1"/>
    <col min="12" max="12" width="11.7109375" style="34" hidden="1" customWidth="1"/>
    <col min="13" max="13" width="7.5703125" style="34" hidden="1" customWidth="1"/>
    <col min="14" max="14" width="24.5703125" style="34" hidden="1" customWidth="1"/>
    <col min="15" max="15" width="23.140625" style="34" hidden="1" customWidth="1"/>
    <col min="16" max="16" width="7.42578125" style="34" hidden="1" customWidth="1"/>
    <col min="17" max="16384" width="22.42578125" style="34" hidden="1"/>
  </cols>
  <sheetData>
    <row r="1" spans="1:17" ht="23.25" customHeight="1" x14ac:dyDescent="0.25">
      <c r="A1" s="4"/>
      <c r="B1" s="56" t="s">
        <v>121</v>
      </c>
      <c r="C1" s="4"/>
      <c r="D1" s="4"/>
      <c r="E1" s="4"/>
      <c r="F1" s="4"/>
      <c r="G1" s="4"/>
      <c r="H1" s="34" t="s">
        <v>72</v>
      </c>
      <c r="I1" s="34" t="s">
        <v>72</v>
      </c>
      <c r="J1" s="34" t="s">
        <v>72</v>
      </c>
      <c r="K1" s="34" t="s">
        <v>72</v>
      </c>
      <c r="L1" s="34" t="s">
        <v>72</v>
      </c>
      <c r="Q1" s="34" t="s">
        <v>76</v>
      </c>
    </row>
    <row r="2" spans="1:17" ht="15.75" customHeight="1" x14ac:dyDescent="0.15">
      <c r="A2" s="4"/>
      <c r="B2" s="2" t="s">
        <v>80</v>
      </c>
      <c r="C2" s="4"/>
      <c r="D2" s="4"/>
      <c r="E2" s="4"/>
      <c r="F2" s="4"/>
      <c r="G2" s="4"/>
      <c r="H2" s="37"/>
      <c r="I2" s="66" t="s">
        <v>108</v>
      </c>
      <c r="J2" s="34" t="s">
        <v>0</v>
      </c>
      <c r="K2" s="34" t="s">
        <v>64</v>
      </c>
      <c r="M2" s="35" t="s">
        <v>56</v>
      </c>
      <c r="N2" s="35" t="s">
        <v>57</v>
      </c>
      <c r="O2" s="36" t="s">
        <v>58</v>
      </c>
      <c r="Q2" s="4" t="s">
        <v>20</v>
      </c>
    </row>
    <row r="3" spans="1:17" ht="15.75" customHeight="1" x14ac:dyDescent="0.15">
      <c r="A3" s="4"/>
      <c r="B3" s="57" t="s">
        <v>107</v>
      </c>
      <c r="C3" s="4"/>
      <c r="D3" s="4"/>
      <c r="E3" s="4"/>
      <c r="F3" s="4"/>
      <c r="G3" s="4"/>
      <c r="H3" s="37"/>
      <c r="I3" s="66" t="s">
        <v>109</v>
      </c>
      <c r="J3" s="34" t="s">
        <v>1</v>
      </c>
      <c r="K3" s="34" t="s">
        <v>63</v>
      </c>
      <c r="M3" s="38">
        <v>3010</v>
      </c>
      <c r="N3" s="39" t="s">
        <v>25</v>
      </c>
      <c r="O3" s="40" t="s">
        <v>53</v>
      </c>
      <c r="Q3" s="4" t="s">
        <v>14</v>
      </c>
    </row>
    <row r="4" spans="1:17" ht="15.75" customHeight="1" x14ac:dyDescent="0.15">
      <c r="A4" s="4"/>
      <c r="B4" s="57"/>
      <c r="C4" s="64"/>
      <c r="D4" s="64"/>
      <c r="E4" s="64"/>
      <c r="F4" s="64"/>
      <c r="G4" s="64"/>
      <c r="H4" s="37"/>
      <c r="I4" s="85" t="s">
        <v>111</v>
      </c>
      <c r="J4" s="34" t="s">
        <v>2</v>
      </c>
      <c r="K4" s="34" t="s">
        <v>65</v>
      </c>
      <c r="M4" s="41">
        <v>3020</v>
      </c>
      <c r="N4" s="42" t="s">
        <v>26</v>
      </c>
      <c r="O4" s="43" t="s">
        <v>74</v>
      </c>
      <c r="Q4" s="4" t="s">
        <v>15</v>
      </c>
    </row>
    <row r="5" spans="1:17" ht="15.75" customHeight="1" x14ac:dyDescent="0.15">
      <c r="A5" s="4"/>
      <c r="B5" s="57"/>
      <c r="C5" s="64"/>
      <c r="D5" s="64"/>
      <c r="E5" s="64"/>
      <c r="F5" s="64"/>
      <c r="G5" s="64"/>
      <c r="H5" s="37"/>
      <c r="I5" s="85" t="s">
        <v>112</v>
      </c>
      <c r="J5" s="34" t="s">
        <v>3</v>
      </c>
      <c r="K5" s="34" t="s">
        <v>66</v>
      </c>
      <c r="M5" s="41">
        <v>3030</v>
      </c>
      <c r="N5" s="42" t="s">
        <v>27</v>
      </c>
      <c r="O5" s="43" t="s">
        <v>74</v>
      </c>
      <c r="Q5" s="4" t="s">
        <v>16</v>
      </c>
    </row>
    <row r="6" spans="1:17" ht="15.75" customHeight="1" x14ac:dyDescent="0.15">
      <c r="A6" s="4"/>
      <c r="B6" s="77" t="s">
        <v>89</v>
      </c>
      <c r="C6" s="64"/>
      <c r="D6" s="64"/>
      <c r="E6" s="64"/>
      <c r="F6" s="64"/>
      <c r="G6" s="64"/>
      <c r="H6" s="37"/>
      <c r="I6" s="85" t="s">
        <v>113</v>
      </c>
      <c r="J6" s="34" t="s">
        <v>4</v>
      </c>
      <c r="K6" s="34" t="s">
        <v>67</v>
      </c>
      <c r="M6" s="41">
        <v>3040</v>
      </c>
      <c r="N6" s="42" t="s">
        <v>28</v>
      </c>
      <c r="O6" s="43" t="s">
        <v>74</v>
      </c>
      <c r="Q6" s="4" t="s">
        <v>17</v>
      </c>
    </row>
    <row r="7" spans="1:17" ht="15.75" customHeight="1" x14ac:dyDescent="0.15">
      <c r="A7" s="4"/>
      <c r="B7" s="26" t="s">
        <v>86</v>
      </c>
      <c r="C7" s="80"/>
      <c r="D7" s="64"/>
      <c r="E7" s="64"/>
      <c r="F7" s="64"/>
      <c r="G7" s="64"/>
      <c r="H7" s="37"/>
      <c r="I7" s="85" t="s">
        <v>114</v>
      </c>
      <c r="J7" s="34" t="s">
        <v>5</v>
      </c>
      <c r="K7" s="34" t="s">
        <v>68</v>
      </c>
      <c r="M7" s="41">
        <v>3050</v>
      </c>
      <c r="N7" s="42" t="s">
        <v>29</v>
      </c>
      <c r="O7" s="43" t="s">
        <v>53</v>
      </c>
      <c r="Q7" s="4" t="s">
        <v>19</v>
      </c>
    </row>
    <row r="8" spans="1:17" ht="15.75" customHeight="1" x14ac:dyDescent="0.15">
      <c r="A8" s="4"/>
      <c r="B8" s="26" t="s">
        <v>87</v>
      </c>
      <c r="C8" s="80"/>
      <c r="D8" s="64"/>
      <c r="E8" s="64"/>
      <c r="F8" s="64"/>
      <c r="G8" s="64"/>
      <c r="H8" s="37"/>
      <c r="I8" s="85" t="s">
        <v>115</v>
      </c>
      <c r="J8" s="34" t="s">
        <v>6</v>
      </c>
      <c r="K8" s="34" t="s">
        <v>93</v>
      </c>
      <c r="M8" s="41">
        <v>3060</v>
      </c>
      <c r="N8" s="42" t="s">
        <v>30</v>
      </c>
      <c r="O8" s="43" t="s">
        <v>74</v>
      </c>
    </row>
    <row r="9" spans="1:17" ht="15.75" customHeight="1" x14ac:dyDescent="0.15">
      <c r="A9" s="6"/>
      <c r="B9" s="26" t="s">
        <v>88</v>
      </c>
      <c r="C9" s="86"/>
      <c r="D9" s="4"/>
      <c r="E9" s="4"/>
      <c r="F9" s="4"/>
      <c r="G9" s="4"/>
      <c r="H9" s="37"/>
      <c r="I9" s="85" t="s">
        <v>116</v>
      </c>
      <c r="J9" s="34" t="s">
        <v>7</v>
      </c>
      <c r="K9" s="34" t="s">
        <v>94</v>
      </c>
      <c r="L9" s="44"/>
      <c r="M9" s="41">
        <v>3061</v>
      </c>
      <c r="N9" s="42" t="s">
        <v>31</v>
      </c>
      <c r="O9" s="43" t="s">
        <v>18</v>
      </c>
    </row>
    <row r="10" spans="1:17" ht="15.75" customHeight="1" x14ac:dyDescent="0.15">
      <c r="A10" s="4"/>
      <c r="B10" s="4"/>
      <c r="C10" s="4"/>
      <c r="D10" s="4"/>
      <c r="E10" s="4"/>
      <c r="F10" s="4"/>
      <c r="G10" s="4"/>
      <c r="H10" s="37"/>
      <c r="I10" s="85" t="s">
        <v>117</v>
      </c>
      <c r="J10" s="34" t="s">
        <v>8</v>
      </c>
      <c r="K10" s="34" t="s">
        <v>95</v>
      </c>
      <c r="L10" s="44"/>
      <c r="M10" s="41">
        <v>3070</v>
      </c>
      <c r="N10" s="42" t="s">
        <v>32</v>
      </c>
      <c r="O10" s="43" t="s">
        <v>53</v>
      </c>
    </row>
    <row r="11" spans="1:17" ht="15.75" customHeight="1" x14ac:dyDescent="0.15">
      <c r="A11" s="4"/>
      <c r="B11" s="64"/>
      <c r="C11" s="64"/>
      <c r="D11" s="64"/>
      <c r="E11" s="64"/>
      <c r="F11" s="64"/>
      <c r="G11" s="4"/>
      <c r="H11" s="37"/>
      <c r="I11" s="85" t="s">
        <v>118</v>
      </c>
      <c r="J11" s="34" t="s">
        <v>9</v>
      </c>
      <c r="K11" s="34" t="s">
        <v>96</v>
      </c>
      <c r="L11" s="45"/>
      <c r="M11" s="41">
        <v>3080</v>
      </c>
      <c r="N11" s="42" t="s">
        <v>33</v>
      </c>
      <c r="O11" s="43" t="s">
        <v>54</v>
      </c>
    </row>
    <row r="12" spans="1:17" ht="15.75" customHeight="1" x14ac:dyDescent="0.15">
      <c r="A12" s="4"/>
      <c r="B12" s="32" t="str">
        <f>IF(ISBLANK(B14), "Vul als eerste uw zorgkantoornummer in", "")</f>
        <v>Vul als eerste uw zorgkantoornummer in</v>
      </c>
      <c r="C12" s="4"/>
      <c r="D12" s="1"/>
      <c r="E12" s="1"/>
      <c r="F12" s="1"/>
      <c r="G12" s="4"/>
      <c r="H12" s="37"/>
      <c r="I12" s="85" t="s">
        <v>119</v>
      </c>
      <c r="J12" s="34" t="s">
        <v>10</v>
      </c>
      <c r="K12" s="34" t="s">
        <v>97</v>
      </c>
      <c r="L12" s="45"/>
      <c r="M12" s="41">
        <v>3090</v>
      </c>
      <c r="N12" s="42" t="s">
        <v>34</v>
      </c>
      <c r="O12" s="43" t="s">
        <v>74</v>
      </c>
    </row>
    <row r="13" spans="1:17" ht="15.75" customHeight="1" x14ac:dyDescent="0.15">
      <c r="A13" s="4"/>
      <c r="B13" s="19" t="s">
        <v>59</v>
      </c>
      <c r="C13" s="19" t="s">
        <v>24</v>
      </c>
      <c r="D13" s="19" t="s">
        <v>13</v>
      </c>
      <c r="E13" s="62"/>
      <c r="F13" s="62"/>
      <c r="G13" s="4"/>
      <c r="H13" s="37"/>
      <c r="I13" s="66" t="s">
        <v>110</v>
      </c>
      <c r="J13" s="34" t="s">
        <v>11</v>
      </c>
      <c r="K13" s="34" t="s">
        <v>98</v>
      </c>
      <c r="L13" s="46"/>
      <c r="M13" s="41">
        <v>3100</v>
      </c>
      <c r="N13" s="42" t="s">
        <v>84</v>
      </c>
      <c r="O13" s="43" t="s">
        <v>74</v>
      </c>
    </row>
    <row r="14" spans="1:17" ht="15.75" customHeight="1" x14ac:dyDescent="0.15">
      <c r="A14" s="4"/>
      <c r="B14" s="79"/>
      <c r="C14" s="26" t="str">
        <f>IFERROR(VLOOKUP(B14, M3:O33,2,FALSE), "")</f>
        <v/>
      </c>
      <c r="D14" s="26" t="str">
        <f>IFERROR(VLOOKUP(B14, $M$2:$O$33,3,FALSE),"")</f>
        <v/>
      </c>
      <c r="E14" s="30" t="str">
        <f>IF(ISBLANK(D16), "", IF(ISBLANK(B14)," Vergeet niet uw zorgkantoornummer in te vullen!",""))</f>
        <v/>
      </c>
      <c r="F14" s="64"/>
      <c r="G14" s="64"/>
      <c r="H14" s="44"/>
      <c r="I14" s="66"/>
      <c r="L14" s="44"/>
      <c r="M14" s="41">
        <v>3110</v>
      </c>
      <c r="N14" s="42" t="s">
        <v>35</v>
      </c>
      <c r="O14" s="43" t="s">
        <v>74</v>
      </c>
    </row>
    <row r="15" spans="1:17" ht="15.75" customHeight="1" x14ac:dyDescent="0.15">
      <c r="A15" s="4"/>
      <c r="B15" s="78"/>
      <c r="C15" s="78"/>
      <c r="D15" s="78"/>
      <c r="E15" s="64"/>
      <c r="F15" s="64"/>
      <c r="G15" s="64"/>
      <c r="H15" s="47"/>
      <c r="I15" s="47"/>
      <c r="J15" s="44"/>
      <c r="K15" s="44"/>
      <c r="L15" s="44"/>
      <c r="M15" s="41">
        <v>3120</v>
      </c>
      <c r="N15" s="42" t="s">
        <v>36</v>
      </c>
      <c r="O15" s="43" t="s">
        <v>54</v>
      </c>
    </row>
    <row r="16" spans="1:17" ht="15.75" customHeight="1" x14ac:dyDescent="0.15">
      <c r="A16" s="4"/>
      <c r="B16" s="82" t="s">
        <v>71</v>
      </c>
      <c r="C16" s="83"/>
      <c r="D16" s="16"/>
      <c r="E16" s="64"/>
      <c r="F16" s="64"/>
      <c r="G16" s="13"/>
      <c r="H16" s="44"/>
      <c r="I16" s="44"/>
      <c r="J16" s="48"/>
      <c r="K16" s="67"/>
      <c r="L16" s="44"/>
      <c r="M16" s="41">
        <v>3130</v>
      </c>
      <c r="N16" s="42" t="s">
        <v>37</v>
      </c>
      <c r="O16" s="43" t="s">
        <v>74</v>
      </c>
    </row>
    <row r="17" spans="1:15" ht="15.75" customHeight="1" x14ac:dyDescent="0.15">
      <c r="A17" s="4"/>
      <c r="B17" s="82" t="s">
        <v>69</v>
      </c>
      <c r="C17" s="83"/>
      <c r="D17" s="17" t="str">
        <f>IFERROR(VLOOKUP(D16, I2:K14,2,FALSE), "")</f>
        <v/>
      </c>
      <c r="E17" s="64"/>
      <c r="F17" s="13"/>
      <c r="G17" s="64"/>
      <c r="H17" s="44"/>
      <c r="I17" s="67" t="s">
        <v>77</v>
      </c>
      <c r="J17" s="68"/>
      <c r="K17" s="67" t="s">
        <v>120</v>
      </c>
      <c r="L17" s="44"/>
      <c r="M17" s="41">
        <v>3140</v>
      </c>
      <c r="N17" s="42" t="s">
        <v>38</v>
      </c>
      <c r="O17" s="43" t="s">
        <v>74</v>
      </c>
    </row>
    <row r="18" spans="1:15" ht="15.75" customHeight="1" x14ac:dyDescent="0.25">
      <c r="A18" s="4"/>
      <c r="B18" s="82" t="s">
        <v>85</v>
      </c>
      <c r="C18" s="83"/>
      <c r="D18" s="75" t="s">
        <v>60</v>
      </c>
      <c r="E18" s="64"/>
      <c r="F18" s="64"/>
      <c r="G18" s="15"/>
      <c r="H18" s="44"/>
      <c r="I18" s="67" t="s">
        <v>0</v>
      </c>
      <c r="J18" s="69">
        <f>IF($D$17=I18,1,0)</f>
        <v>0</v>
      </c>
      <c r="K18" s="67" t="s">
        <v>104</v>
      </c>
      <c r="L18" s="44"/>
      <c r="M18" s="41">
        <v>3150</v>
      </c>
      <c r="N18" s="42" t="s">
        <v>39</v>
      </c>
      <c r="O18" s="43" t="s">
        <v>74</v>
      </c>
    </row>
    <row r="19" spans="1:15" ht="15.75" customHeight="1" x14ac:dyDescent="0.15">
      <c r="A19" s="4"/>
      <c r="B19" s="87" t="s">
        <v>100</v>
      </c>
      <c r="C19" s="88"/>
      <c r="D19" s="18" t="str">
        <f>IF(D16="","",IF(K19="ja","NEE","JA"))</f>
        <v/>
      </c>
      <c r="E19" s="25"/>
      <c r="F19" s="12"/>
      <c r="G19" s="12"/>
      <c r="H19" s="44"/>
      <c r="I19" s="67" t="s">
        <v>1</v>
      </c>
      <c r="J19" s="69">
        <f>IF($D$17=I19,2,0)</f>
        <v>0</v>
      </c>
      <c r="K19" s="67" t="str">
        <f>IF('Extra kosten Corona PGB'!O16&gt;0,"nee","ja")</f>
        <v>ja</v>
      </c>
      <c r="L19" s="44"/>
      <c r="M19" s="41">
        <v>3160</v>
      </c>
      <c r="N19" s="42" t="s">
        <v>40</v>
      </c>
      <c r="O19" s="43" t="s">
        <v>55</v>
      </c>
    </row>
    <row r="20" spans="1:15" ht="15.75" customHeight="1" x14ac:dyDescent="0.15">
      <c r="A20" s="4"/>
      <c r="B20" s="87" t="s">
        <v>92</v>
      </c>
      <c r="C20" s="88"/>
      <c r="D20" s="18" t="str">
        <f>K23</f>
        <v>NEE</v>
      </c>
      <c r="E20" s="25" t="str">
        <f>IF(AND(K26="geen mailadres",B14&lt;&gt;""), "Geen geldig mailadres ingevuld","")</f>
        <v/>
      </c>
      <c r="F20" s="12"/>
      <c r="G20" s="12"/>
      <c r="H20" s="44"/>
      <c r="I20" s="67" t="s">
        <v>2</v>
      </c>
      <c r="J20" s="69">
        <f>IF($D$17=I20,3,0)</f>
        <v>0</v>
      </c>
      <c r="K20" s="44"/>
      <c r="L20" s="44"/>
      <c r="M20" s="41">
        <v>3170</v>
      </c>
      <c r="N20" s="42" t="s">
        <v>41</v>
      </c>
      <c r="O20" s="43" t="s">
        <v>55</v>
      </c>
    </row>
    <row r="21" spans="1:15" ht="15.75" customHeight="1" x14ac:dyDescent="0.15">
      <c r="A21" s="4"/>
      <c r="B21" s="98" t="s">
        <v>70</v>
      </c>
      <c r="C21" s="99"/>
      <c r="D21" s="17" t="str">
        <f>IF(B14&lt;&gt;"",IF(D16&lt;&gt;"",IF(AND(D19="NEE",D20="JA"),"JA","NEE"),"NEE"),IF(D16&lt;&gt;"","NEE",""))</f>
        <v/>
      </c>
      <c r="E21" s="4"/>
      <c r="F21" s="12"/>
      <c r="G21" s="12"/>
      <c r="H21" s="44"/>
      <c r="I21" s="67" t="s">
        <v>3</v>
      </c>
      <c r="J21" s="69">
        <f>IF($D$17=I21,4,0)</f>
        <v>0</v>
      </c>
      <c r="K21" s="44" t="s">
        <v>90</v>
      </c>
      <c r="L21" s="44"/>
      <c r="M21" s="41">
        <v>3180</v>
      </c>
      <c r="N21" s="42" t="s">
        <v>42</v>
      </c>
      <c r="O21" s="43" t="s">
        <v>14</v>
      </c>
    </row>
    <row r="22" spans="1:15" ht="15.75" customHeight="1" x14ac:dyDescent="0.15">
      <c r="A22" s="4"/>
      <c r="B22" s="4"/>
      <c r="C22" s="4"/>
      <c r="D22" s="14"/>
      <c r="E22" s="14"/>
      <c r="F22" s="14"/>
      <c r="G22" s="14"/>
      <c r="H22" s="44"/>
      <c r="I22" s="67" t="s">
        <v>4</v>
      </c>
      <c r="J22" s="69">
        <f>IF($D$17=I22,5,0)</f>
        <v>0</v>
      </c>
      <c r="K22" s="44" t="s">
        <v>91</v>
      </c>
      <c r="L22" s="44"/>
      <c r="M22" s="41">
        <v>3190</v>
      </c>
      <c r="N22" s="42" t="s">
        <v>73</v>
      </c>
      <c r="O22" s="43" t="s">
        <v>16</v>
      </c>
    </row>
    <row r="23" spans="1:15" ht="15.75" customHeight="1" x14ac:dyDescent="0.2">
      <c r="A23" s="4"/>
      <c r="B23" s="6" t="s">
        <v>23</v>
      </c>
      <c r="C23" s="1"/>
      <c r="D23" s="1"/>
      <c r="E23" s="64"/>
      <c r="F23" s="14"/>
      <c r="G23" s="20"/>
      <c r="H23" s="44"/>
      <c r="I23" s="67" t="s">
        <v>5</v>
      </c>
      <c r="J23" s="69">
        <f>IF($D$17=I23,6,0)</f>
        <v>0</v>
      </c>
      <c r="K23" s="44" t="str">
        <f>IF(AND(C7&lt;&gt;"",C8&lt;&gt;"",C9&lt;&gt;"",C7&lt;&gt;" ",C8&lt;&gt;" ",C9&lt;&gt;" ", K26&lt;&gt; "geen mailadres"),"JA","NEE")</f>
        <v>NEE</v>
      </c>
      <c r="L23" s="44"/>
      <c r="M23" s="41">
        <v>3200</v>
      </c>
      <c r="N23" s="42" t="s">
        <v>43</v>
      </c>
      <c r="O23" s="43" t="s">
        <v>54</v>
      </c>
    </row>
    <row r="24" spans="1:15" ht="15.75" customHeight="1" x14ac:dyDescent="0.15">
      <c r="A24" s="4"/>
      <c r="B24" s="64"/>
      <c r="C24" s="64"/>
      <c r="D24" s="64"/>
      <c r="E24" s="64"/>
      <c r="F24" s="64"/>
      <c r="G24" s="4"/>
      <c r="H24" s="44"/>
      <c r="I24" s="67" t="s">
        <v>6</v>
      </c>
      <c r="J24" s="69">
        <f>IF($D$17=I24,7,0)</f>
        <v>0</v>
      </c>
      <c r="K24" s="67"/>
      <c r="L24" s="44"/>
      <c r="M24" s="41">
        <v>3210</v>
      </c>
      <c r="N24" s="42" t="s">
        <v>44</v>
      </c>
      <c r="O24" s="43" t="s">
        <v>74</v>
      </c>
    </row>
    <row r="25" spans="1:15" ht="15.75" customHeight="1" x14ac:dyDescent="0.15">
      <c r="A25" s="4"/>
      <c r="B25" s="89"/>
      <c r="C25" s="90"/>
      <c r="D25" s="91"/>
      <c r="E25" s="64"/>
      <c r="F25" s="64"/>
      <c r="G25" s="4"/>
      <c r="H25" s="44"/>
      <c r="I25" s="67" t="s">
        <v>7</v>
      </c>
      <c r="J25" s="69">
        <f>IF($D$17=I25,8,0)</f>
        <v>0</v>
      </c>
      <c r="K25" s="67" t="e">
        <f>SEARCH("@",C9,1)</f>
        <v>#VALUE!</v>
      </c>
      <c r="L25" s="44"/>
      <c r="M25" s="41">
        <v>3230</v>
      </c>
      <c r="N25" s="42" t="s">
        <v>45</v>
      </c>
      <c r="O25" s="43" t="s">
        <v>14</v>
      </c>
    </row>
    <row r="26" spans="1:15" ht="15.75" customHeight="1" x14ac:dyDescent="0.2">
      <c r="A26" s="4"/>
      <c r="B26" s="92"/>
      <c r="C26" s="93"/>
      <c r="D26" s="94"/>
      <c r="E26" s="33"/>
      <c r="F26" s="33"/>
      <c r="G26" s="33"/>
      <c r="H26" s="44"/>
      <c r="I26" s="67" t="s">
        <v>8</v>
      </c>
      <c r="J26" s="69">
        <f>IF($D$17=I26,9,0)</f>
        <v>0</v>
      </c>
      <c r="K26" s="67" t="str">
        <f>IFERROR(K25,"geen mailadres")</f>
        <v>geen mailadres</v>
      </c>
      <c r="L26" s="44"/>
      <c r="M26" s="41">
        <v>3240</v>
      </c>
      <c r="N26" s="42" t="s">
        <v>46</v>
      </c>
      <c r="O26" s="43" t="s">
        <v>54</v>
      </c>
    </row>
    <row r="27" spans="1:15" ht="15.75" customHeight="1" x14ac:dyDescent="0.15">
      <c r="A27" s="4"/>
      <c r="B27" s="92"/>
      <c r="C27" s="93"/>
      <c r="D27" s="94"/>
      <c r="E27" s="14"/>
      <c r="F27" s="14"/>
      <c r="G27" s="14"/>
      <c r="H27" s="44"/>
      <c r="I27" s="67" t="s">
        <v>9</v>
      </c>
      <c r="J27" s="69">
        <f>IF($D$17=I27,10,0)</f>
        <v>0</v>
      </c>
      <c r="L27" s="44"/>
      <c r="M27" s="41">
        <v>3250</v>
      </c>
      <c r="N27" s="42" t="s">
        <v>47</v>
      </c>
      <c r="O27" s="43" t="s">
        <v>14</v>
      </c>
    </row>
    <row r="28" spans="1:15" ht="15.75" customHeight="1" x14ac:dyDescent="0.15">
      <c r="A28" s="4"/>
      <c r="B28" s="92"/>
      <c r="C28" s="93"/>
      <c r="D28" s="94"/>
      <c r="E28" s="14"/>
      <c r="F28" s="14"/>
      <c r="G28" s="14"/>
      <c r="H28" s="44"/>
      <c r="I28" s="67" t="s">
        <v>10</v>
      </c>
      <c r="J28" s="69">
        <f>IF($D$17=I28,11,0)</f>
        <v>0</v>
      </c>
      <c r="L28" s="44"/>
      <c r="M28" s="41">
        <v>3260</v>
      </c>
      <c r="N28" s="42" t="s">
        <v>48</v>
      </c>
      <c r="O28" s="43" t="s">
        <v>14</v>
      </c>
    </row>
    <row r="29" spans="1:15" ht="15.75" customHeight="1" x14ac:dyDescent="0.15">
      <c r="A29" s="4"/>
      <c r="B29" s="92"/>
      <c r="C29" s="93"/>
      <c r="D29" s="94"/>
      <c r="E29" s="14"/>
      <c r="F29" s="14"/>
      <c r="G29" s="14"/>
      <c r="H29" s="44"/>
      <c r="I29" s="67" t="s">
        <v>11</v>
      </c>
      <c r="J29" s="69">
        <f>IF($D$17=I29,12,0)</f>
        <v>0</v>
      </c>
      <c r="L29" s="44"/>
      <c r="M29" s="41">
        <v>3270</v>
      </c>
      <c r="N29" s="42" t="s">
        <v>49</v>
      </c>
      <c r="O29" s="43" t="s">
        <v>54</v>
      </c>
    </row>
    <row r="30" spans="1:15" ht="15.75" customHeight="1" x14ac:dyDescent="0.15">
      <c r="A30" s="4"/>
      <c r="B30" s="92"/>
      <c r="C30" s="93"/>
      <c r="D30" s="94"/>
      <c r="E30" s="14"/>
      <c r="F30" s="14"/>
      <c r="G30" s="14"/>
      <c r="H30" s="44"/>
      <c r="I30" s="67" t="s">
        <v>78</v>
      </c>
      <c r="J30" s="70">
        <f>SUM(J18:J29)</f>
        <v>0</v>
      </c>
      <c r="L30" s="44"/>
      <c r="M30" s="41">
        <v>3280</v>
      </c>
      <c r="N30" s="42" t="s">
        <v>50</v>
      </c>
      <c r="O30" s="43" t="s">
        <v>54</v>
      </c>
    </row>
    <row r="31" spans="1:15" ht="15.75" customHeight="1" x14ac:dyDescent="0.15">
      <c r="A31" s="4"/>
      <c r="B31" s="95"/>
      <c r="C31" s="96"/>
      <c r="D31" s="97"/>
      <c r="E31" s="64"/>
      <c r="F31" s="64"/>
      <c r="G31" s="4"/>
      <c r="H31" s="44"/>
      <c r="I31" s="44" t="s">
        <v>82</v>
      </c>
      <c r="J31" s="70">
        <f>'Extra kosten Corona PGB'!O12</f>
        <v>0</v>
      </c>
      <c r="L31" s="44"/>
      <c r="M31" s="41">
        <v>3290</v>
      </c>
      <c r="N31" s="42" t="s">
        <v>51</v>
      </c>
      <c r="O31" s="43" t="s">
        <v>14</v>
      </c>
    </row>
    <row r="32" spans="1:15" ht="10.5" customHeight="1" x14ac:dyDescent="0.15">
      <c r="A32" s="14"/>
      <c r="B32" s="21"/>
      <c r="C32" s="21"/>
      <c r="D32" s="21"/>
      <c r="E32" s="21"/>
      <c r="F32" s="14"/>
      <c r="G32" s="4"/>
      <c r="H32" s="44"/>
      <c r="I32" s="44"/>
      <c r="J32" s="44"/>
      <c r="L32" s="44"/>
      <c r="M32" s="41">
        <v>3300</v>
      </c>
      <c r="N32" s="42" t="s">
        <v>75</v>
      </c>
      <c r="O32" s="43" t="s">
        <v>54</v>
      </c>
    </row>
    <row r="33" spans="1:15" ht="12.75" customHeight="1" x14ac:dyDescent="0.15">
      <c r="A33" s="14"/>
      <c r="B33" s="14"/>
      <c r="C33" s="14"/>
      <c r="D33" s="14"/>
      <c r="E33" s="14"/>
      <c r="F33" s="14"/>
      <c r="G33" s="14"/>
      <c r="H33" s="44"/>
      <c r="I33" s="44"/>
      <c r="J33" s="44"/>
      <c r="L33" s="44"/>
      <c r="M33" s="49">
        <v>3310</v>
      </c>
      <c r="N33" s="50" t="s">
        <v>52</v>
      </c>
      <c r="O33" s="51" t="s">
        <v>14</v>
      </c>
    </row>
    <row r="34" spans="1:15" ht="10.5" customHeight="1" x14ac:dyDescent="0.15">
      <c r="A34" s="14"/>
      <c r="B34" s="14"/>
      <c r="C34" s="14"/>
      <c r="D34" s="14"/>
      <c r="E34" s="14"/>
      <c r="F34" s="14"/>
      <c r="G34" s="14"/>
      <c r="H34" s="44"/>
      <c r="I34" s="44"/>
      <c r="J34" s="44"/>
      <c r="K34" s="44"/>
      <c r="L34" s="44"/>
    </row>
    <row r="35" spans="1:15" hidden="1" x14ac:dyDescent="0.15">
      <c r="A35" s="67"/>
      <c r="B35" s="14"/>
      <c r="C35" s="14"/>
      <c r="D35" s="14"/>
      <c r="E35" s="14"/>
      <c r="F35" s="14"/>
      <c r="G35" s="14"/>
      <c r="H35" s="44"/>
      <c r="I35" s="44"/>
      <c r="J35" s="44"/>
      <c r="K35" s="44"/>
      <c r="L35" s="44"/>
    </row>
    <row r="36" spans="1:15" ht="11.25" hidden="1" customHeight="1" x14ac:dyDescent="0.15">
      <c r="B36" s="67"/>
      <c r="C36" s="67"/>
      <c r="D36" s="67"/>
      <c r="E36" s="67"/>
      <c r="F36" s="67"/>
      <c r="G36" s="67"/>
    </row>
    <row r="37" spans="1:15" ht="11.25" hidden="1" customHeight="1" x14ac:dyDescent="0.15">
      <c r="C37" s="52"/>
      <c r="D37" s="53"/>
      <c r="E37" s="44"/>
      <c r="F37" s="44"/>
      <c r="G37" s="54"/>
    </row>
    <row r="38" spans="1:15" ht="11.25" hidden="1" customHeight="1" x14ac:dyDescent="0.15">
      <c r="B38" s="55"/>
      <c r="D38" s="44"/>
      <c r="E38" s="44"/>
      <c r="F38" s="44"/>
      <c r="G38" s="44"/>
    </row>
    <row r="39" spans="1:15" ht="11.25" hidden="1" customHeight="1" x14ac:dyDescent="0.15"/>
    <row r="40" spans="1:15" ht="11.25" hidden="1" customHeight="1" x14ac:dyDescent="0.15"/>
    <row r="41" spans="1:15" ht="11.25" hidden="1" customHeight="1" x14ac:dyDescent="0.15"/>
    <row r="42" spans="1:15" ht="11.25" hidden="1" customHeight="1" x14ac:dyDescent="0.15"/>
    <row r="43" spans="1:15" ht="11.25" hidden="1" customHeight="1" x14ac:dyDescent="0.15"/>
    <row r="44" spans="1:15" ht="11.25" hidden="1" customHeight="1" x14ac:dyDescent="0.15"/>
  </sheetData>
  <mergeCells count="4">
    <mergeCell ref="B19:C19"/>
    <mergeCell ref="B25:D31"/>
    <mergeCell ref="B21:C21"/>
    <mergeCell ref="B20:C20"/>
  </mergeCells>
  <conditionalFormatting sqref="N5">
    <cfRule type="cellIs" dxfId="21" priority="15" stopIfTrue="1" operator="equal">
      <formula>"Onbekend"</formula>
    </cfRule>
  </conditionalFormatting>
  <conditionalFormatting sqref="D17">
    <cfRule type="cellIs" dxfId="20" priority="9" stopIfTrue="1" operator="equal">
      <formula>"JA"</formula>
    </cfRule>
    <cfRule type="cellIs" dxfId="19" priority="10" stopIfTrue="1" operator="equal">
      <formula>"NEE"</formula>
    </cfRule>
  </conditionalFormatting>
  <conditionalFormatting sqref="D16">
    <cfRule type="expression" dxfId="18" priority="11" stopIfTrue="1">
      <formula>ISBLANK($C$14)=FALSE</formula>
    </cfRule>
  </conditionalFormatting>
  <conditionalFormatting sqref="D21">
    <cfRule type="cellIs" dxfId="17" priority="7" stopIfTrue="1" operator="equal">
      <formula>"JA"</formula>
    </cfRule>
    <cfRule type="cellIs" dxfId="16" priority="8" stopIfTrue="1" operator="equal">
      <formula>"NEE"</formula>
    </cfRule>
  </conditionalFormatting>
  <conditionalFormatting sqref="D20">
    <cfRule type="cellIs" dxfId="15" priority="5" stopIfTrue="1" operator="equal">
      <formula>"JA"</formula>
    </cfRule>
    <cfRule type="cellIs" dxfId="14" priority="6" stopIfTrue="1" operator="equal">
      <formula>"NEE"</formula>
    </cfRule>
  </conditionalFormatting>
  <conditionalFormatting sqref="D19">
    <cfRule type="cellIs" dxfId="13" priority="1" stopIfTrue="1" operator="equal">
      <formula>"NEE"</formula>
    </cfRule>
    <cfRule type="cellIs" dxfId="12" priority="2" stopIfTrue="1" operator="equal">
      <formula>"JA"</formula>
    </cfRule>
  </conditionalFormatting>
  <dataValidations count="4">
    <dataValidation type="whole" operator="greaterThanOrEqual" allowBlank="1" showInputMessage="1" showErrorMessage="1" sqref="F19:G20 H11 L11 H13 L13">
      <formula1>0</formula1>
    </dataValidation>
    <dataValidation operator="greaterThanOrEqual" allowBlank="1" showInputMessage="1" showErrorMessage="1" sqref="B32:E32 E19:E20 D19"/>
    <dataValidation type="list" allowBlank="1" showInputMessage="1" showErrorMessage="1" sqref="D16">
      <formula1>$I$2:$I$13</formula1>
    </dataValidation>
    <dataValidation type="list" allowBlank="1" showInputMessage="1" showErrorMessage="1" sqref="B14">
      <formula1>$M$3:$M$33</formula1>
    </dataValidation>
  </dataValidations>
  <hyperlinks>
    <hyperlink ref="D18" location="'Extra kosten Corona PGB'!A1" display="Klik hier"/>
  </hyperlinks>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GridLines="0" workbookViewId="0">
      <selection activeCell="H3" sqref="H3"/>
    </sheetView>
  </sheetViews>
  <sheetFormatPr defaultColWidth="0" defaultRowHeight="0" customHeight="1" zeroHeight="1" x14ac:dyDescent="0.15"/>
  <cols>
    <col min="1" max="1" width="5.5703125" style="4" customWidth="1"/>
    <col min="2" max="2" width="48.42578125" style="4" customWidth="1"/>
    <col min="3" max="3" width="13.5703125" style="4" customWidth="1"/>
    <col min="4" max="4" width="14.140625" style="4" customWidth="1"/>
    <col min="5" max="14" width="14.42578125" style="4" customWidth="1"/>
    <col min="15" max="15" width="15.42578125" style="4" customWidth="1"/>
    <col min="16" max="16" width="4.28515625" style="4" customWidth="1"/>
    <col min="17" max="17" width="9.140625" style="4" hidden="1" customWidth="1"/>
    <col min="18" max="18" width="9.85546875" style="4" hidden="1" customWidth="1"/>
    <col min="19" max="19" width="11.42578125" style="4" hidden="1" customWidth="1"/>
    <col min="20" max="20" width="10.7109375" style="4" hidden="1" customWidth="1"/>
    <col min="21" max="21" width="10.5703125" style="4" hidden="1" customWidth="1"/>
    <col min="22" max="22" width="11.7109375" style="4" hidden="1" customWidth="1"/>
    <col min="23" max="16384" width="9.140625" style="4" hidden="1"/>
  </cols>
  <sheetData>
    <row r="1" spans="2:18" ht="23.25" customHeight="1" x14ac:dyDescent="0.25">
      <c r="B1" s="9" t="s">
        <v>79</v>
      </c>
    </row>
    <row r="2" spans="2:18" ht="15.75" customHeight="1" x14ac:dyDescent="0.15">
      <c r="B2" s="6" t="s">
        <v>21</v>
      </c>
    </row>
    <row r="3" spans="2:18" ht="15.75" customHeight="1" x14ac:dyDescent="0.15"/>
    <row r="4" spans="2:18" ht="15.75" customHeight="1" x14ac:dyDescent="0.15">
      <c r="B4" s="31" t="s">
        <v>24</v>
      </c>
      <c r="C4" s="3" t="s">
        <v>22</v>
      </c>
    </row>
    <row r="5" spans="2:18" ht="15.75" customHeight="1" x14ac:dyDescent="0.15">
      <c r="B5" s="29" t="str">
        <f>Begin!B14&amp;"   "&amp;Begin!C14</f>
        <v xml:space="preserve">   </v>
      </c>
      <c r="C5" s="3"/>
    </row>
    <row r="6" spans="2:18" ht="15.75" customHeight="1" x14ac:dyDescent="0.15">
      <c r="C6" s="3"/>
      <c r="D6" s="1"/>
      <c r="E6" s="1"/>
      <c r="F6" s="1"/>
      <c r="R6" s="64"/>
    </row>
    <row r="7" spans="2:18" ht="15.75" customHeight="1" x14ac:dyDescent="0.15">
      <c r="C7" s="3"/>
      <c r="D7" s="1"/>
      <c r="E7" s="1"/>
      <c r="F7" s="1"/>
      <c r="R7" s="64"/>
    </row>
    <row r="8" spans="2:18" s="64" customFormat="1" ht="15.75" customHeight="1" x14ac:dyDescent="0.15">
      <c r="C8" s="63"/>
      <c r="D8" s="62"/>
      <c r="E8" s="62"/>
      <c r="F8" s="62"/>
    </row>
    <row r="9" spans="2:18" ht="15.75" customHeight="1" x14ac:dyDescent="0.15">
      <c r="B9" s="58" t="s">
        <v>106</v>
      </c>
      <c r="C9" s="24" t="s">
        <v>0</v>
      </c>
      <c r="D9" s="24" t="s">
        <v>1</v>
      </c>
      <c r="E9" s="24" t="s">
        <v>2</v>
      </c>
      <c r="F9" s="24" t="s">
        <v>3</v>
      </c>
      <c r="G9" s="24" t="s">
        <v>4</v>
      </c>
      <c r="H9" s="24" t="s">
        <v>5</v>
      </c>
      <c r="I9" s="24" t="s">
        <v>6</v>
      </c>
      <c r="J9" s="24" t="s">
        <v>7</v>
      </c>
      <c r="K9" s="24" t="s">
        <v>8</v>
      </c>
      <c r="L9" s="24" t="s">
        <v>9</v>
      </c>
      <c r="M9" s="24" t="s">
        <v>10</v>
      </c>
      <c r="N9" s="24" t="s">
        <v>11</v>
      </c>
      <c r="O9" s="8" t="s">
        <v>12</v>
      </c>
      <c r="R9" s="64"/>
    </row>
    <row r="10" spans="2:18" ht="15.75" customHeight="1" x14ac:dyDescent="0.15">
      <c r="B10" s="5" t="s">
        <v>81</v>
      </c>
      <c r="C10" s="65"/>
      <c r="D10" s="65"/>
      <c r="E10" s="65"/>
      <c r="F10" s="65"/>
      <c r="G10" s="65"/>
      <c r="H10" s="65"/>
      <c r="I10" s="65"/>
      <c r="J10" s="65"/>
      <c r="K10" s="65"/>
      <c r="L10" s="65"/>
      <c r="M10" s="65"/>
      <c r="N10" s="65"/>
      <c r="O10" s="28">
        <f>SUM(C10:N10)</f>
        <v>0</v>
      </c>
      <c r="R10" s="64"/>
    </row>
    <row r="11" spans="2:18" ht="12.75" customHeight="1" x14ac:dyDescent="0.15">
      <c r="B11" s="59"/>
      <c r="C11" s="27" t="s">
        <v>99</v>
      </c>
      <c r="D11" s="60"/>
      <c r="F11" s="60"/>
      <c r="G11" s="60"/>
      <c r="H11" s="60"/>
      <c r="I11" s="60"/>
      <c r="J11" s="60"/>
      <c r="K11" s="60"/>
      <c r="L11" s="60"/>
      <c r="M11" s="60"/>
      <c r="N11" s="60"/>
      <c r="O11" s="61"/>
    </row>
    <row r="12" spans="2:18" ht="15.75" hidden="1" customHeight="1" x14ac:dyDescent="0.15">
      <c r="B12" s="22"/>
      <c r="C12" s="64">
        <f t="shared" ref="C12:F12" si="0">IF(C10="",0,IF(AND(C10&gt;=0,T(C10)=""),1,0))</f>
        <v>0</v>
      </c>
      <c r="D12" s="64">
        <f t="shared" si="0"/>
        <v>0</v>
      </c>
      <c r="E12" s="64">
        <f t="shared" si="0"/>
        <v>0</v>
      </c>
      <c r="F12" s="64">
        <f t="shared" si="0"/>
        <v>0</v>
      </c>
      <c r="G12" s="64">
        <f>IF(G10="",0,IF(AND(G10&gt;=0,T(G10)=""),1,0))</f>
        <v>0</v>
      </c>
      <c r="H12" s="64">
        <f t="shared" ref="H12:N12" si="1">IF(H10="",0,IF(AND(H10&gt;=0,T(H10)=""),1,0))</f>
        <v>0</v>
      </c>
      <c r="I12" s="64">
        <f t="shared" si="1"/>
        <v>0</v>
      </c>
      <c r="J12" s="64">
        <f t="shared" si="1"/>
        <v>0</v>
      </c>
      <c r="K12" s="64">
        <f t="shared" si="1"/>
        <v>0</v>
      </c>
      <c r="L12" s="64">
        <f t="shared" si="1"/>
        <v>0</v>
      </c>
      <c r="M12" s="64">
        <f t="shared" si="1"/>
        <v>0</v>
      </c>
      <c r="N12" s="64">
        <f t="shared" si="1"/>
        <v>0</v>
      </c>
      <c r="O12" s="4">
        <f>SUM(C12:N12)</f>
        <v>0</v>
      </c>
    </row>
    <row r="13" spans="2:18" ht="15.75" hidden="1" customHeight="1" x14ac:dyDescent="0.15">
      <c r="B13" s="10" t="s">
        <v>103</v>
      </c>
      <c r="C13" s="73" t="str">
        <f>IF(Begin!$J$30&gt;=1,"ja","nee")</f>
        <v>nee</v>
      </c>
      <c r="D13" s="73" t="str">
        <f>IF(Begin!$J$30&gt;=2,"ja","nee")</f>
        <v>nee</v>
      </c>
      <c r="E13" s="73" t="str">
        <f>IF(Begin!$J$30&gt;=3,"ja","nee")</f>
        <v>nee</v>
      </c>
      <c r="F13" s="73" t="str">
        <f>IF(Begin!$J$30&gt;=4,"ja","nee")</f>
        <v>nee</v>
      </c>
      <c r="G13" s="73" t="str">
        <f>IF(Begin!$J$30&gt;=5,"ja","nee")</f>
        <v>nee</v>
      </c>
      <c r="H13" s="73" t="str">
        <f>IF(Begin!$J$30&gt;=6,"ja","nee")</f>
        <v>nee</v>
      </c>
      <c r="I13" s="73" t="str">
        <f>IF(Begin!$J$30&gt;=7,"ja","nee")</f>
        <v>nee</v>
      </c>
      <c r="J13" s="73" t="str">
        <f>IF(Begin!$J$30&gt;=8,"ja","nee")</f>
        <v>nee</v>
      </c>
      <c r="K13" s="73" t="str">
        <f>IF(Begin!$J$30&gt;=9,"ja","nee")</f>
        <v>nee</v>
      </c>
      <c r="L13" s="73" t="str">
        <f>IF(Begin!$J$30&gt;=10,"ja","nee")</f>
        <v>nee</v>
      </c>
      <c r="M13" s="73" t="str">
        <f>IF(Begin!$J$30&gt;=11,"ja","nee")</f>
        <v>nee</v>
      </c>
      <c r="N13" s="73" t="str">
        <f>IF(Begin!$J$30&gt;=12,"ja","nee")</f>
        <v>nee</v>
      </c>
      <c r="O13" s="11"/>
      <c r="R13" s="64"/>
    </row>
    <row r="14" spans="2:18" s="64" customFormat="1" ht="15.75" hidden="1" customHeight="1" x14ac:dyDescent="0.15">
      <c r="B14" s="10" t="s">
        <v>101</v>
      </c>
      <c r="C14" s="73" t="str">
        <f>IF(C10&lt;&gt;"","ja","nee")</f>
        <v>nee</v>
      </c>
      <c r="D14" s="73" t="str">
        <f t="shared" ref="D14:N14" si="2">IF(D10&lt;&gt;"","ja","nee")</f>
        <v>nee</v>
      </c>
      <c r="E14" s="73" t="str">
        <f t="shared" si="2"/>
        <v>nee</v>
      </c>
      <c r="F14" s="73" t="str">
        <f t="shared" si="2"/>
        <v>nee</v>
      </c>
      <c r="G14" s="73" t="str">
        <f t="shared" si="2"/>
        <v>nee</v>
      </c>
      <c r="H14" s="73" t="str">
        <f t="shared" si="2"/>
        <v>nee</v>
      </c>
      <c r="I14" s="73" t="str">
        <f t="shared" si="2"/>
        <v>nee</v>
      </c>
      <c r="J14" s="73" t="str">
        <f t="shared" si="2"/>
        <v>nee</v>
      </c>
      <c r="K14" s="73" t="str">
        <f t="shared" si="2"/>
        <v>nee</v>
      </c>
      <c r="L14" s="73" t="str">
        <f t="shared" si="2"/>
        <v>nee</v>
      </c>
      <c r="M14" s="73" t="str">
        <f t="shared" si="2"/>
        <v>nee</v>
      </c>
      <c r="N14" s="73" t="str">
        <f t="shared" si="2"/>
        <v>nee</v>
      </c>
      <c r="O14" s="73"/>
    </row>
    <row r="15" spans="2:18" s="64" customFormat="1" ht="2.25" hidden="1" customHeight="1" x14ac:dyDescent="0.15">
      <c r="B15" s="10" t="s">
        <v>102</v>
      </c>
      <c r="C15" s="73" t="str">
        <f t="shared" ref="C15:N15" si="3">IF(OR(AND(C13="nee",C14="nee"),AND(C13="ja",C14="ja")),"ja","nee")</f>
        <v>ja</v>
      </c>
      <c r="D15" s="73" t="str">
        <f t="shared" si="3"/>
        <v>ja</v>
      </c>
      <c r="E15" s="73" t="str">
        <f t="shared" si="3"/>
        <v>ja</v>
      </c>
      <c r="F15" s="73" t="str">
        <f t="shared" si="3"/>
        <v>ja</v>
      </c>
      <c r="G15" s="73" t="str">
        <f t="shared" si="3"/>
        <v>ja</v>
      </c>
      <c r="H15" s="73" t="str">
        <f t="shared" si="3"/>
        <v>ja</v>
      </c>
      <c r="I15" s="73" t="str">
        <f t="shared" si="3"/>
        <v>ja</v>
      </c>
      <c r="J15" s="73" t="str">
        <f t="shared" si="3"/>
        <v>ja</v>
      </c>
      <c r="K15" s="73" t="str">
        <f t="shared" si="3"/>
        <v>ja</v>
      </c>
      <c r="L15" s="73" t="str">
        <f t="shared" si="3"/>
        <v>ja</v>
      </c>
      <c r="M15" s="73" t="str">
        <f t="shared" si="3"/>
        <v>ja</v>
      </c>
      <c r="N15" s="73" t="str">
        <f t="shared" si="3"/>
        <v>ja</v>
      </c>
      <c r="O15" s="11"/>
    </row>
    <row r="16" spans="2:18" s="64" customFormat="1" ht="12" hidden="1" customHeight="1" x14ac:dyDescent="0.15">
      <c r="B16" s="10" t="s">
        <v>105</v>
      </c>
      <c r="C16" s="84">
        <f>IF(C15="nee",1,0)</f>
        <v>0</v>
      </c>
      <c r="D16" s="84">
        <f t="shared" ref="D16:N16" si="4">IF(D15="nee",1,0)</f>
        <v>0</v>
      </c>
      <c r="E16" s="84">
        <f t="shared" si="4"/>
        <v>0</v>
      </c>
      <c r="F16" s="84">
        <f t="shared" si="4"/>
        <v>0</v>
      </c>
      <c r="G16" s="84">
        <f t="shared" si="4"/>
        <v>0</v>
      </c>
      <c r="H16" s="84">
        <f t="shared" si="4"/>
        <v>0</v>
      </c>
      <c r="I16" s="84">
        <f t="shared" si="4"/>
        <v>0</v>
      </c>
      <c r="J16" s="84">
        <f t="shared" si="4"/>
        <v>0</v>
      </c>
      <c r="K16" s="84">
        <f t="shared" si="4"/>
        <v>0</v>
      </c>
      <c r="L16" s="84">
        <f t="shared" si="4"/>
        <v>0</v>
      </c>
      <c r="M16" s="84">
        <f t="shared" si="4"/>
        <v>0</v>
      </c>
      <c r="N16" s="84">
        <f t="shared" si="4"/>
        <v>0</v>
      </c>
      <c r="O16" s="64">
        <f>SUM(C16:N16)</f>
        <v>0</v>
      </c>
    </row>
    <row r="17" spans="1:18" s="64" customFormat="1" ht="15.75" customHeight="1" x14ac:dyDescent="0.15">
      <c r="B17" s="10"/>
      <c r="C17" s="73"/>
      <c r="D17" s="73"/>
      <c r="E17" s="73"/>
      <c r="F17" s="73"/>
      <c r="G17" s="73"/>
      <c r="H17" s="73"/>
      <c r="I17" s="73"/>
      <c r="J17" s="73"/>
      <c r="K17" s="73"/>
      <c r="L17" s="73"/>
      <c r="M17" s="73"/>
      <c r="N17" s="73"/>
      <c r="O17" s="11"/>
    </row>
    <row r="18" spans="1:18" s="64" customFormat="1" ht="15.75" customHeight="1" x14ac:dyDescent="0.15">
      <c r="B18" s="10"/>
      <c r="C18" s="73"/>
      <c r="D18" s="73"/>
      <c r="E18" s="73"/>
      <c r="F18" s="73"/>
      <c r="G18" s="73"/>
      <c r="H18" s="73"/>
      <c r="I18" s="73"/>
      <c r="J18" s="73"/>
      <c r="K18" s="73"/>
      <c r="L18" s="73"/>
      <c r="M18" s="73"/>
      <c r="N18" s="73"/>
      <c r="O18" s="11"/>
    </row>
    <row r="19" spans="1:18" ht="15.75" customHeight="1" x14ac:dyDescent="0.15">
      <c r="B19" s="23" t="s">
        <v>62</v>
      </c>
      <c r="C19" s="1"/>
      <c r="D19" s="1"/>
      <c r="R19" s="64"/>
    </row>
    <row r="20" spans="1:18" ht="15.75" customHeight="1" x14ac:dyDescent="0.15">
      <c r="B20" s="100"/>
      <c r="C20" s="90"/>
      <c r="D20" s="90"/>
      <c r="E20" s="90"/>
      <c r="F20" s="90"/>
      <c r="G20" s="90"/>
      <c r="H20" s="90"/>
      <c r="I20" s="91"/>
    </row>
    <row r="21" spans="1:18" ht="15.75" customHeight="1" x14ac:dyDescent="0.15">
      <c r="B21" s="92"/>
      <c r="C21" s="93"/>
      <c r="D21" s="93"/>
      <c r="E21" s="93"/>
      <c r="F21" s="93"/>
      <c r="G21" s="93"/>
      <c r="H21" s="93"/>
      <c r="I21" s="94"/>
    </row>
    <row r="22" spans="1:18" ht="15.75" customHeight="1" x14ac:dyDescent="0.15">
      <c r="A22" s="6"/>
      <c r="B22" s="92"/>
      <c r="C22" s="93"/>
      <c r="D22" s="93"/>
      <c r="E22" s="93"/>
      <c r="F22" s="93"/>
      <c r="G22" s="93"/>
      <c r="H22" s="93"/>
      <c r="I22" s="94"/>
      <c r="J22" s="74"/>
      <c r="O22" s="7"/>
    </row>
    <row r="23" spans="1:18" ht="15.75" customHeight="1" x14ac:dyDescent="0.15">
      <c r="B23" s="92"/>
      <c r="C23" s="93"/>
      <c r="D23" s="93"/>
      <c r="E23" s="93"/>
      <c r="F23" s="93"/>
      <c r="G23" s="93"/>
      <c r="H23" s="93"/>
      <c r="I23" s="94"/>
      <c r="L23" s="64"/>
    </row>
    <row r="24" spans="1:18" ht="15.75" customHeight="1" x14ac:dyDescent="0.15">
      <c r="B24" s="92"/>
      <c r="C24" s="93"/>
      <c r="D24" s="93"/>
      <c r="E24" s="93"/>
      <c r="F24" s="93"/>
      <c r="G24" s="93"/>
      <c r="H24" s="93"/>
      <c r="I24" s="94"/>
      <c r="K24" s="64"/>
      <c r="L24" s="64"/>
    </row>
    <row r="25" spans="1:18" ht="15.75" customHeight="1" x14ac:dyDescent="0.15">
      <c r="B25" s="92"/>
      <c r="C25" s="93"/>
      <c r="D25" s="93"/>
      <c r="E25" s="93"/>
      <c r="F25" s="93"/>
      <c r="G25" s="93"/>
      <c r="H25" s="93"/>
      <c r="I25" s="94"/>
      <c r="K25" s="64"/>
      <c r="L25" s="64"/>
    </row>
    <row r="26" spans="1:18" ht="15.75" customHeight="1" x14ac:dyDescent="0.15">
      <c r="B26" s="92"/>
      <c r="C26" s="93"/>
      <c r="D26" s="93"/>
      <c r="E26" s="93"/>
      <c r="F26" s="93"/>
      <c r="G26" s="93"/>
      <c r="H26" s="93"/>
      <c r="I26" s="94"/>
      <c r="K26" s="64"/>
      <c r="L26" s="64"/>
    </row>
    <row r="27" spans="1:18" ht="15.75" customHeight="1" x14ac:dyDescent="0.15">
      <c r="B27" s="95"/>
      <c r="C27" s="96"/>
      <c r="D27" s="96"/>
      <c r="E27" s="96"/>
      <c r="F27" s="96"/>
      <c r="G27" s="96"/>
      <c r="H27" s="96"/>
      <c r="I27" s="97"/>
    </row>
    <row r="28" spans="1:18" s="64" customFormat="1" ht="15.75" customHeight="1" x14ac:dyDescent="0.25">
      <c r="B28" s="76"/>
      <c r="C28" s="76"/>
      <c r="D28" s="76"/>
      <c r="E28" s="76"/>
      <c r="F28" s="76"/>
      <c r="G28" s="76"/>
      <c r="H28" s="76"/>
    </row>
    <row r="29" spans="1:18" ht="15.75" customHeight="1" x14ac:dyDescent="0.15">
      <c r="B29" s="81" t="s">
        <v>61</v>
      </c>
      <c r="C29" s="72" t="s">
        <v>60</v>
      </c>
    </row>
    <row r="30" spans="1:18" ht="11.25" customHeight="1" x14ac:dyDescent="0.15"/>
    <row r="31" spans="1:18" ht="11.25" customHeight="1" x14ac:dyDescent="0.15"/>
    <row r="32" spans="1:18" ht="11.25" hidden="1" customHeight="1" x14ac:dyDescent="0.15"/>
    <row r="33" ht="11.25" hidden="1" customHeight="1" x14ac:dyDescent="0.15"/>
    <row r="34" ht="11.25" hidden="1" customHeight="1" x14ac:dyDescent="0.15"/>
    <row r="35" ht="11.25" hidden="1" customHeight="1" x14ac:dyDescent="0.15"/>
    <row r="36" ht="11.25" hidden="1" customHeight="1" x14ac:dyDescent="0.15"/>
    <row r="37" ht="11.25" hidden="1" customHeight="1" x14ac:dyDescent="0.15"/>
    <row r="38" ht="11.25" hidden="1" customHeight="1" x14ac:dyDescent="0.15"/>
    <row r="39" ht="33.75" hidden="1" customHeight="1" x14ac:dyDescent="0.15"/>
  </sheetData>
  <sheetProtection algorithmName="SHA-512" hashValue="DZvlBpqliUIhKV2nqmE7T8/RxneYctJbb1Uho1nz++1LlgUn5SVeBiiitiP83eFwVsQfxKnD6icYMjTEnznXJw==" saltValue="1jL080mkZVaZZ7waKR8Npw==" spinCount="100000" sheet="1" objects="1" scenarios="1"/>
  <mergeCells count="1">
    <mergeCell ref="B20:I27"/>
  </mergeCells>
  <dataValidations count="3">
    <dataValidation type="whole" operator="greaterThanOrEqual" allowBlank="1" showInputMessage="1" showErrorMessage="1" sqref="D11">
      <formula1>0</formula1>
    </dataValidation>
    <dataValidation type="whole" operator="greaterThanOrEqual" allowBlank="1" showInputMessage="1" showErrorMessage="1" error="Ingevoerde waarde moet groter of gelijk aan 0 zijn en mag geen decimalen bevatten!" sqref="N10">
      <formula1>0</formula1>
    </dataValidation>
    <dataValidation type="whole" operator="greaterThanOrEqual" allowBlank="1" showInputMessage="1" showErrorMessage="1" error="Ingevoerde waarde moet groter of gelijk aan 0 zijn en mag geen decimalen bevatten!" sqref="C10:M10">
      <formula1>0</formula1>
    </dataValidation>
  </dataValidations>
  <hyperlinks>
    <hyperlink ref="C29" location="Begin!A1" display="Klik hier"/>
  </hyperlinks>
  <pageMargins left="0.7" right="0.7" top="0.75" bottom="0.75" header="0.3" footer="0.3"/>
  <pageSetup paperSize="9" scale="5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6" id="{F8F6AF27-4C4D-4719-81EC-ABA589FA9C1D}">
            <xm:f>Begin!$J$30&gt;=3</xm:f>
            <x14:dxf>
              <fill>
                <patternFill>
                  <bgColor rgb="FFDCE6F1"/>
                </patternFill>
              </fill>
            </x14:dxf>
          </x14:cfRule>
          <xm:sqref>E10</xm:sqref>
        </x14:conditionalFormatting>
        <x14:conditionalFormatting xmlns:xm="http://schemas.microsoft.com/office/excel/2006/main">
          <x14:cfRule type="expression" priority="22" id="{3D38B9BF-938F-48AC-A6F7-8A838461C90E}">
            <xm:f>Begin!$J$30&gt;=4</xm:f>
            <x14:dxf>
              <fill>
                <patternFill>
                  <bgColor rgb="FFDCE6F1"/>
                </patternFill>
              </fill>
            </x14:dxf>
          </x14:cfRule>
          <xm:sqref>F10</xm:sqref>
        </x14:conditionalFormatting>
        <x14:conditionalFormatting xmlns:xm="http://schemas.microsoft.com/office/excel/2006/main">
          <x14:cfRule type="expression" priority="20" id="{D4FFC12D-798A-4711-96F3-D6E05342D299}">
            <xm:f>Begin!$J$30&gt;=7</xm:f>
            <x14:dxf>
              <fill>
                <patternFill>
                  <bgColor rgb="FFDCE6F1"/>
                </patternFill>
              </fill>
            </x14:dxf>
          </x14:cfRule>
          <xm:sqref>I10</xm:sqref>
        </x14:conditionalFormatting>
        <x14:conditionalFormatting xmlns:xm="http://schemas.microsoft.com/office/excel/2006/main">
          <x14:cfRule type="expression" priority="14" id="{55939B3D-D685-490F-9770-0042B274F62A}">
            <xm:f>Begin!$J$30&gt;=8</xm:f>
            <x14:dxf>
              <fill>
                <patternFill>
                  <bgColor rgb="FFDCE6F1"/>
                </patternFill>
              </fill>
            </x14:dxf>
          </x14:cfRule>
          <xm:sqref>J10</xm:sqref>
        </x14:conditionalFormatting>
        <x14:conditionalFormatting xmlns:xm="http://schemas.microsoft.com/office/excel/2006/main">
          <x14:cfRule type="expression" priority="12" id="{E9164B88-3573-4701-8EC7-7408C01E8513}">
            <xm:f>Begin!$J$30&gt;=9</xm:f>
            <x14:dxf>
              <fill>
                <patternFill>
                  <bgColor rgb="FFDCE6F1"/>
                </patternFill>
              </fill>
            </x14:dxf>
          </x14:cfRule>
          <xm:sqref>K10</xm:sqref>
        </x14:conditionalFormatting>
        <x14:conditionalFormatting xmlns:xm="http://schemas.microsoft.com/office/excel/2006/main">
          <x14:cfRule type="expression" priority="10" id="{FE83CB82-3FF0-49EB-903C-0F28D6927B5D}">
            <xm:f>Begin!$J$30&gt;=10</xm:f>
            <x14:dxf>
              <fill>
                <patternFill>
                  <bgColor rgb="FFDCE6F1"/>
                </patternFill>
              </fill>
            </x14:dxf>
          </x14:cfRule>
          <xm:sqref>L10</xm:sqref>
        </x14:conditionalFormatting>
        <x14:conditionalFormatting xmlns:xm="http://schemas.microsoft.com/office/excel/2006/main">
          <x14:cfRule type="expression" priority="8" id="{DFE733AE-02EB-4F8F-B72A-627E3683CEB2}">
            <xm:f>Begin!$J$30&gt;=11</xm:f>
            <x14:dxf>
              <fill>
                <patternFill>
                  <bgColor rgb="FFDCE6F1"/>
                </patternFill>
              </fill>
            </x14:dxf>
          </x14:cfRule>
          <xm:sqref>M10</xm:sqref>
        </x14:conditionalFormatting>
        <x14:conditionalFormatting xmlns:xm="http://schemas.microsoft.com/office/excel/2006/main">
          <x14:cfRule type="expression" priority="6" id="{BCFF544E-5B13-4176-B150-050E7C1BF580}">
            <xm:f>Begin!$J$30&gt;=12</xm:f>
            <x14:dxf>
              <fill>
                <patternFill>
                  <bgColor rgb="FFDCE6F1"/>
                </patternFill>
              </fill>
            </x14:dxf>
          </x14:cfRule>
          <xm:sqref>N10</xm:sqref>
        </x14:conditionalFormatting>
        <x14:conditionalFormatting xmlns:xm="http://schemas.microsoft.com/office/excel/2006/main">
          <x14:cfRule type="expression" priority="4" id="{8D00C9D8-D975-487E-8301-B64B2EF0FFFF}">
            <xm:f>Begin!$J$30&gt;=5</xm:f>
            <x14:dxf>
              <fill>
                <patternFill>
                  <bgColor rgb="FFDCE6F1"/>
                </patternFill>
              </fill>
            </x14:dxf>
          </x14:cfRule>
          <xm:sqref>G10</xm:sqref>
        </x14:conditionalFormatting>
        <x14:conditionalFormatting xmlns:xm="http://schemas.microsoft.com/office/excel/2006/main">
          <x14:cfRule type="expression" priority="3" id="{3A5FDC40-2A15-4123-ACAA-659AED1675F7}">
            <xm:f>Begin!$J$30&gt;=6</xm:f>
            <x14:dxf>
              <fill>
                <patternFill>
                  <bgColor rgb="FFDCE6F1"/>
                </patternFill>
              </fill>
            </x14:dxf>
          </x14:cfRule>
          <xm:sqref>H10</xm:sqref>
        </x14:conditionalFormatting>
        <x14:conditionalFormatting xmlns:xm="http://schemas.microsoft.com/office/excel/2006/main">
          <x14:cfRule type="expression" priority="2" id="{7E595083-2650-41E7-8BD7-80B479E37CB4}">
            <xm:f>Begin!$J$30&gt;=1</xm:f>
            <x14:dxf>
              <fill>
                <patternFill>
                  <bgColor rgb="FFDCE6F1"/>
                </patternFill>
              </fill>
            </x14:dxf>
          </x14:cfRule>
          <xm:sqref>C10</xm:sqref>
        </x14:conditionalFormatting>
        <x14:conditionalFormatting xmlns:xm="http://schemas.microsoft.com/office/excel/2006/main">
          <x14:cfRule type="expression" priority="1" id="{20A522C1-AA27-4455-9B8C-CFD54079A777}">
            <xm:f>Begin!$J$30&gt;=2</xm:f>
            <x14:dxf>
              <fill>
                <patternFill>
                  <bgColor rgb="FFDCE6F1"/>
                </patternFill>
              </fill>
            </x14:dxf>
          </x14:cfRule>
          <xm:sqref>D10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P157"/>
  <sheetViews>
    <sheetView showGridLines="0" tabSelected="1" zoomScaleNormal="100" workbookViewId="0">
      <selection activeCell="C1" sqref="C1"/>
    </sheetView>
  </sheetViews>
  <sheetFormatPr defaultColWidth="0" defaultRowHeight="15" zeroHeight="1" x14ac:dyDescent="0.25"/>
  <cols>
    <col min="1" max="1" width="9.140625" style="4" customWidth="1"/>
    <col min="2" max="15" width="9.140625" customWidth="1"/>
    <col min="16" max="16" width="9.140625" hidden="1" customWidth="1"/>
  </cols>
  <sheetData>
    <row r="1" spans="1:1" ht="87.75" customHeight="1" x14ac:dyDescent="0.25">
      <c r="A1" s="71" t="s">
        <v>83</v>
      </c>
    </row>
    <row r="2" spans="1:1" x14ac:dyDescent="0.25"/>
    <row r="3" spans="1:1" x14ac:dyDescent="0.25"/>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t="32.25" hidden="1" customHeight="1" x14ac:dyDescent="0.25"/>
    <row r="69" ht="33" hidden="1" customHeight="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sheetProtection algorithmName="SHA-512" hashValue="Z1tL8caIwapUXyt6sDp620AAJpahNwNvSPwEZCMUeJYnQjCaPk23JOkLXLrIRMXr5oWYmLH+dV2xRUh6rRsdZw==" saltValue="f/REhFj32ZL0AQs1xEioeA==" spinCount="100000" sheet="1" objects="1" scenarios="1"/>
  <customSheetViews>
    <customSheetView guid="{EDFB694D-00A4-4D0C-8E8E-CCF86156B749}" showGridLines="0" hiddenColumns="1">
      <selection activeCell="A4" sqref="A4"/>
      <pageMargins left="0.7" right="0.7" top="0.75" bottom="0.75" header="0.3" footer="0.3"/>
    </customSheetView>
  </customSheetViews>
  <pageMargins left="0.7" right="0.7" top="0.75" bottom="0.75" header="0.3" footer="0.3"/>
  <pageSetup paperSize="9" scale="6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7f26298d-0d4d-4af7-92ce-0ab1d43f87ad">
      <Terms xmlns="http://schemas.microsoft.com/office/infopath/2007/PartnerControls">
        <TermInfo xmlns="http://schemas.microsoft.com/office/infopath/2007/PartnerControls">
          <TermName xmlns="http://schemas.microsoft.com/office/infopath/2007/PartnerControls">extra kosten corona</TermName>
          <TermId xmlns="http://schemas.microsoft.com/office/infopath/2007/PartnerControls">674454e8-9757-4a79-a9bf-21aa98917ee7</TermId>
        </TermInfo>
        <TermInfo xmlns="http://schemas.microsoft.com/office/infopath/2007/PartnerControls">
          <TermName xmlns="http://schemas.microsoft.com/office/infopath/2007/PartnerControls">PGB</TermName>
          <TermId xmlns="http://schemas.microsoft.com/office/infopath/2007/PartnerControls">8dbce052-6fc7-40dd-99e4-b75a17855911</TermId>
        </TermInfo>
      </Terms>
    </TaxKeywordTaxHTField>
    <NZaSitenaam xmlns="7f26298d-0d4d-4af7-92ce-0ab1d43f87ad" xsi:nil="true"/>
    <NZaCode xmlns="7f26298d-0d4d-4af7-92ce-0ab1d43f87ad" xsi:nil="true"/>
    <NZaDocumentTypeTaxHTField0 xmlns="7f26298d-0d4d-4af7-92ce-0ab1d43f87ad">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3f81d521-c7b4-4296-8cef-ccfc32112562</TermId>
        </TermInfo>
      </Terms>
    </NZaDocumentTypeTaxHTField0>
    <NZAKeywordsTaxHTField0 xmlns="7f26298d-0d4d-4af7-92ce-0ab1d43f87ad">
      <Terms xmlns="http://schemas.microsoft.com/office/infopath/2007/PartnerControls">
        <TermInfo xmlns="http://schemas.microsoft.com/office/infopath/2007/PartnerControls">
          <TermName xmlns="http://schemas.microsoft.com/office/infopath/2007/PartnerControls">Corona pandemie</TermName>
          <TermId xmlns="http://schemas.microsoft.com/office/infopath/2007/PartnerControls">b0a9d51b-b29b-42e2-af81-6d676e03a3d0</TermId>
        </TermInfo>
      </Terms>
    </NZAKeywordsTaxHTField0>
    <TaxCatchAll xmlns="7f26298d-0d4d-4af7-92ce-0ab1d43f87ad">
      <Value>24</Value>
      <Value>36</Value>
      <Value>211</Value>
      <Value>217</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NZa Word" ma:contentTypeID="0x01010007AE73C80EDD3544ABDE597D56AB017D00B57584041C1F7845996F1539084422C2" ma:contentTypeVersion="34" ma:contentTypeDescription="Nieuw(e) NZa Word maken" ma:contentTypeScope="" ma:versionID="1b1929c75ee1e83b8d55d265adea2045">
  <xsd:schema xmlns:xsd="http://www.w3.org/2001/XMLSchema" xmlns:xs="http://www.w3.org/2001/XMLSchema" xmlns:p="http://schemas.microsoft.com/office/2006/metadata/properties" xmlns:ns2="7f26298d-0d4d-4af7-92ce-0ab1d43f87ad" xmlns:ns3="e85c7e9f-9f64-4d99-9f63-9de536865f3b" targetNamespace="http://schemas.microsoft.com/office/2006/metadata/properties" ma:root="true" ma:fieldsID="a6a09a0e4a973e648b02f3b8df28e06e" ns2:_="" ns3:_="">
    <xsd:import namespace="7f26298d-0d4d-4af7-92ce-0ab1d43f87ad"/>
    <xsd:import namespace="e85c7e9f-9f64-4d99-9f63-9de536865f3b"/>
    <xsd:element name="properties">
      <xsd:complexType>
        <xsd:sequence>
          <xsd:element name="documentManagement">
            <xsd:complexType>
              <xsd:all>
                <xsd:element ref="ns2:NZaDocumentTypeTaxHTField0" minOccurs="0"/>
                <xsd:element ref="ns2:TaxCatchAll" minOccurs="0"/>
                <xsd:element ref="ns2:TaxCatchAllLabel" minOccurs="0"/>
                <xsd:element ref="ns2:NZAKeywordsTaxHTField0" minOccurs="0"/>
                <xsd:element ref="ns2:NZaCode" minOccurs="0"/>
                <xsd:element ref="ns2:NZaSitenaam" minOccurs="0"/>
                <xsd:element ref="ns2:TaxKeywordTaxHTFiel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6298d-0d4d-4af7-92ce-0ab1d43f87ad" elementFormDefault="qualified">
    <xsd:import namespace="http://schemas.microsoft.com/office/2006/documentManagement/types"/>
    <xsd:import namespace="http://schemas.microsoft.com/office/infopath/2007/PartnerControls"/>
    <xsd:element name="NZaDocumentTypeTaxHTField0" ma:index="8" ma:taxonomy="true" ma:internalName="NZaDocumentTypeTaxHTField0" ma:taxonomyFieldName="NZaDocumentType" ma:displayName="Document type" ma:readOnly="false" ma:default="-1;#Memo|78ba084f-d3d0-4a7b-8705-51a954ccf820" ma:fieldId="{56b81d61-629f-4ad5-8d2c-3484250b19ad}" ma:sspId="62769a40-37e0-45cc-9869-824e861ba835" ma:termSetId="b01610fc-3b6f-48de-a7db-c93324c2be64"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80c18006-4883-488d-ba24-0e42756ab979}" ma:internalName="TaxCatchAll" ma:readOnly="false" ma:showField="CatchAllData" ma:web="e85c7e9f-9f64-4d99-9f63-9de536865f3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0c18006-4883-488d-ba24-0e42756ab979}" ma:internalName="TaxCatchAllLabel" ma:readOnly="true" ma:showField="CatchAllDataLabel" ma:web="e85c7e9f-9f64-4d99-9f63-9de536865f3b">
      <xsd:complexType>
        <xsd:complexContent>
          <xsd:extension base="dms:MultiChoiceLookup">
            <xsd:sequence>
              <xsd:element name="Value" type="dms:Lookup" maxOccurs="unbounded" minOccurs="0" nillable="true"/>
            </xsd:sequence>
          </xsd:extension>
        </xsd:complexContent>
      </xsd:complexType>
    </xsd:element>
    <xsd:element name="NZAKeywordsTaxHTField0" ma:index="12" ma:taxonomy="true" ma:internalName="NZAKeywordsTaxHTField0" ma:taxonomyFieldName="NZAKeywords" ma:displayName="NZa-zoekwoorden" ma:readOnly="false" ma:fieldId="{9868129a-d3c2-495c-9747-497060499561}" ma:taxonomyMulti="true" ma:sspId="62769a40-37e0-45cc-9869-824e861ba835" ma:termSetId="a235d4e6-58b3-49a9-b614-13ca25ac811d" ma:anchorId="00000000-0000-0000-0000-000000000000" ma:open="false" ma:isKeyword="false">
      <xsd:complexType>
        <xsd:sequence>
          <xsd:element ref="pc:Terms" minOccurs="0" maxOccurs="1"/>
        </xsd:sequence>
      </xsd:complexType>
    </xsd:element>
    <xsd:element name="NZaCode" ma:index="14" nillable="true" ma:displayName="Code" ma:internalName="NZaCode" ma:readOnly="false">
      <xsd:simpleType>
        <xsd:restriction base="dms:Text">
          <xsd:maxLength value="255"/>
        </xsd:restriction>
      </xsd:simpleType>
    </xsd:element>
    <xsd:element name="NZaSitenaam" ma:index="15" nillable="true" ma:displayName="Sitenaam" ma:internalName="NZaSitenaam" ma:readOnly="false">
      <xsd:simpleType>
        <xsd:restriction base="dms:Text">
          <xsd:maxLength value="255"/>
        </xsd:restriction>
      </xsd:simpleType>
    </xsd:element>
    <xsd:element name="TaxKeywordTaxHTField" ma:index="16" nillable="true" ma:taxonomy="true" ma:internalName="TaxKeywordTaxHTField" ma:taxonomyFieldName="TaxKeyword" ma:displayName="Extra zoekwoorden" ma:readOnly="false" ma:fieldId="{23f27201-bee3-471e-b2e7-b64fd8b7ca38}" ma:taxonomyMulti="true" ma:sspId="62769a40-37e0-45cc-9869-824e861ba835"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7e9f-9f64-4d99-9f63-9de536865f3b"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2769a40-37e0-45cc-9869-824e861ba835" ContentTypeId="0x01010007AE73C80EDD3544ABDE597D56AB017D" PreviousValue="false"/>
</file>

<file path=customXml/itemProps1.xml><?xml version="1.0" encoding="utf-8"?>
<ds:datastoreItem xmlns:ds="http://schemas.openxmlformats.org/officeDocument/2006/customXml" ds:itemID="{CEDF709C-35AD-491D-ABC0-D85011A3ACCC}">
  <ds:schemaRefs>
    <ds:schemaRef ds:uri="http://schemas.microsoft.com/sharepoint/v3/contenttype/forms"/>
  </ds:schemaRefs>
</ds:datastoreItem>
</file>

<file path=customXml/itemProps2.xml><?xml version="1.0" encoding="utf-8"?>
<ds:datastoreItem xmlns:ds="http://schemas.openxmlformats.org/officeDocument/2006/customXml" ds:itemID="{5997FF12-FE0B-4E33-ACB2-BE740308A917}">
  <ds:schemaRefs>
    <ds:schemaRef ds:uri="http://schemas.microsoft.com/office/2006/documentManagement/types"/>
    <ds:schemaRef ds:uri="http://schemas.microsoft.com/office/2006/metadata/properties"/>
    <ds:schemaRef ds:uri="e85c7e9f-9f64-4d99-9f63-9de536865f3b"/>
    <ds:schemaRef ds:uri="7f26298d-0d4d-4af7-92ce-0ab1d43f87ad"/>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2F522359-7D93-4192-BF29-669F30FEA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6298d-0d4d-4af7-92ce-0ab1d43f87ad"/>
    <ds:schemaRef ds:uri="e85c7e9f-9f64-4d99-9f63-9de536865f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52A580-730A-4CCB-A1D8-B828CC53AC6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Begin</vt:lpstr>
      <vt:lpstr>Extra kosten Corona PGB</vt:lpstr>
      <vt:lpstr>Toelichting</vt:lpstr>
      <vt:lpstr>Begin!Afdrukbereik</vt:lpstr>
      <vt:lpstr>'Extra kosten Corona PGB'!Afdrukbereik</vt:lpstr>
    </vt:vector>
  </TitlesOfParts>
  <Company>Nederlandse Zorgautoriteit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EKC voor pgb 2021_Versie 2.0 (11-02-2021)</dc:title>
  <dc:creator>Erp, Pieter van</dc:creator>
  <cp:keywords>extra kosten corona; PGB</cp:keywords>
  <cp:lastModifiedBy>Verschoor, Gerhard</cp:lastModifiedBy>
  <cp:lastPrinted>2018-01-18T14:12:29Z</cp:lastPrinted>
  <dcterms:created xsi:type="dcterms:W3CDTF">2012-11-05T12:23:58Z</dcterms:created>
  <dcterms:modified xsi:type="dcterms:W3CDTF">2021-12-14T07:53:47Z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0x01010007AE73C80EDD3544ABDE597D56AB017D00B57584041C1F7845996F1539084422C2</vt:lpwstr>
  </property>
  <property fmtid="{D5CDD505-2E9C-101B-9397-08002B2CF9AE}" pid="3" name="TaxKeyword">
    <vt:lpwstr>217;#extra kosten corona|674454e8-9757-4a79-a9bf-21aa98917ee7;#24;#PGB|8dbce052-6fc7-40dd-99e4-b75a17855911</vt:lpwstr>
  </property>
  <property fmtid="{D5CDD505-2E9C-101B-9397-08002B2CF9AE}" pid="4" name="NZAKeywords">
    <vt:lpwstr>211;#Corona pandemie|b0a9d51b-b29b-42e2-af81-6d676e03a3d0</vt:lpwstr>
  </property>
  <property fmtid="{D5CDD505-2E9C-101B-9397-08002B2CF9AE}" pid="5" name="NZaDocumentType">
    <vt:lpwstr>36;#Formulier|3f81d521-c7b4-4296-8cef-ccfc32112562</vt:lpwstr>
  </property>
</Properties>
</file>