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A74" lockStructure="1"/>
  <bookViews>
    <workbookView xWindow="-3330" yWindow="510" windowWidth="19440" windowHeight="12210"/>
  </bookViews>
  <sheets>
    <sheet name="Voorblad" sheetId="2" r:id="rId1"/>
    <sheet name="Toelichting" sheetId="27" r:id="rId2"/>
    <sheet name="Bijlagen" sheetId="26" r:id="rId3"/>
    <sheet name="Foutmeldingen" sheetId="19" r:id="rId4"/>
    <sheet name="Aanvraag 2017" sheetId="8" r:id="rId5"/>
    <sheet name="AlgInfo" sheetId="3" state="hidden" r:id="rId6"/>
    <sheet name="Koppelrange" sheetId="18" state="hidden" r:id="rId7"/>
  </sheets>
  <externalReferences>
    <externalReference r:id="rId8"/>
  </externalReferences>
  <definedNames>
    <definedName name="__123Graph_C" localSheetId="2" hidden="1">[1]I_03007!#REF!</definedName>
    <definedName name="__123Graph_C" localSheetId="3" hidden="1">[1]I_03007!#REF!</definedName>
    <definedName name="__123Graph_C" localSheetId="1" hidden="1">[1]I_03007!#REF!</definedName>
    <definedName name="__123Graph_C" hidden="1">[1]I_03007!#REF!</definedName>
    <definedName name="__123Graph_D" localSheetId="2" hidden="1">[1]I_03007!#REF!</definedName>
    <definedName name="__123Graph_D" localSheetId="3" hidden="1">[1]I_03007!#REF!</definedName>
    <definedName name="__123Graph_D" localSheetId="1" hidden="1">[1]I_03007!#REF!</definedName>
    <definedName name="__123Graph_D" hidden="1">[1]I_03007!#REF!</definedName>
    <definedName name="__123Graph_E" localSheetId="2" hidden="1">[1]I_03007!#REF!</definedName>
    <definedName name="__123Graph_E" localSheetId="3" hidden="1">[1]I_03007!#REF!</definedName>
    <definedName name="__123Graph_E" localSheetId="1" hidden="1">[1]I_03007!#REF!</definedName>
    <definedName name="__123Graph_E" hidden="1">[1]I_03007!#REF!</definedName>
    <definedName name="__123Graph_Z" localSheetId="2" hidden="1">[1]I_03007!#REF!</definedName>
    <definedName name="__123Graph_Z" localSheetId="3" hidden="1">[1]I_03007!#REF!</definedName>
    <definedName name="__123Graph_Z" localSheetId="1" hidden="1">[1]I_03007!#REF!</definedName>
    <definedName name="__123Graph_Z" hidden="1">[1]I_03007!#REF!</definedName>
    <definedName name="_Fill" localSheetId="2" hidden="1">#REF!</definedName>
    <definedName name="_Fill" localSheetId="3" hidden="1">#REF!</definedName>
    <definedName name="_Fill" localSheetId="1" hidden="1">#REF!</definedName>
    <definedName name="_Fill" hidden="1">#REF!</definedName>
    <definedName name="_xlnm._FilterDatabase" localSheetId="0" hidden="1">Voorblad!#REF!</definedName>
    <definedName name="_Order1" hidden="1">255</definedName>
    <definedName name="_Order2" hidden="1">255</definedName>
    <definedName name="_xlnm.Print_Area" localSheetId="4">'Aanvraag 2017'!$B$4:$J$17</definedName>
    <definedName name="_xlnm.Print_Area" localSheetId="2">Bijlagen!$B$1:$P$14</definedName>
    <definedName name="_xlnm.Print_Area" localSheetId="3">Foutmeldingen!$B$3:$H$14</definedName>
    <definedName name="_xlnm.Print_Area" localSheetId="1">Toelichting!$A$1:$O$61</definedName>
    <definedName name="_xlnm.Print_Area" localSheetId="0">Voorblad!$A$3:$P$37</definedName>
    <definedName name="Cat">Voorblad!$H$10</definedName>
    <definedName name="naamconflict_VPH_01_._Fill" localSheetId="2" hidden="1">#REF!</definedName>
    <definedName name="naamconflict_VPH_01_._Fill" localSheetId="3" hidden="1">#REF!</definedName>
    <definedName name="naamconflict_VPH_01_._Fill" localSheetId="1" hidden="1">#REF!</definedName>
    <definedName name="naamconflict_VPH_01_._Fill" hidden="1">#REF!</definedName>
    <definedName name="naamconflict_VZH_01_._Fill" localSheetId="2" hidden="1">#REF!</definedName>
    <definedName name="naamconflict_VZH_01_._Fill" localSheetId="3" hidden="1">#REF!</definedName>
    <definedName name="naamconflict_VZH_01_._Fill" localSheetId="1" hidden="1">#REF!</definedName>
    <definedName name="naamconflict_VZH_01_._Fill" hidden="1">#REF!</definedName>
    <definedName name="NR">Voorblad!$I$10</definedName>
    <definedName name="ss" localSheetId="2" hidden="1">#REF!</definedName>
    <definedName name="ss" localSheetId="1" hidden="1">#REF!</definedName>
    <definedName name="ss" hidden="1">#REF!</definedName>
    <definedName name="waarde" localSheetId="2" hidden="1">#REF!</definedName>
    <definedName name="waarde" localSheetId="3" hidden="1">#REF!</definedName>
    <definedName name="waarde" localSheetId="1" hidden="1">#REF!</definedName>
    <definedName name="waarde" hidden="1">#REF!</definedName>
    <definedName name="Z_60683068_AF12_11D4_9642_08005ACCD915_.wvu.Rows" localSheetId="0" hidden="1">Voorblad!#REF!,Voorblad!#REF!,Voorblad!$33:$33,Voorblad!#REF!</definedName>
    <definedName name="Z_D9C72E7B_13FF_40ED_A6D1_F9B2376F1FF6_.wvu.Cols" localSheetId="3" hidden="1">Foutmeldingen!$A:$A</definedName>
    <definedName name="Z_D9C72E7B_13FF_40ED_A6D1_F9B2376F1FF6_.wvu.Cols" localSheetId="0" hidden="1">Voorblad!$A:$A,Voorblad!$IT:$IT</definedName>
    <definedName name="Z_D9C72E7B_13FF_40ED_A6D1_F9B2376F1FF6_.wvu.PrintArea" localSheetId="4" hidden="1">'Aanvraag 2017'!$A$1:$K$115</definedName>
    <definedName name="Z_D9C72E7B_13FF_40ED_A6D1_F9B2376F1FF6_.wvu.PrintArea" localSheetId="3" hidden="1">Foutmeldingen!$B$3:$H$12</definedName>
    <definedName name="Z_D9C72E7B_13FF_40ED_A6D1_F9B2376F1FF6_.wvu.PrintArea" localSheetId="0" hidden="1">Voorblad!$B$1:$P$34</definedName>
    <definedName name="Z_D9C72E7B_13FF_40ED_A6D1_F9B2376F1FF6_.wvu.Rows" localSheetId="4" hidden="1">'Aanvraag 2017'!$1:$2</definedName>
    <definedName name="Z_D9C72E7B_13FF_40ED_A6D1_F9B2376F1FF6_.wvu.Rows" localSheetId="3" hidden="1">Foutmeldingen!$26:$65506,Foutmeldingen!$1:$2,Foutmeldingen!#REF!,Foutmeldingen!#REF!,Foutmeldingen!$14:$23</definedName>
    <definedName name="Z_D9C72E7B_13FF_40ED_A6D1_F9B2376F1FF6_.wvu.Rows" localSheetId="0" hidden="1">Voorblad!$1:$2</definedName>
    <definedName name="Z_DAD6A131_E761_4D81_9E80_5D69ABC35FD4_.wvu.Cols" localSheetId="4" hidden="1">'Aanvraag 2017'!$A:$A,'Aanvraag 2017'!#REF!</definedName>
    <definedName name="Z_DAD6A131_E761_4D81_9E80_5D69ABC35FD4_.wvu.Cols" localSheetId="3" hidden="1">Foutmeldingen!$A:$A</definedName>
    <definedName name="Z_DAD6A131_E761_4D81_9E80_5D69ABC35FD4_.wvu.Cols" localSheetId="0" hidden="1">Voorblad!$A:$A,Voorblad!$IT:$IT</definedName>
    <definedName name="Z_DAD6A131_E761_4D81_9E80_5D69ABC35FD4_.wvu.PrintArea" localSheetId="4" hidden="1">'Aanvraag 2017'!$A$1:$K$115</definedName>
    <definedName name="Z_DAD6A131_E761_4D81_9E80_5D69ABC35FD4_.wvu.PrintArea" localSheetId="3" hidden="1">Foutmeldingen!$B$3:$H$12</definedName>
    <definedName name="Z_DAD6A131_E761_4D81_9E80_5D69ABC35FD4_.wvu.PrintArea" localSheetId="6" hidden="1">Koppelrange!#REF!</definedName>
    <definedName name="Z_DAD6A131_E761_4D81_9E80_5D69ABC35FD4_.wvu.PrintArea" localSheetId="0" hidden="1">Voorblad!$B$1:$P$34</definedName>
    <definedName name="Z_DAD6A131_E761_4D81_9E80_5D69ABC35FD4_.wvu.Rows" localSheetId="4" hidden="1">'Aanvraag 2017'!$1:$2</definedName>
    <definedName name="Z_DAD6A131_E761_4D81_9E80_5D69ABC35FD4_.wvu.Rows" localSheetId="3" hidden="1">Foutmeldingen!$24:$65506,Foutmeldingen!$1:$2,Foutmeldingen!#REF!,Foutmeldingen!#REF!,Foutmeldingen!$14:$23</definedName>
    <definedName name="Z_DAD6A131_E761_4D81_9E80_5D69ABC35FD4_.wvu.Rows" localSheetId="0" hidden="1">Voorblad!$1:$2</definedName>
    <definedName name="Z_E3D20AD4_478B_480D_BA69_9D31F230E4CE_.wvu.Cols" localSheetId="3" hidden="1">Foutmeldingen!$A:$A</definedName>
    <definedName name="Z_E3D20AD4_478B_480D_BA69_9D31F230E4CE_.wvu.Cols" localSheetId="0" hidden="1">Voorblad!$A:$A,Voorblad!$IT:$IT</definedName>
    <definedName name="Z_E3D20AD4_478B_480D_BA69_9D31F230E4CE_.wvu.PrintArea" localSheetId="4" hidden="1">'Aanvraag 2017'!$A$1:$K$115</definedName>
    <definedName name="Z_E3D20AD4_478B_480D_BA69_9D31F230E4CE_.wvu.PrintArea" localSheetId="3" hidden="1">Foutmeldingen!$B$3:$H$12</definedName>
    <definedName name="Z_E3D20AD4_478B_480D_BA69_9D31F230E4CE_.wvu.PrintArea" localSheetId="0" hidden="1">Voorblad!$B$1:$P$34</definedName>
    <definedName name="Z_E3D20AD4_478B_480D_BA69_9D31F230E4CE_.wvu.Rows" localSheetId="4" hidden="1">'Aanvraag 2017'!$1:$2</definedName>
  </definedNames>
  <calcPr calcId="145621"/>
  <customWorkbookViews>
    <customWorkbookView name="Oplaat, Bjorn - Persoonlijke weergave" guid="{D9C72E7B-13FF-40ED-A6D1-F9B2376F1FF6}" mergeInterval="0" personalView="1" maximized="1" windowWidth="1916" windowHeight="855" tabRatio="922" activeSheetId="12"/>
    <customWorkbookView name="B.J. Oplaat - Persoonlijke weergave" guid="{DAD6A131-E761-4D81-9E80-5D69ABC35FD4}" mergeInterval="0" personalView="1" maximized="1" windowWidth="1276" windowHeight="781" tabRatio="922" activeSheetId="2" showComments="commIndAndComment"/>
    <customWorkbookView name="Raymond van Es - Persoonlijke weergave" guid="{E3D20AD4-478B-480D-BA69-9D31F230E4CE}" mergeInterval="0" personalView="1" maximized="1" windowWidth="1916" windowHeight="865" tabRatio="922" activeSheetId="11"/>
  </customWorkbookViews>
</workbook>
</file>

<file path=xl/calcChain.xml><?xml version="1.0" encoding="utf-8"?>
<calcChain xmlns="http://schemas.openxmlformats.org/spreadsheetml/2006/main">
  <c r="D7" i="3" l="1"/>
  <c r="D6" i="3"/>
  <c r="D5" i="3"/>
  <c r="F20" i="2" l="1"/>
  <c r="O2" i="26" l="1"/>
  <c r="G4" i="19" s="1"/>
  <c r="L31" i="18"/>
  <c r="K31" i="18"/>
  <c r="E30" i="18"/>
  <c r="F12" i="19"/>
  <c r="I4" i="8" l="1"/>
  <c r="Q11" i="26" l="1"/>
  <c r="P11" i="26" s="1"/>
  <c r="Q12" i="26"/>
  <c r="P12" i="26" s="1"/>
  <c r="Q13" i="26"/>
  <c r="P13" i="26" s="1"/>
  <c r="X31" i="18"/>
  <c r="W31" i="18"/>
  <c r="V31" i="18"/>
  <c r="U31" i="18"/>
  <c r="T31" i="18"/>
  <c r="X30" i="18"/>
  <c r="W30" i="18"/>
  <c r="V30" i="18"/>
  <c r="O31" i="18"/>
  <c r="O30" i="18"/>
  <c r="J31" i="18" l="1"/>
  <c r="J30" i="18"/>
  <c r="J29" i="18"/>
  <c r="U30" i="18" l="1"/>
  <c r="T30" i="18"/>
  <c r="S30" i="18" l="1"/>
  <c r="I3" i="19" l="1"/>
  <c r="K3" i="8" s="1"/>
  <c r="H10" i="8"/>
  <c r="AI30" i="18"/>
  <c r="AJ30" i="18"/>
  <c r="AK30" i="18"/>
  <c r="AL30" i="18"/>
  <c r="AH30" i="18"/>
  <c r="AJ29" i="18"/>
  <c r="AD29" i="18"/>
  <c r="AA30" i="18"/>
  <c r="AB30" i="18"/>
  <c r="AC30" i="18"/>
  <c r="AD30" i="18"/>
  <c r="AE30" i="18"/>
  <c r="AF30" i="18"/>
  <c r="AG30" i="18"/>
  <c r="AA31" i="18"/>
  <c r="AB31" i="18"/>
  <c r="AD31" i="18"/>
  <c r="AE31" i="18"/>
  <c r="L30" i="18"/>
  <c r="E31" i="18" l="1"/>
  <c r="F29" i="18"/>
  <c r="G29" i="18"/>
  <c r="H29" i="18"/>
  <c r="I29" i="18"/>
  <c r="G30" i="18"/>
  <c r="H30" i="18"/>
  <c r="I30" i="18"/>
  <c r="N30" i="18"/>
  <c r="P30" i="18"/>
  <c r="Q30" i="18"/>
  <c r="R30" i="18"/>
  <c r="Y30" i="18"/>
  <c r="Z30" i="18"/>
  <c r="F31" i="18"/>
  <c r="G31" i="18"/>
  <c r="H31" i="18"/>
  <c r="I31" i="18"/>
  <c r="M31" i="18"/>
  <c r="N31" i="18"/>
  <c r="P31" i="18"/>
  <c r="B13" i="8" l="1"/>
  <c r="AE29" i="18" l="1"/>
  <c r="AK29" i="18"/>
  <c r="AC31" i="18" l="1"/>
  <c r="D14" i="2" l="1"/>
  <c r="D13" i="2"/>
  <c r="B4" i="3"/>
  <c r="M13" i="8" l="1"/>
  <c r="AK31" i="18" s="1"/>
  <c r="M12" i="8"/>
  <c r="AJ31" i="18" s="1"/>
  <c r="Q10" i="26" l="1"/>
  <c r="Q15" i="26" s="1"/>
  <c r="B10" i="26"/>
  <c r="B11" i="26" s="1"/>
  <c r="B12" i="26" s="1"/>
  <c r="B13" i="26" s="1"/>
  <c r="B14" i="26" s="1"/>
  <c r="O1" i="26"/>
  <c r="P10" i="26" l="1"/>
  <c r="H14" i="8"/>
  <c r="AF31" i="18" s="1"/>
  <c r="B14" i="8"/>
  <c r="B8" i="8"/>
  <c r="I3" i="8"/>
  <c r="B11" i="19"/>
  <c r="Y29" i="18" s="1"/>
  <c r="C31" i="18"/>
  <c r="G3" i="19"/>
  <c r="AD101" i="8"/>
  <c r="AD99" i="8"/>
  <c r="AB98" i="8"/>
  <c r="W98" i="8"/>
  <c r="AD97" i="8"/>
  <c r="AD96" i="8"/>
  <c r="AD95" i="8"/>
  <c r="AD90" i="8"/>
  <c r="AD89" i="8"/>
  <c r="D31" i="18"/>
  <c r="B3" i="18"/>
  <c r="A3" i="18"/>
  <c r="C3" i="18"/>
  <c r="C29" i="18"/>
  <c r="D29" i="18"/>
  <c r="E29" i="18"/>
  <c r="A30" i="18"/>
  <c r="B30" i="18"/>
  <c r="C30" i="18"/>
  <c r="D30" i="18"/>
  <c r="A31" i="18"/>
  <c r="B31" i="18"/>
  <c r="B9" i="2"/>
  <c r="O12" i="2"/>
  <c r="Q31" i="18" s="1"/>
  <c r="AF29" i="18" l="1"/>
  <c r="B16" i="8"/>
  <c r="AD98" i="8"/>
  <c r="AH29" i="18"/>
  <c r="AA29" i="18"/>
  <c r="B9" i="8"/>
  <c r="M9" i="8" s="1"/>
  <c r="M8" i="8"/>
  <c r="B12" i="19"/>
  <c r="Z29" i="18" s="1"/>
  <c r="H16" i="8"/>
  <c r="AH31" i="18" l="1"/>
  <c r="M16" i="8"/>
  <c r="AG31" i="18"/>
  <c r="I27" i="2"/>
  <c r="S31" i="18" s="1"/>
  <c r="AL29" i="18"/>
  <c r="AG29" i="18"/>
  <c r="B10" i="8"/>
  <c r="AC29" i="18" s="1"/>
  <c r="AB29" i="18"/>
  <c r="AI29" i="18"/>
  <c r="M18" i="8"/>
  <c r="AI31" i="18"/>
  <c r="B5" i="3" l="1"/>
  <c r="B6" i="3" s="1"/>
  <c r="AL31" i="18"/>
  <c r="I11" i="19" l="1"/>
  <c r="Y31" i="18" s="1"/>
  <c r="I12" i="19"/>
  <c r="Z31" i="18" s="1"/>
  <c r="O13" i="2"/>
  <c r="R31" i="18" s="1"/>
  <c r="C12" i="19" l="1"/>
  <c r="D12" i="19"/>
  <c r="I13" i="19"/>
  <c r="B8" i="19" s="1"/>
  <c r="D11" i="19"/>
  <c r="C11" i="19"/>
  <c r="B30" i="2" l="1"/>
</calcChain>
</file>

<file path=xl/sharedStrings.xml><?xml version="1.0" encoding="utf-8"?>
<sst xmlns="http://schemas.openxmlformats.org/spreadsheetml/2006/main" count="1584" uniqueCount="1001">
  <si>
    <t>Stichting voor zorg- en dienstverlening De Stouwe</t>
  </si>
  <si>
    <t>Stichting PCSOH</t>
  </si>
  <si>
    <t>Zorggroep Sint Maarten Friesland</t>
  </si>
  <si>
    <t>Wonen en Psychiatrie</t>
  </si>
  <si>
    <t>Rivas Zorggroep thuiszorg (West-Brabant)</t>
  </si>
  <si>
    <t>Prisma (West-Brabant)</t>
  </si>
  <si>
    <t>Prisma (Noordoost-Brabant)</t>
  </si>
  <si>
    <t>Waarde</t>
  </si>
  <si>
    <t>Regelnummer</t>
  </si>
  <si>
    <t>RIScode</t>
  </si>
  <si>
    <t>LEEG</t>
  </si>
  <si>
    <t>Werkblad(en) (1x)</t>
  </si>
  <si>
    <t>Rubriek (1x)</t>
  </si>
  <si>
    <t>Rangnummer</t>
  </si>
  <si>
    <t>Aantal/Prijs/Totaal</t>
  </si>
  <si>
    <t>Foutmeldingen</t>
  </si>
  <si>
    <t>aaa</t>
  </si>
  <si>
    <t>bbb</t>
  </si>
  <si>
    <t>ccc</t>
  </si>
  <si>
    <t>ddd</t>
  </si>
  <si>
    <t>Evean Thuiszorg (Noord-Holland Noord)</t>
  </si>
  <si>
    <t>ViVa! Zorggroep (Kennemerland)</t>
  </si>
  <si>
    <t>Vivantes Zorggroep</t>
  </si>
  <si>
    <t>Prisma (Midden-Brabant)</t>
  </si>
  <si>
    <t>Z350</t>
  </si>
  <si>
    <t>Z360</t>
  </si>
  <si>
    <t>Z321</t>
  </si>
  <si>
    <t>Z311</t>
  </si>
  <si>
    <t>Stichting Werkt voor Ouderen</t>
  </si>
  <si>
    <t>Zuwe Zorg BV</t>
  </si>
  <si>
    <t>Aafje (Zuid-Hollandse Eilanden)</t>
  </si>
  <si>
    <t>De Zellingen Capelle-Krimpen</t>
  </si>
  <si>
    <t>Vierstroom (Haaglanden)</t>
  </si>
  <si>
    <t>Stichting SHDH</t>
  </si>
  <si>
    <t>Stichting Azora</t>
  </si>
  <si>
    <t>Geslacht</t>
  </si>
  <si>
    <t>Innoforte</t>
  </si>
  <si>
    <t>Stichting Wonen Plus Welzijn</t>
  </si>
  <si>
    <t>De Zellingen Nieuwerkerk</t>
  </si>
  <si>
    <t>Stichting Eilandzorg Schouwen-Duiveland</t>
  </si>
  <si>
    <t>Zorgcentrum Talma Haven</t>
  </si>
  <si>
    <t>Vierstroom (Delft Westland Oostland)</t>
  </si>
  <si>
    <t>ZINN</t>
  </si>
  <si>
    <t>AVR</t>
  </si>
  <si>
    <t>Datum</t>
  </si>
  <si>
    <t>cat.</t>
  </si>
  <si>
    <t>nr.</t>
  </si>
  <si>
    <t>Naam</t>
  </si>
  <si>
    <t>Plaats</t>
  </si>
  <si>
    <t>Contactpersoon</t>
  </si>
  <si>
    <t>Telefoon</t>
  </si>
  <si>
    <t>Zorggroep Almere</t>
  </si>
  <si>
    <t>Cicero Zorggroep</t>
  </si>
  <si>
    <t>IJsselheem Holding te Kampen</t>
  </si>
  <si>
    <t>Zorggroep Tangenborgh</t>
  </si>
  <si>
    <t>Cordaan, In het Zomerpark</t>
  </si>
  <si>
    <t>Harg Spaland centrum voor zorg en wonen</t>
  </si>
  <si>
    <t>Huis Ter Leede</t>
  </si>
  <si>
    <t>kolommen verbergen -&gt;</t>
  </si>
  <si>
    <t>Vierstroom (Midden-Holland)</t>
  </si>
  <si>
    <t>Huize Maranatha</t>
  </si>
  <si>
    <t>Elim</t>
  </si>
  <si>
    <t>Zorgcentrum Nebo</t>
  </si>
  <si>
    <t>Woon- Zorg- en Dienstencentrum 't Dijkhuis</t>
  </si>
  <si>
    <t>Zorginstellingen Pieter van Foreest</t>
  </si>
  <si>
    <t>RESPECT Zorggroep Scheveningen</t>
  </si>
  <si>
    <t>Beweging 3.0</t>
  </si>
  <si>
    <t>Frankeland centr.verzorgd wonen,verpleging&amp;welzijn</t>
  </si>
  <si>
    <t>Thuiszorg Service (Twente)</t>
  </si>
  <si>
    <t>Systeemdatum</t>
  </si>
  <si>
    <t>Controlegetal</t>
  </si>
  <si>
    <t>Versiedatum</t>
  </si>
  <si>
    <t>(handtekening)</t>
  </si>
  <si>
    <t>Stichting Pleyade</t>
  </si>
  <si>
    <t>Protestant Christelijke Stichting Waardeburgh</t>
  </si>
  <si>
    <t>BREDA</t>
  </si>
  <si>
    <t>ZWOLLE</t>
  </si>
  <si>
    <t>NIEUWEGEIN</t>
  </si>
  <si>
    <t>'S-HERTOGENBOSCH</t>
  </si>
  <si>
    <t>GRONINGEN</t>
  </si>
  <si>
    <t>DEVENTER</t>
  </si>
  <si>
    <t>ASSEN</t>
  </si>
  <si>
    <t>ZUIDLAREN</t>
  </si>
  <si>
    <t>ENSCHEDE</t>
  </si>
  <si>
    <t>ARNHEM</t>
  </si>
  <si>
    <t>ZEIST</t>
  </si>
  <si>
    <t>EINDHOVEN</t>
  </si>
  <si>
    <t>LEEUWARDEN</t>
  </si>
  <si>
    <t>TILBURG</t>
  </si>
  <si>
    <t>NIJMEGEN</t>
  </si>
  <si>
    <t>UGCHELEN</t>
  </si>
  <si>
    <t>MAASTRICHT</t>
  </si>
  <si>
    <t>BILTHOVEN</t>
  </si>
  <si>
    <t>AMSTERDAM</t>
  </si>
  <si>
    <t>COLIJNSPLAAT</t>
  </si>
  <si>
    <t>VEENDAM</t>
  </si>
  <si>
    <t>RAALTE</t>
  </si>
  <si>
    <t>LELYSTAD</t>
  </si>
  <si>
    <t>BAARN</t>
  </si>
  <si>
    <t>SLIEDRECHT</t>
  </si>
  <si>
    <t>APELDOORN</t>
  </si>
  <si>
    <t>DEN HELDER</t>
  </si>
  <si>
    <t>NOORDWIJK ZH</t>
  </si>
  <si>
    <t>HARDERWIJK</t>
  </si>
  <si>
    <t>BARNEVELD</t>
  </si>
  <si>
    <t>GOES</t>
  </si>
  <si>
    <t>GROESBEEK</t>
  </si>
  <si>
    <t>TWELLO</t>
  </si>
  <si>
    <t>ZEVENAAR</t>
  </si>
  <si>
    <t>MIDDELBURG</t>
  </si>
  <si>
    <t>TERNEUZEN</t>
  </si>
  <si>
    <t>WAALWIJK</t>
  </si>
  <si>
    <t>NUNSPEET</t>
  </si>
  <si>
    <t>PURMEREND</t>
  </si>
  <si>
    <t>SITTARD</t>
  </si>
  <si>
    <t>GOUDA</t>
  </si>
  <si>
    <t>VEENENDAAL</t>
  </si>
  <si>
    <t>MEPPEL</t>
  </si>
  <si>
    <t>KAATSHEUVEL</t>
  </si>
  <si>
    <t>BRIELLE</t>
  </si>
  <si>
    <t>VUGHT</t>
  </si>
  <si>
    <t>ROLDE</t>
  </si>
  <si>
    <t>HEERLEN</t>
  </si>
  <si>
    <t>VELDHOVEN</t>
  </si>
  <si>
    <t>ROOSENDAAL</t>
  </si>
  <si>
    <t>HEEMSKERK</t>
  </si>
  <si>
    <t>HENGELO OV</t>
  </si>
  <si>
    <t>RIDDERKERK</t>
  </si>
  <si>
    <t>RIJSWIJK ZH</t>
  </si>
  <si>
    <t>WINSCHOTEN</t>
  </si>
  <si>
    <t>BOXTEL</t>
  </si>
  <si>
    <t>HAREN GN</t>
  </si>
  <si>
    <t>LEEK</t>
  </si>
  <si>
    <t>Zorgpartners Midden-Holland</t>
  </si>
  <si>
    <t>Stichting Zorggroep Tellens</t>
  </si>
  <si>
    <t>Catharina Stichting</t>
  </si>
  <si>
    <t>kolombreedte</t>
  </si>
  <si>
    <t>NZa-nummer</t>
  </si>
  <si>
    <t>AKKRUM</t>
  </si>
  <si>
    <t>HOOGEVEEN</t>
  </si>
  <si>
    <t>ALMELO</t>
  </si>
  <si>
    <t>BATHMEN</t>
  </si>
  <si>
    <t>HARDENBERG</t>
  </si>
  <si>
    <t>HEERDE</t>
  </si>
  <si>
    <t>GAMEREN</t>
  </si>
  <si>
    <t>HAAFTEN</t>
  </si>
  <si>
    <t>TIEL</t>
  </si>
  <si>
    <t>VARSSEVELD</t>
  </si>
  <si>
    <t>WARNSVELD</t>
  </si>
  <si>
    <t>VELP GLD</t>
  </si>
  <si>
    <t>BUNSCHOTEN-SPAKENBURG</t>
  </si>
  <si>
    <t>HARMELEN</t>
  </si>
  <si>
    <t>MAARSSEN</t>
  </si>
  <si>
    <t>OUDEWATER</t>
  </si>
  <si>
    <t>AALSMEER</t>
  </si>
  <si>
    <t>BROEK OP LANGEDIJK</t>
  </si>
  <si>
    <t>CAPELLE AAN DEN IJSSEL</t>
  </si>
  <si>
    <t>GORINCHEM</t>
  </si>
  <si>
    <t>SCHIEDAM</t>
  </si>
  <si>
    <t>ZWIJNDRECHT</t>
  </si>
  <si>
    <t>LEIDEN</t>
  </si>
  <si>
    <t>LEERDAM</t>
  </si>
  <si>
    <t>KAMPEN</t>
  </si>
  <si>
    <t>SINT-ANNALAND</t>
  </si>
  <si>
    <t>BLADEL</t>
  </si>
  <si>
    <t>DRIEBERGEN-RIJSENBURG</t>
  </si>
  <si>
    <t>JOURE</t>
  </si>
  <si>
    <t>ZIERIKZEE</t>
  </si>
  <si>
    <t>ZEVENBERGEN</t>
  </si>
  <si>
    <t>MADE</t>
  </si>
  <si>
    <t>RAAMSDONKSVEER</t>
  </si>
  <si>
    <t>ROSMALEN</t>
  </si>
  <si>
    <t>MEIJEL</t>
  </si>
  <si>
    <t>URK</t>
  </si>
  <si>
    <t>ALMERE</t>
  </si>
  <si>
    <t>ZUTPHEN</t>
  </si>
  <si>
    <t>BERGEN OP ZOOM</t>
  </si>
  <si>
    <t>OLDENZAAL</t>
  </si>
  <si>
    <t>HELMOND</t>
  </si>
  <si>
    <t>TOLBERT</t>
  </si>
  <si>
    <t>SNEEK</t>
  </si>
  <si>
    <t>LAREN NH</t>
  </si>
  <si>
    <t>BOXMEER</t>
  </si>
  <si>
    <t>OIRSCHOT</t>
  </si>
  <si>
    <t>UDEN</t>
  </si>
  <si>
    <t>ELST GLD</t>
  </si>
  <si>
    <t>HOUTEN</t>
  </si>
  <si>
    <t>LICHTENVOORDE</t>
  </si>
  <si>
    <t>MIDDELHARNIS</t>
  </si>
  <si>
    <t>EMMEN</t>
  </si>
  <si>
    <t>TETERINGEN</t>
  </si>
  <si>
    <t>WEERT</t>
  </si>
  <si>
    <t>HILLEGOM</t>
  </si>
  <si>
    <t>ELBURG</t>
  </si>
  <si>
    <t>DRACHTEN</t>
  </si>
  <si>
    <t>ZorgAccent (Twente, Enschede)</t>
  </si>
  <si>
    <t>TERBORG</t>
  </si>
  <si>
    <t>HEERENVEEN</t>
  </si>
  <si>
    <t>HULST</t>
  </si>
  <si>
    <t>MAASSLUIS</t>
  </si>
  <si>
    <t>Voorblad</t>
  </si>
  <si>
    <t>Stichting Kalorama</t>
  </si>
  <si>
    <t>Aafje (Waardenland)</t>
  </si>
  <si>
    <t>Omschrijving</t>
  </si>
  <si>
    <t>Stichting Zorggroep Charim</t>
  </si>
  <si>
    <t>Verpleeghuis Den Weeligenberg</t>
  </si>
  <si>
    <t>Rivas Zorggroep thuiszorg (Waardenland)</t>
  </si>
  <si>
    <t>De Zorgcirkel (Zaanstreek/Waterland)</t>
  </si>
  <si>
    <t>Hooge-Werf/Klepperweide Es</t>
  </si>
  <si>
    <t>Omring</t>
  </si>
  <si>
    <t>Attent wonen welzijn zorg</t>
  </si>
  <si>
    <t>Humanitas Zorg (Rotterdam)</t>
  </si>
  <si>
    <t>Hanzeheerd, locatie Brinkhoven</t>
  </si>
  <si>
    <t>Stichting Dienstencentrum Oud Burgeren Gasthuis</t>
  </si>
  <si>
    <t>Allerzorg (Twente)</t>
  </si>
  <si>
    <t>Amaris Zorggroep</t>
  </si>
  <si>
    <t>Van Neynselstichting</t>
  </si>
  <si>
    <t>Regionale Stichting Zorgcentra De Kempen</t>
  </si>
  <si>
    <t>Stichting Groenhuysen</t>
  </si>
  <si>
    <t>HAARLEM</t>
  </si>
  <si>
    <t>DELFT</t>
  </si>
  <si>
    <t>HEERHUGOWAARD</t>
  </si>
  <si>
    <t>'S-GRAVENHAGE</t>
  </si>
  <si>
    <t>EDE GLD</t>
  </si>
  <si>
    <t>ERMELO</t>
  </si>
  <si>
    <t>DORDRECHT</t>
  </si>
  <si>
    <t>KLOETINGE</t>
  </si>
  <si>
    <t>UTRECHT</t>
  </si>
  <si>
    <t>AMSTELVEEN</t>
  </si>
  <si>
    <t>ROTTERDAM</t>
  </si>
  <si>
    <t>VENLO</t>
  </si>
  <si>
    <t>AMERSFOORT</t>
  </si>
  <si>
    <t>VLISSINGEN</t>
  </si>
  <si>
    <t>HILVERSUM</t>
  </si>
  <si>
    <t>BEEK-UBBERGEN</t>
  </si>
  <si>
    <t>VOORHOUT</t>
  </si>
  <si>
    <t>WIJCHEN</t>
  </si>
  <si>
    <t>PUTTERSHOEK</t>
  </si>
  <si>
    <t>DWINGELOO</t>
  </si>
  <si>
    <t>DONGEN</t>
  </si>
  <si>
    <t>LEIDERDORP</t>
  </si>
  <si>
    <t>WOERDEN</t>
  </si>
  <si>
    <t>WIJK EN AALBURG</t>
  </si>
  <si>
    <t>HOORN NH</t>
  </si>
  <si>
    <t>DOETINCHEM</t>
  </si>
  <si>
    <t>HOOFDDORP</t>
  </si>
  <si>
    <t>NUMANSDORP</t>
  </si>
  <si>
    <t>HEILOO</t>
  </si>
  <si>
    <t>ETTEN-LEUR</t>
  </si>
  <si>
    <t>LEUSDEN</t>
  </si>
  <si>
    <t>AMEIDE</t>
  </si>
  <si>
    <t>OSS</t>
  </si>
  <si>
    <t>ZorgAccent (Twente)</t>
  </si>
  <si>
    <t>HdS Zorg Christelijke organisatie voor Thuiszorg</t>
  </si>
  <si>
    <t>SCHAGEN</t>
  </si>
  <si>
    <t>GELEEN</t>
  </si>
  <si>
    <t>OOSTBURG</t>
  </si>
  <si>
    <t>BOLSWARD</t>
  </si>
  <si>
    <t>HOOGWOUD</t>
  </si>
  <si>
    <t>ZUIDHORN</t>
  </si>
  <si>
    <t>OOSTERWOLDE FR</t>
  </si>
  <si>
    <t>BREUKELEN UT</t>
  </si>
  <si>
    <t>SCHALKWIJK</t>
  </si>
  <si>
    <t>BRUNSSUM</t>
  </si>
  <si>
    <t>Zorgwaard</t>
  </si>
  <si>
    <t>OOTMARSUM</t>
  </si>
  <si>
    <t>Algemene gegevens</t>
  </si>
  <si>
    <t>Controlegetallen per werkblad</t>
  </si>
  <si>
    <t>Z310</t>
  </si>
  <si>
    <t>Z320</t>
  </si>
  <si>
    <t>Z340</t>
  </si>
  <si>
    <t>Totaal</t>
  </si>
  <si>
    <t>Zorgplein Maaswaarden</t>
  </si>
  <si>
    <t>De Pieter Raat Stichting</t>
  </si>
  <si>
    <t>Markenheem, centra voor zorg en dienstverlening</t>
  </si>
  <si>
    <t>De Zorggroep</t>
  </si>
  <si>
    <t>Siza (Arnhem)</t>
  </si>
  <si>
    <t>Zorggroep Drenthe (Drenthe)</t>
  </si>
  <si>
    <t>Zorgcentrum Beth-San</t>
  </si>
  <si>
    <t>Zorgaanbieder</t>
  </si>
  <si>
    <t>Lijst met aanbieders</t>
  </si>
  <si>
    <t>Rekenstaat</t>
  </si>
  <si>
    <t>Zorgfederatie Oldenzaal</t>
  </si>
  <si>
    <t>Interzorg Oss Thuiszorg B.V.</t>
  </si>
  <si>
    <t>Allerzorg (Utrecht)</t>
  </si>
  <si>
    <t>HAELEN</t>
  </si>
  <si>
    <t>Archipel</t>
  </si>
  <si>
    <t>GEERTRUIDENBERG</t>
  </si>
  <si>
    <t>Cat</t>
  </si>
  <si>
    <t>Nr</t>
  </si>
  <si>
    <t>UITHUIZEN</t>
  </si>
  <si>
    <t>RHEDEN</t>
  </si>
  <si>
    <t>Code</t>
  </si>
  <si>
    <t>1.X.X Toerekening intramurale kapitaallasten GGZ-C (alleen voor bestaande zorgaanbieders)</t>
  </si>
  <si>
    <t>Specificatie normatieve huisvestingscomponent GGZ-C</t>
  </si>
  <si>
    <t>Regel 801 NHC GGZ</t>
  </si>
  <si>
    <t>1C GGZ 2014</t>
  </si>
  <si>
    <t>2C GGZ 2014</t>
  </si>
  <si>
    <t>4C GGZ 2014</t>
  </si>
  <si>
    <t>5C GGZ 2014</t>
  </si>
  <si>
    <t>6C GGZ 2014</t>
  </si>
  <si>
    <t>oud blok:</t>
  </si>
  <si>
    <t xml:space="preserve">- </t>
  </si>
  <si>
    <t>Overzicht van de foutmeldingen</t>
  </si>
  <si>
    <t>Foutmelding</t>
  </si>
  <si>
    <t>KZISK</t>
  </si>
  <si>
    <t>KZISO</t>
  </si>
  <si>
    <t>Werkblad</t>
  </si>
  <si>
    <t>Regel</t>
  </si>
  <si>
    <t>Naam bijlage</t>
  </si>
  <si>
    <t xml:space="preserve">In de onderstaande tabel ziet u welke bijlagen bij dit formulier benodigd zijn. Stuur deze bijlagen mee bij indiening van dit formulier. De naam van deze bijlagen moet u in de kolom 'Naam bijlage' vermelden, anders krijgt u een melding op het tabblad 'Foutmeldingen'. </t>
  </si>
  <si>
    <t>Bijlagen</t>
  </si>
  <si>
    <t>nt</t>
  </si>
  <si>
    <t>Rang=Activiteitenplan!Erij</t>
  </si>
  <si>
    <t>DB-sheet</t>
  </si>
  <si>
    <t>Format koppelrange</t>
  </si>
  <si>
    <t>Overige bijlagen</t>
  </si>
  <si>
    <t>KvK-nummer</t>
  </si>
  <si>
    <t>Functie</t>
  </si>
  <si>
    <t>Bijlagen bij formulier</t>
  </si>
  <si>
    <t>Schutse Zorg Tholen</t>
  </si>
  <si>
    <t>Zonnehuisgroep IJssel-Vecht</t>
  </si>
  <si>
    <t>WESTERVOORT</t>
  </si>
  <si>
    <t>Envida</t>
  </si>
  <si>
    <t>CULEMBORG</t>
  </si>
  <si>
    <t>BAKEL</t>
  </si>
  <si>
    <r>
      <t xml:space="preserve">Er is een bijlage nodig, maar deze bijlage ontbreekt of de naam van deze bijlage is niet vermeld in het tabblad 'Bijlagen'. Op het tabblad staat een </t>
    </r>
    <r>
      <rPr>
        <sz val="9"/>
        <color rgb="FFFF0000"/>
        <rFont val="Verdana"/>
        <family val="2"/>
      </rPr>
      <t>*</t>
    </r>
    <r>
      <rPr>
        <sz val="9"/>
        <rFont val="Verdana"/>
        <family val="2"/>
      </rPr>
      <t xml:space="preserve"> bij de missende informatie.</t>
    </r>
  </si>
  <si>
    <t>Ondertekening</t>
  </si>
  <si>
    <t>Stichting Baalderborg Groep</t>
  </si>
  <si>
    <t>Stichting Verzorgingshuis De Koperhorst</t>
  </si>
  <si>
    <t>Stichting Pameijer</t>
  </si>
  <si>
    <t>Stichting Baalderborg</t>
  </si>
  <si>
    <t>Stichting Eykenburg</t>
  </si>
  <si>
    <t>Stichting AmaliaZorg</t>
  </si>
  <si>
    <t>Stichting Allévo, zorg- en dienstverlening</t>
  </si>
  <si>
    <t>Park Zuiderhout</t>
  </si>
  <si>
    <t>Stichting Zorg en Verpleging Goeree-Overflakkee</t>
  </si>
  <si>
    <t>Stichting Oosterlengte</t>
  </si>
  <si>
    <t>Thuishulp Zorgzaam B.V.</t>
  </si>
  <si>
    <t>Stichting Saffier/Zorggroep De Residentie</t>
  </si>
  <si>
    <t>Zorgcentra Pantein B.V.</t>
  </si>
  <si>
    <t>E-mailadres</t>
  </si>
  <si>
    <t>Ondertekening zorgaanbieder</t>
  </si>
  <si>
    <t>Fout?</t>
  </si>
  <si>
    <r>
      <t xml:space="preserve">Om vertraging in de verwerking te voorkomen, is het van belang dat u de tabbladen juist en volledig invult. Ter ondersteuning is op een aantal punten in dit formulier een controle ingebouwd. Onderstaand treft u de controlelijst aan. Is een onderdeel onjuist ingevuld, dan is dat in onderstaande lijst aangegeven met </t>
    </r>
    <r>
      <rPr>
        <b/>
        <sz val="9"/>
        <color indexed="10"/>
        <rFont val="Verdana"/>
        <family val="2"/>
      </rPr>
      <t>fout</t>
    </r>
    <r>
      <rPr>
        <sz val="9"/>
        <rFont val="Verdana"/>
        <family val="2"/>
      </rPr>
      <t>. Zolang er sprake is van een foutmelding, staat dat vermeld op het voorblad in het vak waarin de ondertekening moet plaatsvinden. Wij vragen u de fout te herstellen. Neem bij onduidelijkheden contact op met de NZa.</t>
    </r>
  </si>
  <si>
    <t>Tabblad</t>
  </si>
  <si>
    <t>Regel(s)</t>
  </si>
  <si>
    <t>Fout</t>
  </si>
  <si>
    <t xml:space="preserve">Kapitaallasten en overige kosten zorginfrastructuur </t>
  </si>
  <si>
    <t>Totale aanvraag</t>
  </si>
  <si>
    <t/>
  </si>
  <si>
    <t>Beschikkingsnummer</t>
  </si>
  <si>
    <t>Einddatum</t>
  </si>
  <si>
    <t>RIBW Nijmegen en Rivierenland</t>
  </si>
  <si>
    <t>Zonnehuisgroep Vlaardingen</t>
  </si>
  <si>
    <t>Protestants Interkerkelijke Stichting Zorgverlening Hendrik Ido Ambacht</t>
  </si>
  <si>
    <t>VLAARDINGEN</t>
  </si>
  <si>
    <t>HENDRIK-IDO-AMBACHT</t>
  </si>
  <si>
    <t>WIJK BIJ DUURSTEDE</t>
  </si>
  <si>
    <t>Aanvraag vaststelling subsidie voortzetting zorginfrastructuur 2017</t>
  </si>
  <si>
    <t xml:space="preserve">Beschikkingsnummer Verlening 2017 </t>
  </si>
  <si>
    <t>De NZa kan ten behoeve van het subsidiejaar 2017 op aanvraag een subsidie voor de tegemoetkoming in de kosten voor zorginfrastructuur vaststellen.</t>
  </si>
  <si>
    <r>
      <t xml:space="preserve">Door ondertekening van het formulier </t>
    </r>
    <r>
      <rPr>
        <b/>
        <u/>
        <sz val="8.5"/>
        <rFont val="Verdana"/>
        <family val="2"/>
      </rPr>
      <t>'Aanvraag vaststelling subsidie voortzetting zorginfrastructuur 2017'</t>
    </r>
    <r>
      <rPr>
        <b/>
        <sz val="8.5"/>
        <rFont val="Verdana"/>
        <family val="2"/>
      </rPr>
      <t xml:space="preserve"> verklaart het bestuur van de zorgaanbieder dat:</t>
    </r>
  </si>
  <si>
    <t>Het formulier 'Aanvraag vaststelling subsidie voortzetting zorginfrastructuur 2017' naar waarheid en in overeenstemming met de 'Subsidieregeling voortzetting zorginfrastructuur 2015-2017' is ingevuld.</t>
  </si>
  <si>
    <t>2017-85</t>
  </si>
  <si>
    <t>Getekend voorblad Aanvraag vaststelling subsidie voortzetting zorginfrastructuur 2017</t>
  </si>
  <si>
    <t>Financieel verslag subsidie voortzetting zorginfrastructuur 2017</t>
  </si>
  <si>
    <t>Controleverklaring subsidie voortzetting zorginfrastructuur 2017</t>
  </si>
  <si>
    <t>Rapport van feitelijke bevindingen 2017</t>
  </si>
  <si>
    <t>U heeft het NZa-nummer (300-categorie) niet ingevuld, of het nummer is onbekend. Indien de aanvragende zorgaanbieder in 2017 geen NZa-nummer meer heeft, dan graag het voormalige NZa-nummer invullen.</t>
  </si>
  <si>
    <t>In dit tabblad vult u de kosten in voor 2017. Die kosten kunt u ontlenen aan het (door de accountant goedgekeurde) financieel verslag 2017.</t>
  </si>
  <si>
    <t>Kapitaallasten zorginfrastructuur 2017 (projecten opgestart vóór 1 juli 2013)</t>
  </si>
  <si>
    <t>Overige kosten zorginfrastructuur 2017 (projecten opgestart vóór 1 juli 2013)</t>
  </si>
  <si>
    <t>Bijdragen van derden 2017</t>
  </si>
  <si>
    <t>Totaal eigen bijdrage en bijdragen van derden 2017</t>
  </si>
  <si>
    <t>Werkblad Voorblad, Bijlagen, Foutmeldingen en Aanvraag 2017</t>
  </si>
  <si>
    <t>Aanvraag 2017</t>
  </si>
  <si>
    <t>Twentse Zorgcentra</t>
  </si>
  <si>
    <t>3000005-SW-2017-F5S-VE01-SZI</t>
  </si>
  <si>
    <t>Vredewold</t>
  </si>
  <si>
    <t>3000006-SW-2017-F5S-VE01-SZI</t>
  </si>
  <si>
    <t>Huize St. Franciscus</t>
  </si>
  <si>
    <t>3000009-SW-2017-F5S-VE01-SZI</t>
  </si>
  <si>
    <t>Mienskipssintrum Leppehiem</t>
  </si>
  <si>
    <t>3000013-SW-2017-F5S-VE01-SZI</t>
  </si>
  <si>
    <t>Jannes van der Sleedenhuis</t>
  </si>
  <si>
    <t>3000016-SW-2017-F5S-VE01-SZI</t>
  </si>
  <si>
    <t>3000033-SW-2017-F5S-VE01-SZI</t>
  </si>
  <si>
    <t>3000035-SW-2017-F5S-VE01-SZI</t>
  </si>
  <si>
    <t>Woon- Zorg- en dienstencentrum Bethanië</t>
  </si>
  <si>
    <t>3000053-SW-2017-F5S-VE01-SZI</t>
  </si>
  <si>
    <t>3000061-SW-2017-F5S-VE01-SZI</t>
  </si>
  <si>
    <t>Zorgcentrum 't Slot</t>
  </si>
  <si>
    <t>3000064-SW-2017-F5S-VE01-SZI</t>
  </si>
  <si>
    <t>Verzorgingshuis De Wittenberg</t>
  </si>
  <si>
    <t>3000069-SW-2017-F5S-VE01-SZI</t>
  </si>
  <si>
    <t>3000072-SW-2017-F5S-VE01-SZI</t>
  </si>
  <si>
    <t>Zorg- en wooncentrum  Den Bouw</t>
  </si>
  <si>
    <t>3000084-SW-2017-F5S-VE01-SZI</t>
  </si>
  <si>
    <t>3000088-SW-2017-F5S-VE01-SZI</t>
  </si>
  <si>
    <t>Zorg- en Wooncentrum De Haven</t>
  </si>
  <si>
    <t>3000099-SW-2017-F5S-VE01-SZI</t>
  </si>
  <si>
    <t>Woon-Zorgcentrum Maria Dommer</t>
  </si>
  <si>
    <t>3000100-SW-2017-F5S-VE01-SZI</t>
  </si>
  <si>
    <t>Woon- en Zorgcentrum De Wulverhorst</t>
  </si>
  <si>
    <t>3000101-SW-2017-F5S-VE01-SZI</t>
  </si>
  <si>
    <t>Vecht en IJssel</t>
  </si>
  <si>
    <t>3000103-SW-2017-F5S-VE01-SZI</t>
  </si>
  <si>
    <t>Zorgcentrum Aelsmeer</t>
  </si>
  <si>
    <t>3000111-SW-2017-F5S-VE01-SZI</t>
  </si>
  <si>
    <t>De Zijlen</t>
  </si>
  <si>
    <t>3000114-SW-2017-F5S-VE01-SZI</t>
  </si>
  <si>
    <t>3000130-SW-2017-F5S-VE01-SZI</t>
  </si>
  <si>
    <t>Zorgcentrum Horizon</t>
  </si>
  <si>
    <t>3000132-SW-2017-F5S-VE01-SZI</t>
  </si>
  <si>
    <t>Zorgcentrum Groot Hoogwaak</t>
  </si>
  <si>
    <t>3000137-SW-2017-F5S-VE01-SZI</t>
  </si>
  <si>
    <t>Swinhove Groep</t>
  </si>
  <si>
    <t>3000141-SW-2017-F5S-VE01-SZI</t>
  </si>
  <si>
    <t>Zorgcentrum De Riederborgh</t>
  </si>
  <si>
    <t>3000143-SW-2017-F5S-VE01-SZI</t>
  </si>
  <si>
    <t>De Rozenburcht/De Roo van Capelle</t>
  </si>
  <si>
    <t>3000144-SW-2017-F5S-VE01-SZI</t>
  </si>
  <si>
    <t>3000150-SW-2017-F5S-VE01-SZI</t>
  </si>
  <si>
    <t>3000157-SW-2017-F5S-VE01-SZI</t>
  </si>
  <si>
    <t>De Vijverhof</t>
  </si>
  <si>
    <t>3000163-SW-2017-F5S-VE01-SZI</t>
  </si>
  <si>
    <t>De Wielborgh</t>
  </si>
  <si>
    <t>3000166-SW-2017-F5S-VE01-SZI</t>
  </si>
  <si>
    <t>Amarant (Zuidoost-Brabant)</t>
  </si>
  <si>
    <t>3000170-SW-2017-F5S-VE01-SZI</t>
  </si>
  <si>
    <t>Amarant (Noordoost-Brabant)</t>
  </si>
  <si>
    <t>3000171-SW-2017-F5S-VE01-SZI</t>
  </si>
  <si>
    <t>Duinrust</t>
  </si>
  <si>
    <t>3000174-SW-2017-F5S-VE01-SZI</t>
  </si>
  <si>
    <t>3000183-SW-2017-F5S-VE01-SZI</t>
  </si>
  <si>
    <t>3000184-SW-2017-F5S-VE01-SZI</t>
  </si>
  <si>
    <t>3000193-SW-2017-F5S-VE01-SZI</t>
  </si>
  <si>
    <t>Ruitersbos</t>
  </si>
  <si>
    <t>3000195-SW-2017-F5S-VE01-SZI</t>
  </si>
  <si>
    <t>Zorgcentrum De Wijngaerd</t>
  </si>
  <si>
    <t>3000198-SW-2017-F5S-VE01-SZI</t>
  </si>
  <si>
    <t>Zorgorganisatie Het Hoge Veer</t>
  </si>
  <si>
    <t>3000199-SW-2017-F5S-VE01-SZI</t>
  </si>
  <si>
    <t>Woonzorgcentrum De Annenborch.</t>
  </si>
  <si>
    <t>3000212-SW-2017-F5S-VE01-SZI</t>
  </si>
  <si>
    <t>De Driestroom (Arnhem)</t>
  </si>
  <si>
    <t>3000222-SW-2017-F5S-VE01-SZI</t>
  </si>
  <si>
    <t>De Driestroom (Nijmegen)</t>
  </si>
  <si>
    <t>3000223-SW-2017-F5S-VE01-SZI</t>
  </si>
  <si>
    <t>Philadelphia Zorg (Apeldoorn/Zutphen e.o.)</t>
  </si>
  <si>
    <t>3000227-SW-2017-F5S-VE01-SZI</t>
  </si>
  <si>
    <t>Philadelphia Zorg (Arnhem)</t>
  </si>
  <si>
    <t>3000228-SW-2017-F5S-VE01-SZI</t>
  </si>
  <si>
    <t>Philadelphia Zorg (Utrecht)</t>
  </si>
  <si>
    <t>3000229-SW-2017-F5S-VE01-SZI</t>
  </si>
  <si>
    <t>Philadelphia Zorg (Zaanstreek / Waterland)</t>
  </si>
  <si>
    <t>3000231-SW-2017-F5S-VE01-SZI</t>
  </si>
  <si>
    <t>Philadelphia Zorg (Kennemerland)</t>
  </si>
  <si>
    <t>3000232-SW-2017-F5S-VE01-SZI</t>
  </si>
  <si>
    <t>Philadelphia Zorg (Amsterdam)</t>
  </si>
  <si>
    <t>3000233-SW-2017-F5S-VE01-SZI</t>
  </si>
  <si>
    <t>Philadelphia Zorg ('t Gooi)</t>
  </si>
  <si>
    <t>3000234-SW-2017-F5S-VE01-SZI</t>
  </si>
  <si>
    <t>Philadelphia Zorg (Haaglanden)</t>
  </si>
  <si>
    <t>3000235-SW-2017-F5S-VE01-SZI</t>
  </si>
  <si>
    <t>Philadelphia Zorg (Zuid-Hollandse Eilanden)</t>
  </si>
  <si>
    <t>3000236-SW-2017-F5S-VE01-SZI</t>
  </si>
  <si>
    <t>Philadelphia Zorg (Zuid-Limburg)</t>
  </si>
  <si>
    <t>3000242-SW-2017-F5S-VE01-SZI</t>
  </si>
  <si>
    <t>Philadelphia Zorg (Waardenland)</t>
  </si>
  <si>
    <t>3000245-SW-2017-F5S-VE01-SZI</t>
  </si>
  <si>
    <t>Philadelphia Zorg (Groningen)</t>
  </si>
  <si>
    <t>3000248-SW-2017-F5S-VE01-SZI</t>
  </si>
  <si>
    <t>Philadelphia (Flevoland)</t>
  </si>
  <si>
    <t>3000251-SW-2017-F5S-VE01-SZI</t>
  </si>
  <si>
    <t>St. Jozef</t>
  </si>
  <si>
    <t>3000255-SW-2017-F5S-VE01-SZI</t>
  </si>
  <si>
    <t>Sprank (Groningen)</t>
  </si>
  <si>
    <t>3000258-SW-2017-F5S-VE01-SZI</t>
  </si>
  <si>
    <t>Sprank (Zwolle)</t>
  </si>
  <si>
    <t>3000260-SW-2017-F5S-VE01-SZI</t>
  </si>
  <si>
    <t>3000265-SW-2017-F5S-VE01-SZI</t>
  </si>
  <si>
    <t>Mr. L.E. Visserhuis</t>
  </si>
  <si>
    <t>3000266-SW-2017-F5S-VE01-SZI</t>
  </si>
  <si>
    <t>Sint Anna</t>
  </si>
  <si>
    <t>3000281-SW-2017-F5S-VE01-SZI</t>
  </si>
  <si>
    <t>De Noorderbrug (Friesland)</t>
  </si>
  <si>
    <t>3000282-SW-2017-F5S-VE01-SZI</t>
  </si>
  <si>
    <t>De Noorderbrug (Groningen)</t>
  </si>
  <si>
    <t>3000284-SW-2017-F5S-VE01-SZI</t>
  </si>
  <si>
    <t>De Noorderbrug (Midden-IJssel)</t>
  </si>
  <si>
    <t>3000285-SW-2017-F5S-VE01-SZI</t>
  </si>
  <si>
    <t>Huize Het Oosten</t>
  </si>
  <si>
    <t>3000299-SW-2017-F5S-VE01-SZI</t>
  </si>
  <si>
    <t>Huize Rosa</t>
  </si>
  <si>
    <t>3000301-SW-2017-F5S-VE01-SZI</t>
  </si>
  <si>
    <t>Interakt Contour Groep (Twente)</t>
  </si>
  <si>
    <t>3000306-SW-2017-F5S-VE01-SZI</t>
  </si>
  <si>
    <t>Interakt Contour Groep (Midden-IJssel)</t>
  </si>
  <si>
    <t>3000308-SW-2017-F5S-VE01-SZI</t>
  </si>
  <si>
    <t>Careander (Arnhem)</t>
  </si>
  <si>
    <t>3000316-SW-2017-F5S-VE01-SZI</t>
  </si>
  <si>
    <t>ASVZ (Rotterdam)</t>
  </si>
  <si>
    <t>3000320-SW-2017-F5S-VE01-SZI</t>
  </si>
  <si>
    <t>ASVZ (Waardenland)</t>
  </si>
  <si>
    <t>3000321-SW-2017-F5S-VE01-SZI</t>
  </si>
  <si>
    <t>ASVZ (Nieuwe Waterweg Noord)</t>
  </si>
  <si>
    <t>3000322-SW-2017-F5S-VE01-SZI</t>
  </si>
  <si>
    <t>ASVZ (West-Brabant)</t>
  </si>
  <si>
    <t>3000324-SW-2017-F5S-VE01-SZI</t>
  </si>
  <si>
    <t>ASVZ (Zuid-Hollandse Eilanden)</t>
  </si>
  <si>
    <t>3000325-SW-2017-F5S-VE01-SZI</t>
  </si>
  <si>
    <t>De Trans</t>
  </si>
  <si>
    <t>3000327-SW-2017-F5S-VE01-SZI</t>
  </si>
  <si>
    <t>Zorgcentrum Cleijenborch</t>
  </si>
  <si>
    <t>3000329-SW-2017-F5S-VE01-SZI</t>
  </si>
  <si>
    <t>JP van den Bent (Twente)</t>
  </si>
  <si>
    <t>3000331-SW-2017-F5S-VE01-SZI</t>
  </si>
  <si>
    <t>Sherpa</t>
  </si>
  <si>
    <t>3000334-SW-2017-F5S-VE01-SZI</t>
  </si>
  <si>
    <t>3000368-SW-2017-F5S-VE01-SZI</t>
  </si>
  <si>
    <t>Middin (Rotterdam) (V&amp;V)</t>
  </si>
  <si>
    <t>3000379-SW-2017-F5S-VE01-SZI</t>
  </si>
  <si>
    <t>3000380-SW-2017-F5S-VE01-SZI</t>
  </si>
  <si>
    <t>Livio (Twente)</t>
  </si>
  <si>
    <t>3000382-SW-2017-F5S-VE01-SZI</t>
  </si>
  <si>
    <t>3000385-SW-2017-F5S-VE01-SZI</t>
  </si>
  <si>
    <t>Baalderborg</t>
  </si>
  <si>
    <t>3000386-SW-2017-F5S-VE01-SZI</t>
  </si>
  <si>
    <t>Hof en Hiem</t>
  </si>
  <si>
    <t>3000463-SW-2017-F5S-VE01-SZI</t>
  </si>
  <si>
    <t>3000464-SW-2017-F5S-VE01-SZI</t>
  </si>
  <si>
    <t>3000465-SW-2017-F5S-VE01-SZI</t>
  </si>
  <si>
    <t>3000467-SW-2017-F5S-VE01-SZI</t>
  </si>
  <si>
    <t>LuciVer</t>
  </si>
  <si>
    <t>3000468-SW-2017-F5S-VE01-SZI</t>
  </si>
  <si>
    <t>Vughterstede</t>
  </si>
  <si>
    <t>3000469-SW-2017-F5S-VE01-SZI</t>
  </si>
  <si>
    <t>Wonen en Zorg Purmerend</t>
  </si>
  <si>
    <t>3000470-SW-2017-F5S-VE01-SZI</t>
  </si>
  <si>
    <t>De Woonmensen/KWZA</t>
  </si>
  <si>
    <t>3000475-SW-2017-F5S-VE01-SZI</t>
  </si>
  <si>
    <t>Trimenzo Centrale Diensten (Midden IJssel)</t>
  </si>
  <si>
    <t>3000476-SW-2017-F5S-VE01-SZI</t>
  </si>
  <si>
    <t>Zorgcollectief Zuidwest-Drenthe</t>
  </si>
  <si>
    <t>3000478-SW-2017-F5S-VE01-SZI</t>
  </si>
  <si>
    <t>3000480-SW-2017-F5S-VE01-SZI</t>
  </si>
  <si>
    <t>3000481-SW-2017-F5S-VE01-SZI</t>
  </si>
  <si>
    <t>3000483-SW-2017-F5S-VE01-SZI</t>
  </si>
  <si>
    <t>De Goede Zorg</t>
  </si>
  <si>
    <t>3000485-SW-2017-F5S-VE01-SZI</t>
  </si>
  <si>
    <t>Ouderenzorg Wilgaerden</t>
  </si>
  <si>
    <t>3000486-SW-2017-F5S-VE01-SZI</t>
  </si>
  <si>
    <t>3000487-SW-2017-F5S-VE01-SZI</t>
  </si>
  <si>
    <t>Flevoland</t>
  </si>
  <si>
    <t>3000489-SW-2017-F5S-VE01-SZI</t>
  </si>
  <si>
    <t>Alerimus</t>
  </si>
  <si>
    <t>3000490-SW-2017-F5S-VE01-SZI</t>
  </si>
  <si>
    <t>Thuiszorg Zuidwest Friesland</t>
  </si>
  <si>
    <t>3000507-SW-2017-F5S-VE01-SZI</t>
  </si>
  <si>
    <t>3000512-SW-2017-F5S-VE01-SZI</t>
  </si>
  <si>
    <t>Thuiszorg Pantein B.V.(Noordoost-Brabant)</t>
  </si>
  <si>
    <t>3000514-SW-2017-F5S-VE01-SZI</t>
  </si>
  <si>
    <t>Careyn Thuiszorg Breda</t>
  </si>
  <si>
    <t>3000515-SW-2017-F5S-VE01-SZI</t>
  </si>
  <si>
    <t>Thuiszorg West-Brabant (West-Brabant)</t>
  </si>
  <si>
    <t>3000516-SW-2017-F5S-VE01-SZI</t>
  </si>
  <si>
    <t>3000517-SW-2017-F5S-VE01-SZI</t>
  </si>
  <si>
    <t>INTERNOS Katholieke Stichting Thuiszorg</t>
  </si>
  <si>
    <t>3000532-SW-2017-F5S-VE01-SZI</t>
  </si>
  <si>
    <t>3000552-SW-2017-F5S-VE01-SZI</t>
  </si>
  <si>
    <t>Thuiszorg NovoCare</t>
  </si>
  <si>
    <t>3000553-SW-2017-F5S-VE01-SZI</t>
  </si>
  <si>
    <t>Zorginjection</t>
  </si>
  <si>
    <t>3000561-SW-2017-F5S-VE01-SZI</t>
  </si>
  <si>
    <t>Zozijn (Arnhem)</t>
  </si>
  <si>
    <t>3000569-SW-2017-F5S-VE01-SZI</t>
  </si>
  <si>
    <t>Zozijn (Midden-IJssel)</t>
  </si>
  <si>
    <t>3000571-SW-2017-F5S-VE01-SZI</t>
  </si>
  <si>
    <t>Zozijn (Nijmegen)</t>
  </si>
  <si>
    <t>3000572-SW-2017-F5S-VE01-SZI</t>
  </si>
  <si>
    <t>Talant (Friesland)</t>
  </si>
  <si>
    <t>3000603-SW-2017-F5S-VE01-SZI</t>
  </si>
  <si>
    <t>Liemerije (vh Verpleeghuis Zevenaar)</t>
  </si>
  <si>
    <t>3000616-SW-2017-F5S-VE01-SZI</t>
  </si>
  <si>
    <t>3000627-SW-2017-F5S-VE01-SZI</t>
  </si>
  <si>
    <t>3000630-SW-2017-F5S-VE01-SZI</t>
  </si>
  <si>
    <t>3000631-SW-2017-F5S-VE01-SZI</t>
  </si>
  <si>
    <t>Orbis Zorgconcern (Noord-Limburg)</t>
  </si>
  <si>
    <t>3000643-SW-2017-F5S-VE01-SZI</t>
  </si>
  <si>
    <t>Orbis Zorgconcern (Zuid-Limburg)</t>
  </si>
  <si>
    <t>3000645-SW-2017-F5S-VE01-SZI</t>
  </si>
  <si>
    <t>Lelie Zorggroep (Zeeland)</t>
  </si>
  <si>
    <t>3000653-SW-2017-F5S-VE01-SZI</t>
  </si>
  <si>
    <t>3000678-SW-2017-F5S-VE01-SZI</t>
  </si>
  <si>
    <t>3000679-SW-2017-F5S-VE01-SZI</t>
  </si>
  <si>
    <t>Aafje (Rotterdam)</t>
  </si>
  <si>
    <t>3000680-SW-2017-F5S-VE01-SZI</t>
  </si>
  <si>
    <t>ActiVite (Zuid Holland-Noord)</t>
  </si>
  <si>
    <t>3000688-SW-2017-F5S-VE01-SZI</t>
  </si>
  <si>
    <t>Buurtzorg Nederland (Twente)</t>
  </si>
  <si>
    <t>3000689-SW-2017-F5S-VE01-SZI</t>
  </si>
  <si>
    <t>Buurtzorg Nederland (Nijmegen)</t>
  </si>
  <si>
    <t>3000691-SW-2017-F5S-VE01-SZI</t>
  </si>
  <si>
    <t>Buurtzorg Nederland (Midden IJssel)</t>
  </si>
  <si>
    <t>3000694-SW-2017-F5S-VE01-SZI</t>
  </si>
  <si>
    <t>Buurtzorg Nederland (Friesland)</t>
  </si>
  <si>
    <t>3000695-SW-2017-F5S-VE01-SZI</t>
  </si>
  <si>
    <t>Buurtzorg Nederland (Delft Westland Oostland)</t>
  </si>
  <si>
    <t>3000696-SW-2017-F5S-VE01-SZI</t>
  </si>
  <si>
    <t>Allerzorg (Zuid-Holland Noord)</t>
  </si>
  <si>
    <t>3000710-SW-2017-F5S-VE01-SZI</t>
  </si>
  <si>
    <t>Allerzorg (West-Brabant)</t>
  </si>
  <si>
    <t>3000711-SW-2017-F5S-VE01-SZI</t>
  </si>
  <si>
    <t>Allerzorg (Friesland)</t>
  </si>
  <si>
    <t>3000712-SW-2017-F5S-VE01-SZI</t>
  </si>
  <si>
    <t>Carinova Thuiszorg (Midden-IJssel)</t>
  </si>
  <si>
    <t>3000718-SW-2017-F5S-VE01-SZI</t>
  </si>
  <si>
    <t>Carintreggeland (Twente)</t>
  </si>
  <si>
    <t>3000726-SW-2017-F5S-VE01-SZI</t>
  </si>
  <si>
    <t>3000729-SW-2017-F5S-VE01-SZI</t>
  </si>
  <si>
    <t>ZorgBalans (Kennemerland)</t>
  </si>
  <si>
    <t>3000730-SW-2017-F5S-VE01-SZI</t>
  </si>
  <si>
    <t>Verpleeghuis Norschoten</t>
  </si>
  <si>
    <t>3000731-SW-2017-F5S-VE01-SZI</t>
  </si>
  <si>
    <t>Thuiszorg Groot Gelre (Arnhem)</t>
  </si>
  <si>
    <t>3000732-SW-2017-F5S-VE01-SZI</t>
  </si>
  <si>
    <t>Onder Een Dak</t>
  </si>
  <si>
    <t>3000760-SW-2017-F5S-VE01-SZI</t>
  </si>
  <si>
    <t>Antoniushuis, Centrum voor Ouderen</t>
  </si>
  <si>
    <t>3000796-SW-2017-F5S-VE01-SZI</t>
  </si>
  <si>
    <t>3000797-SW-2017-F5S-VE01-SZI</t>
  </si>
  <si>
    <t>Zorggroep Sint Maarten, Twente</t>
  </si>
  <si>
    <t>3000799-SW-2017-F5S-VE01-SZI</t>
  </si>
  <si>
    <t>3000805-SW-2017-F5S-VE01-SZI</t>
  </si>
  <si>
    <t>3000825-SW-2017-F5S-VE01-SZI</t>
  </si>
  <si>
    <t>3000830-SW-2017-F5S-VE01-SZI</t>
  </si>
  <si>
    <t>3000831-SW-2017-F5S-VE01-SZI</t>
  </si>
  <si>
    <t>PartiCura (Haaglanden)</t>
  </si>
  <si>
    <t>3000856-SW-2017-F5S-VE01-SZI</t>
  </si>
  <si>
    <t>Zorggarant (Groningen)</t>
  </si>
  <si>
    <t>3000866-SW-2017-F5S-VE01-SZI</t>
  </si>
  <si>
    <t>Land van Horne (Noord-Limburg)</t>
  </si>
  <si>
    <t>3000869-SW-2017-F5S-VE01-SZI</t>
  </si>
  <si>
    <t>Land van Horne (Zuidoost-Brabant)</t>
  </si>
  <si>
    <t>3000870-SW-2017-F5S-VE01-SZI</t>
  </si>
  <si>
    <t>3000875-SW-2017-F5S-VE01-SZI</t>
  </si>
  <si>
    <t>3000876-SW-2017-F5S-VE01-SZI</t>
  </si>
  <si>
    <t>3000877-SW-2017-F5S-VE01-SZI</t>
  </si>
  <si>
    <t>3000879-SW-2017-F5S-VE01-SZI</t>
  </si>
  <si>
    <t>3000880-SW-2017-F5S-VE01-SZI</t>
  </si>
  <si>
    <t>3000882-SW-2017-F5S-VE01-SZI</t>
  </si>
  <si>
    <t>Laurens (Zuid-Hollandse Eilanden)</t>
  </si>
  <si>
    <t>3000891-SW-2017-F5S-VE01-SZI</t>
  </si>
  <si>
    <t>3000900-SW-2017-F5S-VE01-SZI</t>
  </si>
  <si>
    <t>Crabbehoff</t>
  </si>
  <si>
    <t>3000919-SW-2017-F5S-VE01-SZI</t>
  </si>
  <si>
    <t>3000920-SW-2017-F5S-VE01-SZI</t>
  </si>
  <si>
    <t>Zorggroep Elde</t>
  </si>
  <si>
    <t>3000922-SW-2017-F5S-VE01-SZI</t>
  </si>
  <si>
    <t>3000923-SW-2017-F5S-VE01-SZI</t>
  </si>
  <si>
    <t>3000924-SW-2017-F5S-VE01-SZI</t>
  </si>
  <si>
    <t>Interzorg Noord Nederland</t>
  </si>
  <si>
    <t>3000925-SW-2017-F5S-VE01-SZI</t>
  </si>
  <si>
    <t>Zorgcentrum De Posten</t>
  </si>
  <si>
    <t>3000928-SW-2017-F5S-VE01-SZI</t>
  </si>
  <si>
    <t>Zorgpartners Friesland</t>
  </si>
  <si>
    <t>3000929-SW-2017-F5S-VE01-SZI</t>
  </si>
  <si>
    <t>Zorgpalet</t>
  </si>
  <si>
    <t>3000930-SW-2017-F5S-VE01-SZI</t>
  </si>
  <si>
    <t>Sevagram, Zorgcentra</t>
  </si>
  <si>
    <t>3000935-SW-2017-F5S-VE01-SZI</t>
  </si>
  <si>
    <t>3000936-SW-2017-F5S-VE01-SZI</t>
  </si>
  <si>
    <t>3000938-SW-2017-F5S-VE01-SZI</t>
  </si>
  <si>
    <t>3000941-SW-2017-F5S-VE01-SZI</t>
  </si>
  <si>
    <t>Woon-Zorgcentra De Rijnhoven</t>
  </si>
  <si>
    <t>3000942-SW-2017-F5S-VE01-SZI</t>
  </si>
  <si>
    <t>HilverZorg</t>
  </si>
  <si>
    <t>3000945-SW-2017-F5S-VE01-SZI</t>
  </si>
  <si>
    <t>Interkerkelijke Zorgvoorzieningen De Brug</t>
  </si>
  <si>
    <t>3000946-SW-2017-F5S-VE01-SZI</t>
  </si>
  <si>
    <t>Het Spectrum</t>
  </si>
  <si>
    <t>3000947-SW-2017-F5S-VE01-SZI</t>
  </si>
  <si>
    <t>3000949-SW-2017-F5S-VE01-SZI</t>
  </si>
  <si>
    <t>Zorggroep Raalte (Midden IJssel)</t>
  </si>
  <si>
    <t>3000953-SW-2017-F5S-VE01-SZI</t>
  </si>
  <si>
    <t>3000955-SW-2017-F5S-VE01-SZI</t>
  </si>
  <si>
    <t>3000960-SW-2017-F5S-VE01-SZI</t>
  </si>
  <si>
    <t>Raffy, voor Molukse en Indische Ouderen</t>
  </si>
  <si>
    <t>3000962-SW-2017-F5S-VE01-SZI</t>
  </si>
  <si>
    <t>Sint Elisabeth</t>
  </si>
  <si>
    <t>3000964-SW-2017-F5S-VE01-SZI</t>
  </si>
  <si>
    <t>Mosae Zorggroep</t>
  </si>
  <si>
    <t>3000967-SW-2017-F5S-VE01-SZI</t>
  </si>
  <si>
    <t>Stichting Leveste (vh Suydevelt)</t>
  </si>
  <si>
    <t>3000968-SW-2017-F5S-VE01-SZI</t>
  </si>
  <si>
    <t>Nusantara</t>
  </si>
  <si>
    <t>3000969-SW-2017-F5S-VE01-SZI</t>
  </si>
  <si>
    <t>3000970-SW-2017-F5S-VE01-SZI</t>
  </si>
  <si>
    <t>De Zorgboog</t>
  </si>
  <si>
    <t>3000972-SW-2017-F5S-VE01-SZI</t>
  </si>
  <si>
    <t>3000974-SW-2017-F5S-VE01-SZI</t>
  </si>
  <si>
    <t>3000975-SW-2017-F5S-VE01-SZI</t>
  </si>
  <si>
    <t>Palet centra voor wonen, zorg en welzijn</t>
  </si>
  <si>
    <t>3000977-SW-2017-F5S-VE01-SZI</t>
  </si>
  <si>
    <t>Zorgcentra De Betuwe</t>
  </si>
  <si>
    <t>3000979-SW-2017-F5S-VE01-SZI</t>
  </si>
  <si>
    <t>3000980-SW-2017-F5S-VE01-SZI</t>
  </si>
  <si>
    <t>Stichting Thebe</t>
  </si>
  <si>
    <t>3000983-SW-2017-F5S-VE01-SZI</t>
  </si>
  <si>
    <t>Sutfene</t>
  </si>
  <si>
    <t>3000986-SW-2017-F5S-VE01-SZI</t>
  </si>
  <si>
    <t>Coloriet</t>
  </si>
  <si>
    <t>3000988-SW-2017-F5S-VE01-SZI</t>
  </si>
  <si>
    <t>Vilente</t>
  </si>
  <si>
    <t>3000989-SW-2017-F5S-VE01-SZI</t>
  </si>
  <si>
    <t>Avoord, Zorg &amp; Wonen</t>
  </si>
  <si>
    <t>3000990-SW-2017-F5S-VE01-SZI</t>
  </si>
  <si>
    <t>3000991-SW-2017-F5S-VE01-SZI</t>
  </si>
  <si>
    <t>3000993-SW-2017-F5S-VE01-SZI</t>
  </si>
  <si>
    <t>Zorgcentra Rivierenland</t>
  </si>
  <si>
    <t>3000995-SW-2017-F5S-VE01-SZI</t>
  </si>
  <si>
    <t>3000996-SW-2017-F5S-VE01-SZI</t>
  </si>
  <si>
    <t>Amstelring (Amstelland en De Meerlanden)</t>
  </si>
  <si>
    <t>3000999-SW-2017-F5S-VE01-SZI</t>
  </si>
  <si>
    <t>ZuidZorg</t>
  </si>
  <si>
    <t>3001001-SW-2017-F5S-VE01-SZI</t>
  </si>
  <si>
    <t>Thuiszorg Rijn en IJssel BV(De Gouden Leeuw Groep)</t>
  </si>
  <si>
    <t>3001003-SW-2017-F5S-VE01-SZI</t>
  </si>
  <si>
    <t>De Merwelanden</t>
  </si>
  <si>
    <t>3001018-SW-2017-F5S-VE01-SZI</t>
  </si>
  <si>
    <t>Maria-Oord wonen, welzijn, zorg en verpleging</t>
  </si>
  <si>
    <t>3001019-SW-2017-F5S-VE01-SZI</t>
  </si>
  <si>
    <t>Zorggroep Meander</t>
  </si>
  <si>
    <t>3001021-SW-2017-F5S-VE01-SZI</t>
  </si>
  <si>
    <t>Warmande</t>
  </si>
  <si>
    <t>3001022-SW-2017-F5S-VE01-SZI</t>
  </si>
  <si>
    <t>3001023-SW-2017-F5S-VE01-SZI</t>
  </si>
  <si>
    <t>3001025-SW-2017-F5S-VE01-SZI</t>
  </si>
  <si>
    <t>Aveant</t>
  </si>
  <si>
    <t>3001026-SW-2017-F5S-VE01-SZI</t>
  </si>
  <si>
    <t>Stichting HOZO</t>
  </si>
  <si>
    <t>3001030-SW-2017-F5S-VE01-SZI</t>
  </si>
  <si>
    <t>De Riethorst Stromenland</t>
  </si>
  <si>
    <t>3001031-SW-2017-F5S-VE01-SZI</t>
  </si>
  <si>
    <t>Zorgverlening Het Baken</t>
  </si>
  <si>
    <t>3001032-SW-2017-F5S-VE01-SZI</t>
  </si>
  <si>
    <t>Curamus</t>
  </si>
  <si>
    <t>3001033-SW-2017-F5S-VE01-SZI</t>
  </si>
  <si>
    <t>Centraalzorg Vallei &amp; Heuvelrug</t>
  </si>
  <si>
    <t>3001043-SW-2017-F5S-VE01-SZI</t>
  </si>
  <si>
    <t>Stichting Holding Oranjehaeve, De IJpelaar, Aenaes</t>
  </si>
  <si>
    <t>3001056-SW-2017-F5S-VE01-SZI</t>
  </si>
  <si>
    <t>3001083-SW-2017-F5S-VE01-SZI</t>
  </si>
  <si>
    <t>3001103-SW-2017-F5S-VE01-SZI</t>
  </si>
  <si>
    <t>ZZG Zorggroep</t>
  </si>
  <si>
    <t>3001104-SW-2017-F5S-VE01-SZI</t>
  </si>
  <si>
    <t>Ouderenzorg Kanaalzone</t>
  </si>
  <si>
    <t>3001107-SW-2017-F5S-VE01-SZI</t>
  </si>
  <si>
    <t>Zorggroep Manna</t>
  </si>
  <si>
    <t>3001108-SW-2017-F5S-VE01-SZI</t>
  </si>
  <si>
    <t>3001109-SW-2017-F5S-VE01-SZI</t>
  </si>
  <si>
    <t>AxionContinu</t>
  </si>
  <si>
    <t>3001110-SW-2017-F5S-VE01-SZI</t>
  </si>
  <si>
    <t>Vivent</t>
  </si>
  <si>
    <t>3001111-SW-2017-F5S-VE01-SZI</t>
  </si>
  <si>
    <t>PuurZuid</t>
  </si>
  <si>
    <t>3001112-SW-2017-F5S-VE01-SZI</t>
  </si>
  <si>
    <t>Libertas Leiden</t>
  </si>
  <si>
    <t>3001114-SW-2017-F5S-VE01-SZI</t>
  </si>
  <si>
    <t>Betere Thuiszorg Twente &amp; Achterhoek (Twente)</t>
  </si>
  <si>
    <t>3001118-SW-2017-F5S-VE01-SZI</t>
  </si>
  <si>
    <t>Diaphora Zorgverlening</t>
  </si>
  <si>
    <t>3001127-SW-2017-F5S-VE01-SZI</t>
  </si>
  <si>
    <t>Vitras / CMD (Utrecht)</t>
  </si>
  <si>
    <t>3001139-SW-2017-F5S-VE01-SZI</t>
  </si>
  <si>
    <t>Zorgkompas in Beweging (Friesland)</t>
  </si>
  <si>
    <t>3001162-SW-2017-F5S-VE01-SZI</t>
  </si>
  <si>
    <t>Zorgkompas in Beweging (Groningen)</t>
  </si>
  <si>
    <t>3001163-SW-2017-F5S-VE01-SZI</t>
  </si>
  <si>
    <t>Savant</t>
  </si>
  <si>
    <t>3001166-SW-2017-F5S-VE01-SZI</t>
  </si>
  <si>
    <t>Ontmoeting (Rotterdam)</t>
  </si>
  <si>
    <t>3001167-SW-2017-F5S-VE01-SZI</t>
  </si>
  <si>
    <t>MeanderGroep Zuid-Limburg</t>
  </si>
  <si>
    <t>3001168-SW-2017-F5S-VE01-SZI</t>
  </si>
  <si>
    <t>3001181-SW-2017-F5S-VE01-SZI</t>
  </si>
  <si>
    <t>Careyn Zuid-Hollandse Eilanden</t>
  </si>
  <si>
    <t>3001186-SW-2017-F5S-VE01-SZI</t>
  </si>
  <si>
    <t>Opella (Arnhem)</t>
  </si>
  <si>
    <t>3001192-SW-2017-F5S-VE01-SZI</t>
  </si>
  <si>
    <t>t Gerack (vh SVONN)</t>
  </si>
  <si>
    <t>3001210-SW-2017-F5S-VE01-SZI</t>
  </si>
  <si>
    <t>Lentis (vh GGz Groningen)</t>
  </si>
  <si>
    <t>3001211-SW-2017-F5S-VE01-SZI</t>
  </si>
  <si>
    <t>Dignis (vh Heymansstichting)</t>
  </si>
  <si>
    <t>3001212-SW-2017-F5S-VE01-SZI</t>
  </si>
  <si>
    <t>Careaz</t>
  </si>
  <si>
    <t>3001214-SW-2017-F5S-VE01-SZI</t>
  </si>
  <si>
    <t>Riwis Zorg &amp; Welzijn VVT (vh Iselgouw)</t>
  </si>
  <si>
    <t>3001220-SW-2017-F5S-VE01-SZI</t>
  </si>
  <si>
    <t>3001221-SW-2017-F5S-VE01-SZI</t>
  </si>
  <si>
    <t>Amstelring (Amstelrade)</t>
  </si>
  <si>
    <t>3001222-SW-2017-F5S-VE01-SZI</t>
  </si>
  <si>
    <t>Amstelring (Amsterdam)</t>
  </si>
  <si>
    <t>3001223-SW-2017-F5S-VE01-SZI</t>
  </si>
  <si>
    <t>ZuidOostZorg</t>
  </si>
  <si>
    <t>3001225-SW-2017-F5S-VE01-SZI</t>
  </si>
  <si>
    <t>Volckaert Oosterhout</t>
  </si>
  <si>
    <t>3001227-SW-2017-F5S-VE01-SZI</t>
  </si>
  <si>
    <t>Volckaert Dongen</t>
  </si>
  <si>
    <t>3001228-SW-2017-F5S-VE01-SZI</t>
  </si>
  <si>
    <t>Elisabeth</t>
  </si>
  <si>
    <t>3001230-SW-2017-F5S-VE01-SZI</t>
  </si>
  <si>
    <t>AV Zorggroep</t>
  </si>
  <si>
    <t>3001231-SW-2017-F5S-VE01-SZI</t>
  </si>
  <si>
    <t>Cardia</t>
  </si>
  <si>
    <t>3001234-SW-2017-F5S-VE01-SZI</t>
  </si>
  <si>
    <t>JonkersZorg</t>
  </si>
  <si>
    <t>3001238-SW-2017-F5S-VE01-SZI</t>
  </si>
  <si>
    <t>3001252-SW-2017-F5S-VE01-SZI</t>
  </si>
  <si>
    <t>3001254-SW-2017-F5S-VE01-SZI</t>
  </si>
  <si>
    <t>3001255-SW-2017-F5S-VE01-SZI</t>
  </si>
  <si>
    <t>Vitalis Zorg Groep</t>
  </si>
  <si>
    <t>3001258-SW-2017-F5S-VE01-SZI</t>
  </si>
  <si>
    <t>3001259-SW-2017-F5S-VE01-SZI</t>
  </si>
  <si>
    <t>TriviumMeulenbeltZorg</t>
  </si>
  <si>
    <t>3001260-SW-2017-F5S-VE01-SZI</t>
  </si>
  <si>
    <t>3001261-SW-2017-F5S-VE01-SZI</t>
  </si>
  <si>
    <t>Vrijwaard</t>
  </si>
  <si>
    <t>BrabantZorg</t>
  </si>
  <si>
    <t>3001265-SW-2017-F5S-VE01-SZI</t>
  </si>
  <si>
    <t>3001268-SW-2017-F5S-VE01-SZI</t>
  </si>
  <si>
    <t>Zorggroep Reinalda</t>
  </si>
  <si>
    <t>3001269-SW-2017-F5S-VE01-SZI</t>
  </si>
  <si>
    <t>Zorggroep Liante</t>
  </si>
  <si>
    <t>3001270-SW-2017-F5S-VE01-SZI</t>
  </si>
  <si>
    <t>Haagse Wijk- en Woonzorg</t>
  </si>
  <si>
    <t>3001272-SW-2017-F5S-VE01-SZI</t>
  </si>
  <si>
    <t>3001287-SW-2017-F5S-VE01-SZI</t>
  </si>
  <si>
    <t>Zorggroep Amsterdam Oost</t>
  </si>
  <si>
    <t>3001288-SW-2017-F5S-VE01-SZI</t>
  </si>
  <si>
    <t>ZorgSaam Zeeuws Vlaanderen</t>
  </si>
  <si>
    <t>3001289-SW-2017-F5S-VE01-SZI</t>
  </si>
  <si>
    <t>Insula Dei Huize Kohlmann</t>
  </si>
  <si>
    <t>3001290-SW-2017-F5S-VE01-SZI</t>
  </si>
  <si>
    <t>Zorggroep De Vechtstreek</t>
  </si>
  <si>
    <t>3001292-SW-2017-F5S-VE01-SZI</t>
  </si>
  <si>
    <t>3001294-SW-2017-F5S-VE01-SZI</t>
  </si>
  <si>
    <t>SVRZ</t>
  </si>
  <si>
    <t>3001296-SW-2017-F5S-VE01-SZI</t>
  </si>
  <si>
    <t>Woonzorggroep Samen</t>
  </si>
  <si>
    <t>3001298-SW-2017-F5S-VE01-SZI</t>
  </si>
  <si>
    <t>3001305-SW-2017-F5S-VE01-SZI</t>
  </si>
  <si>
    <t>De Wever</t>
  </si>
  <si>
    <t>3001307-SW-2017-F5S-VE01-SZI</t>
  </si>
  <si>
    <t>Sint Annaklooster</t>
  </si>
  <si>
    <t>3001315-SW-2017-F5S-VE01-SZI</t>
  </si>
  <si>
    <t>Zorgstroom</t>
  </si>
  <si>
    <t>3001316-SW-2017-F5S-VE01-SZI</t>
  </si>
  <si>
    <t>3001327-SW-2017-F5S-VE01-SZI</t>
  </si>
  <si>
    <t>Bavo Europoort (Rotterdam)</t>
  </si>
  <si>
    <t>3001341-SW-2017-F5S-VE01-SZI</t>
  </si>
  <si>
    <t>Thuiszorg Comfort AWBZ (Groningen)</t>
  </si>
  <si>
    <t>3001348-SW-2017-F5S-VE01-SZI</t>
  </si>
  <si>
    <t>Sensire (Arnhem)</t>
  </si>
  <si>
    <t>3001354-SW-2017-F5S-VE01-SZI</t>
  </si>
  <si>
    <t>GGZ Noord-Holland Noord</t>
  </si>
  <si>
    <t>3001357-SW-2017-F5S-VE01-SZI</t>
  </si>
  <si>
    <t>GGZ inGeest (vh Buitenamstel/Geestgronden)</t>
  </si>
  <si>
    <t>3001370-SW-2017-F5S-VE01-SZI</t>
  </si>
  <si>
    <t>Emergis</t>
  </si>
  <si>
    <t>3001414-SW-2017-F5S-VE01-SZI</t>
  </si>
  <si>
    <t>Promens Care GGZ (Drenthe)</t>
  </si>
  <si>
    <t>3001418-SW-2017-F5S-VE01-SZI</t>
  </si>
  <si>
    <t>Promens Care VG (Drenthe)</t>
  </si>
  <si>
    <t>3001419-SW-2017-F5S-VE01-SZI</t>
  </si>
  <si>
    <t>Middin (Haaglanden)</t>
  </si>
  <si>
    <t>3001425-SW-2017-F5S-VE01-SZI</t>
  </si>
  <si>
    <t>Zorgverlening de Friese Wouden (Friesland)</t>
  </si>
  <si>
    <t>3001427-SW-2017-F5S-VE01-SZI</t>
  </si>
  <si>
    <t>3001431-SW-2017-F5S-VE01-SZI</t>
  </si>
  <si>
    <t>Zorggroep Ter Weel</t>
  </si>
  <si>
    <t>3001434-SW-2017-F5S-VE01-SZI</t>
  </si>
  <si>
    <t>3001436-SW-2017-F5S-VE01-SZI</t>
  </si>
  <si>
    <t>3001437-SW-2017-F5S-VE01-SZI</t>
  </si>
  <si>
    <t>Marente</t>
  </si>
  <si>
    <t>3001438-SW-2017-F5S-VE01-SZI</t>
  </si>
  <si>
    <t>Stichting QuaRijn (vh Rijnheuvel)</t>
  </si>
  <si>
    <t>3001439-SW-2017-F5S-VE01-SZI</t>
  </si>
  <si>
    <t>Kwintes (Utrecht)</t>
  </si>
  <si>
    <t>3001442-SW-2017-F5S-VE01-SZI</t>
  </si>
  <si>
    <t>3001448-SW-2017-F5S-VE01-SZI</t>
  </si>
  <si>
    <t>3001450-SW-2017-F5S-VE01-SZI</t>
  </si>
  <si>
    <t>3001451-SW-2017-F5S-VE01-SZI</t>
  </si>
  <si>
    <t xml:space="preserve">Thuisgenoten (vh Zorg Plus Twente/Thuis) </t>
  </si>
  <si>
    <t>ABC Zorgcomfort</t>
  </si>
  <si>
    <t>3001524-SW-2017-F5S-VE01-SZI</t>
  </si>
  <si>
    <t>Arbe Dienstverlening</t>
  </si>
  <si>
    <t>3001532-SW-2017-F5S-VE01-SZI</t>
  </si>
  <si>
    <t>Allerzorg (Groningen)</t>
  </si>
  <si>
    <t>3001633-SW-2017-F5S-VE01-SZI</t>
  </si>
  <si>
    <t>3001634-SW-2017-F5S-VE01-SZI</t>
  </si>
  <si>
    <t>Fokus Exploitatie</t>
  </si>
  <si>
    <t>3001647-SW-2017-F5S-VE01-SZI</t>
  </si>
  <si>
    <t>Amarant (Midden-Brabant)</t>
  </si>
  <si>
    <t>3001651-SW-2017-F5S-VE01-SZI</t>
  </si>
  <si>
    <t>tante Louise-Vivensis Zorg</t>
  </si>
  <si>
    <t>3001652-SW-2017-F5S-VE01-SZI</t>
  </si>
  <si>
    <t>3001656-SW-2017-F5S-VE01-SZI</t>
  </si>
  <si>
    <t>Brentano Amstelveen</t>
  </si>
  <si>
    <t>3001658-SW-2017-F5S-VE01-SZI</t>
  </si>
  <si>
    <t>3001659-SW-2017-F5S-VE01-SZI</t>
  </si>
  <si>
    <t>Amerpoort</t>
  </si>
  <si>
    <t>3001664-SW-2017-F5S-VE01-SZI</t>
  </si>
  <si>
    <t>STMR (Nijmegen)</t>
  </si>
  <si>
    <t>3001674-SW-2017-F5S-VE01-SZI</t>
  </si>
  <si>
    <t>Icare (Arnhem)</t>
  </si>
  <si>
    <t>BEILEN</t>
  </si>
  <si>
    <t>3001675-SW-2017-F5S-VE01-SZI</t>
  </si>
  <si>
    <t>TSN Thuiszorg (Groningen)</t>
  </si>
  <si>
    <t>3001678-SW-2017-F5S-VE01-SZI</t>
  </si>
  <si>
    <t>Zorggroep Noordwest-Veluwe</t>
  </si>
  <si>
    <t>3002013-SW-2017-F5S-VE01-SZI</t>
  </si>
  <si>
    <t>Topaz</t>
  </si>
  <si>
    <t>3002015-SW-2017-F5S-VE01-SZI</t>
  </si>
  <si>
    <t>3002016-SW-2017-F5S-VE02-SZI</t>
  </si>
  <si>
    <t>Viattence (Apeldoorn Zutphen e.o.)</t>
  </si>
  <si>
    <t>VAASSEN</t>
  </si>
  <si>
    <t>3002023-SW-2017-F5S-VE01-SZI</t>
  </si>
  <si>
    <t>3002025-SW-2017-F5S-VE01-SZI</t>
  </si>
  <si>
    <t>Maasduinen</t>
  </si>
  <si>
    <t>3002026-SW-2017-F5S-VE01-SZI</t>
  </si>
  <si>
    <t>Careander (Zwolle)</t>
  </si>
  <si>
    <t>3002027-SW-2017-F5S-VE01-SZI</t>
  </si>
  <si>
    <t>Zonnehuisgroep Noord</t>
  </si>
  <si>
    <t>3002028-SW-2017-F5S-VE01-SZI</t>
  </si>
  <si>
    <t>Verian (Arnhem)</t>
  </si>
  <si>
    <t>3002030-SW-2017-F5S-VE01-SZI</t>
  </si>
  <si>
    <t>Parnassia (Haaglanden)</t>
  </si>
  <si>
    <t>3002031-SW-2017-F5S-VE01-SZI</t>
  </si>
  <si>
    <t>Zorggroep Sint Maarten (Apeldoorn Zutphen e.o.)</t>
  </si>
  <si>
    <t>3002032-SW-2017-F5S-VE01-SZI</t>
  </si>
  <si>
    <t>Verian (Apeldoorn Zutphen e.o.)</t>
  </si>
  <si>
    <t>3002033-SW-2017-F5S-VE01-SZI</t>
  </si>
  <si>
    <t>Buurtzorg Nederland (Utrecht)</t>
  </si>
  <si>
    <t>3002042-SW-2017-F5S-VE01-SZI</t>
  </si>
  <si>
    <t>Vierstroom (Utrecht)</t>
  </si>
  <si>
    <t>3002043-SW-2017-F5S-VE01-SZI</t>
  </si>
  <si>
    <t>Woonzorg Unie Veluwe (Zwolle)</t>
  </si>
  <si>
    <t>3002046-SW-2017-F5S-VE01-SZI</t>
  </si>
  <si>
    <t>Zorgkompas in Beweging (Drenthe)</t>
  </si>
  <si>
    <t>3002055-SW-2017-F5S-VE01-SZI</t>
  </si>
  <si>
    <t>Cordaan Thuiszorg (Amsterdam)</t>
  </si>
  <si>
    <t>3002058-SW-2017-F5S-VE01-SZI</t>
  </si>
  <si>
    <t>Lelie Zorggroep (Rotterdam)</t>
  </si>
  <si>
    <t>3002059-SW-2017-F5S-VE01-SZI</t>
  </si>
  <si>
    <t>Residentiële &amp; Ambulante Zorg (Utrecht)</t>
  </si>
  <si>
    <t>3002060-SW-2017-F5S-VE01-SZI</t>
  </si>
  <si>
    <t>De Tussenvoorziening</t>
  </si>
  <si>
    <t>3002065-SW-2017-F5S-VE01-SZI</t>
  </si>
  <si>
    <t>Vérian (Nijmegen)</t>
  </si>
  <si>
    <t>3002068-SW-2017-F5S-VE01-SZI</t>
  </si>
  <si>
    <t>Zorggarant Thuiszorg (Utrecht)</t>
  </si>
  <si>
    <t>3002073-SW-2017-F5S-VE01-SZI</t>
  </si>
  <si>
    <t>Interakt Contour Groep (Zwolle)</t>
  </si>
  <si>
    <t>3002203-SW-2017-F5S-VE01-SZI</t>
  </si>
  <si>
    <t>Icare (Drenthe)</t>
  </si>
  <si>
    <t>3002212-SW-2017-F5S-VE01-SZI</t>
  </si>
  <si>
    <t>3002214-SW-2017-F5S-VE01-SZI</t>
  </si>
  <si>
    <t>GGZ Eindhoven (De Grote Beek)</t>
  </si>
  <si>
    <t>3002217-SW-2017-F5S-VE01-SZI</t>
  </si>
  <si>
    <t>Laurens (Rotterdam)</t>
  </si>
  <si>
    <t>3002336-SW-2017-F5S-VE01-SZI</t>
  </si>
  <si>
    <t>Amarant (West Brabant)</t>
  </si>
  <si>
    <t>3002337-SW-2017-F5S-VE01-SZI</t>
  </si>
  <si>
    <t>Driezorg, Wonen, Zorg en Welzijn</t>
  </si>
  <si>
    <t>3002338-SW-2017-F5S-VE01-SZI</t>
  </si>
  <si>
    <t>Surplus Zorg (West Brabant)</t>
  </si>
  <si>
    <t>3002341-SW-2017-F5S-VE01-SZI</t>
  </si>
  <si>
    <t>Florence (Haaglanden)</t>
  </si>
  <si>
    <t>3002342-SW-2017-F5S-VE01-SZI</t>
  </si>
  <si>
    <t>Stichting Proteion (Noord- en Midden Limburg)</t>
  </si>
  <si>
    <t>3002346-SW-2017-F5S-VE01-SZI</t>
  </si>
  <si>
    <t>Philadelphia Zorg (Delft Westland Oostland)</t>
  </si>
  <si>
    <t>3002348-SW-2017-F5S-VE01-SZI</t>
  </si>
  <si>
    <t>Careyn DWO/NWN</t>
  </si>
  <si>
    <t>3002350-SW-2017-F5S-VE01-SZI</t>
  </si>
  <si>
    <t>Evean Zorg (Zaanstreek Waterland)</t>
  </si>
  <si>
    <t>3002353-SW-2017-F5S-VE01-SZI</t>
  </si>
  <si>
    <t>Cordaan V&amp;V</t>
  </si>
  <si>
    <t>3002356-SW-2017-F5S-VE01-SZI</t>
  </si>
  <si>
    <t>Carinova Thuiszorg (Zwolle)</t>
  </si>
  <si>
    <t>3002362-SW-2017-F5S-VE01-SZI</t>
  </si>
  <si>
    <t>STMG</t>
  </si>
  <si>
    <t>3002399-SW-2017-F5S-VE01-SZI</t>
  </si>
  <si>
    <t>Eigen bijdrage 2017</t>
  </si>
  <si>
    <t>Totaal kosten zorginfrastructuur 2017</t>
  </si>
  <si>
    <t>Bijlage bij circulaire CI/18/07c</t>
  </si>
  <si>
    <r>
      <t xml:space="preserve">Indienen </t>
    </r>
    <r>
      <rPr>
        <b/>
        <sz val="9"/>
        <rFont val="Verdana"/>
        <family val="2"/>
      </rPr>
      <t>uiterlijk 31 mei 2018</t>
    </r>
    <r>
      <rPr>
        <sz val="9"/>
        <rFont val="Verdan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</si>
</sst>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 #,##0_ ;_ * \-#,##0_ ;_ * &quot;-&quot;_ ;_ @_ "/>
    <numFmt numFmtId="43" formatCode="_ * #,##0.00_ ;_ * \-#,##0.00_ ;_ * &quot;-&quot;??_ ;_ @_ "/>
    <numFmt numFmtId="164" formatCode="_ &quot;€&quot;\ * #,##0_ ;_ &quot;€&quot;\ * \-#,##0_ ;_ &quot;€&quot;\ * &quot;-&quot;_ ;_ @_ "/>
    <numFmt numFmtId="165" formatCode="_ &quot;€&quot;\ * #,##0.00_ ;_ &quot;€&quot;\ * \-#,##0.00_ ;_ &quot;€&quot;\ * &quot;-&quot;??_ ;_ @_ "/>
    <numFmt numFmtId="166" formatCode="&quot;€&quot;\ #,##0.00_-;&quot;€&quot;\ #,##0.00\-"/>
    <numFmt numFmtId="167" formatCode="_-* #,##0_-;_-* #,##0\-;_-* &quot;-&quot;_-;_-@_-"/>
    <numFmt numFmtId="168" formatCode="_-&quot;€&quot;\ * #,##0.00_-;_-&quot;€&quot;\ * #,##0.00\-;_-&quot;€&quot;\ * &quot;-&quot;??_-;_-@_-"/>
    <numFmt numFmtId="169" formatCode="_-* #,##0.00_-;_-* #,##0.00\-;_-* &quot;-&quot;??_-;_-@_-"/>
    <numFmt numFmtId="170" formatCode="\ \ƒ* #,##0_ \ ;\ \ƒ* ;\ \ƒ* "/>
    <numFmt numFmtId="171" formatCode="&quot;F&quot;\ #,##0_-;&quot;F&quot;\ #,##0\-"/>
    <numFmt numFmtId="172" formatCode="#,##0_ \ ;\(#,##0\)_ ;"/>
    <numFmt numFmtId="173" formatCode="###0_-;###0\-"/>
  </numFmts>
  <fonts count="61" x14ac:knownFonts="1">
    <font>
      <sz val="10"/>
      <name val="Arial"/>
    </font>
    <font>
      <sz val="10"/>
      <name val="Arial"/>
      <family val="2"/>
    </font>
    <font>
      <sz val="8"/>
      <name val="Helv"/>
    </font>
    <font>
      <u/>
      <sz val="10"/>
      <color indexed="12"/>
      <name val="Arial"/>
      <family val="2"/>
    </font>
    <font>
      <b/>
      <sz val="14"/>
      <name val="Helv"/>
    </font>
    <font>
      <sz val="9"/>
      <name val="Helv"/>
    </font>
    <font>
      <sz val="9"/>
      <name val="Arial"/>
      <family val="2"/>
    </font>
    <font>
      <b/>
      <sz val="9"/>
      <name val="Arial"/>
      <family val="2"/>
    </font>
    <font>
      <sz val="24"/>
      <color indexed="13"/>
      <name val="Helv"/>
    </font>
    <font>
      <sz val="9"/>
      <name val="Verdana"/>
      <family val="2"/>
    </font>
    <font>
      <b/>
      <sz val="9"/>
      <name val="Verdana"/>
      <family val="2"/>
    </font>
    <font>
      <b/>
      <sz val="14"/>
      <name val="Verdana"/>
      <family val="2"/>
    </font>
    <font>
      <sz val="9"/>
      <color indexed="9"/>
      <name val="Verdana"/>
      <family val="2"/>
    </font>
    <font>
      <i/>
      <sz val="9"/>
      <name val="Verdana"/>
      <family val="2"/>
    </font>
    <font>
      <sz val="8"/>
      <name val="Arial"/>
      <family val="2"/>
    </font>
    <font>
      <sz val="8"/>
      <name val="Verdana"/>
      <family val="2"/>
    </font>
    <font>
      <sz val="10"/>
      <name val="Arial"/>
      <family val="2"/>
    </font>
    <font>
      <b/>
      <i/>
      <sz val="9"/>
      <name val="Verdana"/>
      <family val="2"/>
    </font>
    <font>
      <sz val="10"/>
      <name val="Verdana"/>
      <family val="2"/>
    </font>
    <font>
      <b/>
      <sz val="11"/>
      <name val="Verdana"/>
      <family val="2"/>
    </font>
    <font>
      <b/>
      <sz val="8"/>
      <name val="Verdana"/>
      <family val="2"/>
    </font>
    <font>
      <i/>
      <sz val="8"/>
      <name val="Verdana"/>
      <family val="2"/>
    </font>
    <font>
      <b/>
      <sz val="9"/>
      <color indexed="10"/>
      <name val="Verdana"/>
      <family val="2"/>
    </font>
    <font>
      <b/>
      <sz val="10"/>
      <name val="Verdana"/>
      <family val="2"/>
    </font>
    <font>
      <sz val="10"/>
      <color indexed="10"/>
      <name val="Verdana"/>
      <family val="2"/>
    </font>
    <font>
      <sz val="9"/>
      <name val="Verdana"/>
      <family val="2"/>
    </font>
    <font>
      <i/>
      <vertAlign val="superscript"/>
      <sz val="8"/>
      <name val="Verdana"/>
      <family val="2"/>
    </font>
    <font>
      <b/>
      <sz val="8"/>
      <color indexed="9"/>
      <name val="Verdana"/>
      <family val="2"/>
    </font>
    <font>
      <sz val="9"/>
      <color indexed="10"/>
      <name val="Verdana"/>
      <family val="2"/>
    </font>
    <font>
      <u/>
      <sz val="10"/>
      <color indexed="12"/>
      <name val="Verdana"/>
      <family val="2"/>
    </font>
    <font>
      <sz val="11"/>
      <color indexed="8"/>
      <name val="Calibri"/>
      <family val="2"/>
    </font>
    <font>
      <vertAlign val="superscript"/>
      <sz val="8"/>
      <name val="Verdana"/>
      <family val="2"/>
    </font>
    <font>
      <sz val="10"/>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sz val="11"/>
      <color rgb="FF006100"/>
      <name val="Calibri"/>
      <family val="2"/>
      <scheme val="minor"/>
    </font>
    <font>
      <sz val="11"/>
      <color rgb="FF3F3F76"/>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9C0006"/>
      <name val="Calibri"/>
      <family val="2"/>
      <scheme val="minor"/>
    </font>
    <font>
      <b/>
      <sz val="18"/>
      <color theme="3"/>
      <name val="Cambria"/>
      <family val="2"/>
      <scheme val="major"/>
    </font>
    <font>
      <b/>
      <sz val="11"/>
      <color theme="1"/>
      <name val="Calibri"/>
      <family val="2"/>
      <scheme val="minor"/>
    </font>
    <font>
      <b/>
      <sz val="11"/>
      <color rgb="FF3F3F3F"/>
      <name val="Calibri"/>
      <family val="2"/>
      <scheme val="minor"/>
    </font>
    <font>
      <i/>
      <sz val="11"/>
      <color rgb="FF7F7F7F"/>
      <name val="Calibri"/>
      <family val="2"/>
      <scheme val="minor"/>
    </font>
    <font>
      <sz val="11"/>
      <color rgb="FFFF0000"/>
      <name val="Calibri"/>
      <family val="2"/>
      <scheme val="minor"/>
    </font>
    <font>
      <sz val="9"/>
      <color rgb="FFFF0000"/>
      <name val="Verdana"/>
      <family val="2"/>
    </font>
    <font>
      <b/>
      <i/>
      <sz val="11"/>
      <color rgb="FF0070C0"/>
      <name val="Verdana"/>
      <family val="2"/>
    </font>
    <font>
      <b/>
      <sz val="10"/>
      <color rgb="FFFF0000"/>
      <name val="Verdana"/>
      <family val="2"/>
    </font>
    <font>
      <sz val="8"/>
      <color rgb="FFFF0000"/>
      <name val="Verdana"/>
      <family val="2"/>
    </font>
    <font>
      <sz val="10"/>
      <color rgb="FFFF0000"/>
      <name val="Verdana"/>
      <family val="2"/>
    </font>
    <font>
      <sz val="10"/>
      <name val="Arial"/>
      <family val="2"/>
    </font>
    <font>
      <b/>
      <sz val="8.5"/>
      <name val="Verdana"/>
      <family val="2"/>
    </font>
    <font>
      <b/>
      <u/>
      <sz val="8.5"/>
      <name val="Verdana"/>
      <family val="2"/>
    </font>
    <font>
      <sz val="8.5"/>
      <name val="Arial"/>
      <family val="2"/>
    </font>
    <font>
      <sz val="8.5"/>
      <name val="Verdana"/>
      <family val="2"/>
    </font>
    <font>
      <b/>
      <u/>
      <sz val="10"/>
      <name val="Verdana"/>
      <family val="2"/>
    </font>
  </fonts>
  <fills count="49">
    <fill>
      <patternFill patternType="none"/>
    </fill>
    <fill>
      <patternFill patternType="gray125"/>
    </fill>
    <fill>
      <patternFill patternType="solid">
        <fgColor indexed="45"/>
        <bgColor indexed="64"/>
      </patternFill>
    </fill>
    <fill>
      <patternFill patternType="solid">
        <fgColor indexed="13"/>
      </patternFill>
    </fill>
    <fill>
      <patternFill patternType="solid">
        <fgColor indexed="43"/>
        <bgColor indexed="64"/>
      </patternFill>
    </fill>
    <fill>
      <patternFill patternType="solid">
        <fgColor indexed="12"/>
      </patternFill>
    </fill>
    <fill>
      <patternFill patternType="solid">
        <fgColor indexed="13"/>
        <bgColor indexed="64"/>
      </patternFill>
    </fill>
    <fill>
      <patternFill patternType="solid">
        <fgColor indexed="14"/>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D7DCEF"/>
        <bgColor indexed="64"/>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C7CE"/>
      </patternFill>
    </fill>
    <fill>
      <patternFill patternType="solid">
        <fgColor rgb="FFFFFF00"/>
        <bgColor indexed="64"/>
      </patternFill>
    </fill>
    <fill>
      <patternFill patternType="solid">
        <fgColor theme="4"/>
        <bgColor indexed="64"/>
      </patternFill>
    </fill>
    <fill>
      <patternFill patternType="solid">
        <fgColor theme="0"/>
        <bgColor indexed="64"/>
      </patternFill>
    </fill>
    <fill>
      <patternFill patternType="solid">
        <fgColor rgb="FFE4DDD4"/>
        <bgColor indexed="64"/>
      </patternFill>
    </fill>
  </fills>
  <borders count="67">
    <border>
      <left/>
      <right/>
      <top/>
      <bottom/>
      <diagonal/>
    </border>
    <border>
      <left style="hair">
        <color indexed="64"/>
      </left>
      <right style="hair">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double">
        <color indexed="8"/>
      </top>
      <bottom style="thin">
        <color indexed="8"/>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top style="thin">
        <color indexed="64"/>
      </top>
      <bottom/>
      <diagonal/>
    </border>
    <border>
      <left style="hair">
        <color indexed="64"/>
      </left>
      <right style="thin">
        <color indexed="64"/>
      </right>
      <top style="thin">
        <color indexed="64"/>
      </top>
      <bottom style="thin">
        <color indexed="64"/>
      </bottom>
      <diagonal/>
    </border>
  </borders>
  <cellStyleXfs count="94">
    <xf numFmtId="0" fontId="0" fillId="0" borderId="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41" fontId="9" fillId="37" borderId="1" applyProtection="0"/>
    <xf numFmtId="0" fontId="35" fillId="38" borderId="50" applyNumberFormat="0" applyAlignment="0" applyProtection="0"/>
    <xf numFmtId="0" fontId="36" fillId="39" borderId="51" applyNumberFormat="0" applyAlignment="0" applyProtection="0"/>
    <xf numFmtId="0" fontId="2" fillId="0" borderId="0"/>
    <xf numFmtId="0" fontId="2" fillId="0" borderId="2"/>
    <xf numFmtId="168" fontId="1" fillId="0" borderId="0" applyFont="0" applyFill="0" applyBorder="0" applyAlignment="0" applyProtection="0"/>
    <xf numFmtId="168" fontId="1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37" fillId="0" borderId="52" applyNumberFormat="0" applyFill="0" applyAlignment="0" applyProtection="0"/>
    <xf numFmtId="0" fontId="38" fillId="40" borderId="0" applyNumberFormat="0" applyBorder="0" applyAlignment="0" applyProtection="0"/>
    <xf numFmtId="0" fontId="3" fillId="0" borderId="0" applyNumberFormat="0" applyFill="0" applyBorder="0" applyAlignment="0" applyProtection="0">
      <alignment vertical="top"/>
      <protection locked="0"/>
    </xf>
    <xf numFmtId="0" fontId="39" fillId="41" borderId="50" applyNumberFormat="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40" fillId="0" borderId="53" applyNumberFormat="0" applyFill="0" applyAlignment="0" applyProtection="0"/>
    <xf numFmtId="0" fontId="41" fillId="0" borderId="54" applyNumberFormat="0" applyFill="0" applyAlignment="0" applyProtection="0"/>
    <xf numFmtId="0" fontId="42" fillId="0" borderId="55" applyNumberFormat="0" applyFill="0" applyAlignment="0" applyProtection="0"/>
    <xf numFmtId="0" fontId="42" fillId="0" borderId="0" applyNumberFormat="0" applyFill="0" applyBorder="0" applyAlignment="0" applyProtection="0"/>
    <xf numFmtId="0" fontId="4" fillId="3" borderId="2"/>
    <xf numFmtId="0" fontId="43" fillId="4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43" borderId="56" applyNumberFormat="0" applyFont="0" applyAlignment="0" applyProtection="0"/>
    <xf numFmtId="0" fontId="44" fillId="44" borderId="0" applyNumberFormat="0" applyBorder="0" applyAlignment="0" applyProtection="0"/>
    <xf numFmtId="43" fontId="9" fillId="37" borderId="1" applyProtection="0"/>
    <xf numFmtId="9" fontId="16" fillId="0" borderId="0" applyFont="0" applyFill="0" applyBorder="0" applyAlignment="0" applyProtection="0"/>
    <xf numFmtId="0" fontId="2" fillId="0" borderId="0"/>
    <xf numFmtId="0" fontId="16" fillId="0" borderId="0"/>
    <xf numFmtId="0" fontId="33" fillId="0" borderId="0"/>
    <xf numFmtId="0" fontId="1" fillId="0" borderId="0"/>
    <xf numFmtId="0" fontId="1" fillId="0" borderId="0" applyFill="0" applyBorder="0"/>
    <xf numFmtId="0" fontId="16" fillId="0" borderId="0" applyFill="0" applyBorder="0"/>
    <xf numFmtId="0" fontId="32" fillId="0" borderId="0" applyFill="0" applyBorder="0"/>
    <xf numFmtId="0" fontId="1" fillId="0" borderId="0"/>
    <xf numFmtId="0" fontId="25" fillId="0" borderId="0"/>
    <xf numFmtId="0" fontId="6" fillId="0" borderId="3" applyFill="0" applyBorder="0"/>
    <xf numFmtId="170" fontId="6" fillId="0" borderId="3" applyFill="0" applyBorder="0"/>
    <xf numFmtId="0" fontId="6" fillId="0" borderId="3" applyFill="0" applyBorder="0"/>
    <xf numFmtId="0" fontId="7" fillId="4" borderId="4"/>
    <xf numFmtId="171" fontId="1" fillId="4" borderId="4"/>
    <xf numFmtId="171" fontId="16" fillId="4" borderId="4"/>
    <xf numFmtId="171" fontId="1" fillId="4" borderId="4"/>
    <xf numFmtId="171" fontId="1" fillId="4" borderId="4"/>
    <xf numFmtId="172" fontId="7" fillId="4" borderId="4"/>
    <xf numFmtId="172" fontId="6" fillId="0" borderId="3" applyFill="0" applyBorder="0"/>
    <xf numFmtId="0" fontId="2" fillId="0" borderId="2"/>
    <xf numFmtId="0" fontId="45" fillId="0" borderId="0" applyNumberFormat="0" applyFill="0" applyBorder="0" applyAlignment="0" applyProtection="0"/>
    <xf numFmtId="0" fontId="8" fillId="5" borderId="0"/>
    <xf numFmtId="0" fontId="46" fillId="0" borderId="57" applyNumberFormat="0" applyFill="0" applyAlignment="0" applyProtection="0"/>
    <xf numFmtId="0" fontId="4" fillId="0" borderId="5"/>
    <xf numFmtId="0" fontId="4" fillId="0" borderId="2"/>
    <xf numFmtId="0" fontId="47" fillId="38" borderId="58" applyNumberFormat="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9" fontId="1" fillId="0" borderId="0" applyFont="0" applyFill="0" applyBorder="0" applyAlignment="0" applyProtection="0"/>
    <xf numFmtId="165" fontId="55" fillId="0" borderId="0" applyFont="0" applyFill="0" applyBorder="0" applyAlignment="0" applyProtection="0"/>
  </cellStyleXfs>
  <cellXfs count="483">
    <xf numFmtId="0" fontId="0" fillId="0" borderId="0" xfId="0"/>
    <xf numFmtId="0" fontId="9" fillId="6" borderId="0" xfId="65" applyFont="1" applyFill="1" applyProtection="1">
      <protection locked="0"/>
    </xf>
    <xf numFmtId="0" fontId="9" fillId="6" borderId="0" xfId="65" applyFont="1" applyFill="1" applyAlignment="1" applyProtection="1"/>
    <xf numFmtId="0" fontId="9" fillId="6" borderId="0" xfId="65" applyFont="1" applyFill="1" applyProtection="1"/>
    <xf numFmtId="0" fontId="10" fillId="0" borderId="0" xfId="65" applyFont="1" applyProtection="1"/>
    <xf numFmtId="0" fontId="9" fillId="0" borderId="0" xfId="65" applyFont="1" applyAlignment="1" applyProtection="1"/>
    <xf numFmtId="0" fontId="9" fillId="0" borderId="6" xfId="68" applyFont="1" applyFill="1" applyBorder="1" applyAlignment="1" applyProtection="1">
      <alignment vertical="center"/>
    </xf>
    <xf numFmtId="0" fontId="9" fillId="0" borderId="0" xfId="65" applyFont="1" applyFill="1" applyProtection="1"/>
    <xf numFmtId="0" fontId="9" fillId="0" borderId="0" xfId="65" applyFont="1" applyBorder="1" applyAlignment="1" applyProtection="1">
      <alignment vertical="center"/>
    </xf>
    <xf numFmtId="0" fontId="9" fillId="0" borderId="0" xfId="65" applyFont="1" applyAlignment="1" applyProtection="1">
      <alignment vertical="center"/>
    </xf>
    <xf numFmtId="0" fontId="9" fillId="0" borderId="8" xfId="65" applyFont="1" applyBorder="1" applyAlignment="1" applyProtection="1">
      <alignment vertical="center"/>
    </xf>
    <xf numFmtId="0" fontId="9" fillId="0" borderId="0" xfId="0" applyFont="1" applyFill="1" applyProtection="1"/>
    <xf numFmtId="3" fontId="9" fillId="0" borderId="0" xfId="68" applyNumberFormat="1" applyFont="1" applyFill="1" applyBorder="1" applyAlignment="1" applyProtection="1">
      <alignment horizontal="center" vertical="center"/>
    </xf>
    <xf numFmtId="0" fontId="9" fillId="0" borderId="0" xfId="65" applyFont="1" applyFill="1" applyAlignment="1" applyProtection="1">
      <alignment vertical="center"/>
    </xf>
    <xf numFmtId="0" fontId="10" fillId="0" borderId="0" xfId="65" applyFont="1" applyFill="1" applyProtection="1"/>
    <xf numFmtId="0" fontId="9" fillId="0" borderId="0" xfId="65" applyFont="1" applyFill="1" applyAlignment="1" applyProtection="1"/>
    <xf numFmtId="0" fontId="9" fillId="0" borderId="0" xfId="65" applyFont="1" applyFill="1" applyBorder="1" applyProtection="1"/>
    <xf numFmtId="0" fontId="9" fillId="7" borderId="1" xfId="0" applyFont="1" applyFill="1" applyBorder="1" applyAlignment="1" applyProtection="1">
      <alignment horizontal="center" vertical="center"/>
    </xf>
    <xf numFmtId="0" fontId="13" fillId="6" borderId="0" xfId="65" applyFont="1" applyFill="1" applyAlignment="1" applyProtection="1"/>
    <xf numFmtId="0" fontId="13" fillId="6" borderId="0" xfId="65" applyFont="1" applyFill="1" applyProtection="1"/>
    <xf numFmtId="0" fontId="13" fillId="6" borderId="0" xfId="65" applyFont="1" applyFill="1" applyAlignment="1" applyProtection="1">
      <alignment horizontal="center"/>
    </xf>
    <xf numFmtId="0" fontId="10" fillId="0" borderId="0" xfId="0" applyFont="1" applyFill="1" applyBorder="1" applyProtection="1"/>
    <xf numFmtId="0" fontId="18" fillId="0" borderId="0" xfId="0" applyFont="1"/>
    <xf numFmtId="0" fontId="10" fillId="0" borderId="1" xfId="68" applyFont="1" applyFill="1" applyBorder="1" applyAlignment="1" applyProtection="1">
      <alignment horizontal="center" vertical="center"/>
    </xf>
    <xf numFmtId="0" fontId="10" fillId="0" borderId="17" xfId="68" applyFont="1" applyFill="1" applyBorder="1" applyAlignment="1" applyProtection="1">
      <alignment horizontal="center" vertical="center"/>
    </xf>
    <xf numFmtId="0" fontId="18" fillId="0" borderId="0" xfId="0" applyFont="1" applyFill="1" applyProtection="1"/>
    <xf numFmtId="0" fontId="15" fillId="8" borderId="0" xfId="0" applyFont="1" applyFill="1"/>
    <xf numFmtId="0" fontId="9" fillId="0" borderId="0" xfId="0" applyFont="1" applyFill="1" applyAlignment="1" applyProtection="1">
      <alignment horizontal="center"/>
    </xf>
    <xf numFmtId="0" fontId="15" fillId="0" borderId="0" xfId="0" applyFont="1" applyFill="1" applyBorder="1" applyProtection="1"/>
    <xf numFmtId="3" fontId="15" fillId="9" borderId="4" xfId="0" applyNumberFormat="1" applyFont="1" applyFill="1" applyBorder="1"/>
    <xf numFmtId="3" fontId="15" fillId="9" borderId="4" xfId="0" applyNumberFormat="1" applyFont="1" applyFill="1" applyBorder="1" applyAlignment="1">
      <alignment wrapText="1"/>
    </xf>
    <xf numFmtId="3" fontId="15" fillId="10" borderId="4" xfId="0" applyNumberFormat="1" applyFont="1" applyFill="1" applyBorder="1"/>
    <xf numFmtId="3" fontId="15" fillId="11" borderId="4" xfId="0" applyNumberFormat="1" applyFont="1" applyFill="1" applyBorder="1"/>
    <xf numFmtId="0" fontId="15" fillId="11" borderId="4" xfId="0" applyFont="1" applyFill="1" applyBorder="1"/>
    <xf numFmtId="0" fontId="15" fillId="9" borderId="4" xfId="0" applyFont="1" applyFill="1" applyBorder="1"/>
    <xf numFmtId="0" fontId="15" fillId="10" borderId="4" xfId="0" applyNumberFormat="1" applyFont="1" applyFill="1" applyBorder="1"/>
    <xf numFmtId="0" fontId="9" fillId="7" borderId="7" xfId="0" applyFont="1" applyFill="1" applyBorder="1" applyAlignment="1" applyProtection="1">
      <alignment vertical="center"/>
    </xf>
    <xf numFmtId="3" fontId="9" fillId="0" borderId="0" xfId="0" applyNumberFormat="1" applyFont="1" applyFill="1" applyProtection="1"/>
    <xf numFmtId="0" fontId="9" fillId="0" borderId="0" xfId="0" applyFont="1" applyFill="1" applyBorder="1" applyAlignment="1" applyProtection="1">
      <alignment vertical="center"/>
    </xf>
    <xf numFmtId="0" fontId="10" fillId="7" borderId="6" xfId="0" applyFont="1" applyFill="1" applyBorder="1" applyAlignment="1" applyProtection="1">
      <alignment vertical="center"/>
    </xf>
    <xf numFmtId="0" fontId="20" fillId="9" borderId="4" xfId="69" applyFont="1" applyFill="1" applyBorder="1"/>
    <xf numFmtId="0" fontId="15" fillId="0" borderId="0" xfId="0" applyFont="1" applyFill="1" applyBorder="1" applyAlignment="1" applyProtection="1">
      <alignment horizontal="right" vertical="center"/>
    </xf>
    <xf numFmtId="0" fontId="10" fillId="0" borderId="0" xfId="65" applyFont="1" applyFill="1" applyAlignment="1" applyProtection="1"/>
    <xf numFmtId="0" fontId="9" fillId="0" borderId="0" xfId="65" applyFont="1" applyFill="1" applyBorder="1" applyAlignment="1" applyProtection="1"/>
    <xf numFmtId="0" fontId="10" fillId="0" borderId="0" xfId="65" applyFont="1" applyFill="1" applyBorder="1" applyProtection="1"/>
    <xf numFmtId="0" fontId="10" fillId="0" borderId="0" xfId="65" applyFont="1" applyFill="1" applyAlignment="1" applyProtection="1">
      <alignment vertical="center"/>
    </xf>
    <xf numFmtId="0" fontId="9" fillId="0" borderId="0" xfId="65" applyFont="1" applyFill="1" applyBorder="1" applyAlignment="1" applyProtection="1">
      <alignment vertical="center"/>
    </xf>
    <xf numFmtId="0" fontId="9" fillId="0" borderId="26" xfId="65" applyFont="1" applyFill="1" applyBorder="1" applyProtection="1"/>
    <xf numFmtId="14" fontId="9" fillId="0" borderId="0" xfId="65" applyNumberFormat="1" applyFont="1" applyFill="1" applyBorder="1" applyProtection="1"/>
    <xf numFmtId="0" fontId="0" fillId="0" borderId="0" xfId="0" applyFill="1" applyProtection="1"/>
    <xf numFmtId="0" fontId="9" fillId="0" borderId="18" xfId="65" applyFont="1" applyFill="1" applyBorder="1" applyAlignment="1" applyProtection="1"/>
    <xf numFmtId="0" fontId="18" fillId="0" borderId="0" xfId="0" applyFont="1" applyFill="1" applyBorder="1" applyProtection="1"/>
    <xf numFmtId="0" fontId="15" fillId="0" borderId="0" xfId="0" quotePrefix="1" applyFont="1" applyFill="1" applyBorder="1" applyProtection="1"/>
    <xf numFmtId="0" fontId="10" fillId="0" borderId="0" xfId="65" applyFont="1" applyFill="1" applyBorder="1" applyAlignment="1" applyProtection="1">
      <alignment vertical="center"/>
    </xf>
    <xf numFmtId="0" fontId="10" fillId="0" borderId="0" xfId="65" applyFont="1" applyBorder="1" applyAlignment="1" applyProtection="1">
      <alignment vertical="center"/>
    </xf>
    <xf numFmtId="0" fontId="18" fillId="0" borderId="0" xfId="0" applyFont="1" applyFill="1" applyAlignment="1" applyProtection="1"/>
    <xf numFmtId="0" fontId="9" fillId="0" borderId="7" xfId="65" applyFont="1" applyBorder="1" applyAlignment="1" applyProtection="1">
      <alignment vertical="center"/>
    </xf>
    <xf numFmtId="0" fontId="9" fillId="0" borderId="0" xfId="65" applyFont="1" applyFill="1" applyAlignment="1" applyProtection="1">
      <alignment wrapText="1"/>
    </xf>
    <xf numFmtId="0" fontId="9" fillId="0" borderId="0" xfId="0" applyFont="1" applyFill="1" applyAlignment="1" applyProtection="1">
      <alignment horizontal="left" indent="4"/>
    </xf>
    <xf numFmtId="0" fontId="9" fillId="0" borderId="0" xfId="0" applyFont="1" applyFill="1" applyAlignment="1" applyProtection="1">
      <alignment horizontal="left" indent="6"/>
    </xf>
    <xf numFmtId="0" fontId="24" fillId="0" borderId="0" xfId="0" applyFont="1" applyFill="1" applyAlignment="1" applyProtection="1"/>
    <xf numFmtId="0" fontId="9" fillId="0" borderId="0" xfId="0" applyFont="1" applyFill="1" applyAlignment="1" applyProtection="1">
      <alignment horizontal="left" indent="7"/>
    </xf>
    <xf numFmtId="0" fontId="24" fillId="0" borderId="0" xfId="0" applyFont="1" applyFill="1" applyAlignment="1" applyProtection="1">
      <alignment horizontal="right"/>
    </xf>
    <xf numFmtId="0" fontId="9" fillId="6" borderId="0" xfId="0" applyFont="1" applyFill="1" applyProtection="1"/>
    <xf numFmtId="3" fontId="15" fillId="8" borderId="0" xfId="0" applyNumberFormat="1" applyFont="1" applyFill="1" applyBorder="1"/>
    <xf numFmtId="0" fontId="15" fillId="8" borderId="0" xfId="0" applyFont="1" applyFill="1" applyBorder="1"/>
    <xf numFmtId="0" fontId="27" fillId="12" borderId="29" xfId="0" applyFont="1" applyFill="1" applyBorder="1"/>
    <xf numFmtId="0" fontId="15" fillId="8" borderId="30" xfId="0" applyFont="1" applyFill="1" applyBorder="1"/>
    <xf numFmtId="0" fontId="15" fillId="8" borderId="31" xfId="0" applyFont="1" applyFill="1" applyBorder="1"/>
    <xf numFmtId="3" fontId="15" fillId="9" borderId="32" xfId="0" applyNumberFormat="1" applyFont="1" applyFill="1" applyBorder="1" applyAlignment="1">
      <alignment wrapText="1"/>
    </xf>
    <xf numFmtId="3" fontId="15" fillId="10" borderId="32" xfId="0" applyNumberFormat="1" applyFont="1" applyFill="1" applyBorder="1"/>
    <xf numFmtId="0" fontId="15" fillId="8" borderId="33" xfId="0" applyFont="1" applyFill="1" applyBorder="1"/>
    <xf numFmtId="3" fontId="15" fillId="11" borderId="32" xfId="0" applyNumberFormat="1" applyFont="1" applyFill="1" applyBorder="1"/>
    <xf numFmtId="3" fontId="15" fillId="9" borderId="32" xfId="0" applyNumberFormat="1" applyFont="1" applyFill="1" applyBorder="1"/>
    <xf numFmtId="0" fontId="15" fillId="9" borderId="35" xfId="0" applyFont="1" applyFill="1" applyBorder="1"/>
    <xf numFmtId="3" fontId="15" fillId="9" borderId="19" xfId="0" applyNumberFormat="1" applyFont="1" applyFill="1" applyBorder="1"/>
    <xf numFmtId="0" fontId="15" fillId="9" borderId="19" xfId="0" applyFont="1" applyFill="1" applyBorder="1"/>
    <xf numFmtId="3" fontId="20" fillId="8" borderId="31" xfId="0" applyNumberFormat="1" applyFont="1" applyFill="1" applyBorder="1"/>
    <xf numFmtId="0" fontId="20" fillId="8" borderId="31" xfId="0" applyFont="1" applyFill="1" applyBorder="1"/>
    <xf numFmtId="0" fontId="21" fillId="0" borderId="0" xfId="65" applyFont="1" applyFill="1" applyProtection="1"/>
    <xf numFmtId="0" fontId="9" fillId="0" borderId="0" xfId="0" applyFont="1" applyAlignment="1">
      <alignment vertical="center"/>
    </xf>
    <xf numFmtId="0" fontId="9" fillId="0" borderId="0" xfId="0" applyFont="1" applyAlignment="1" applyProtection="1">
      <alignment vertical="center"/>
    </xf>
    <xf numFmtId="0" fontId="9" fillId="0" borderId="0" xfId="0" applyFont="1" applyFill="1" applyAlignment="1">
      <alignment vertical="center"/>
    </xf>
    <xf numFmtId="0" fontId="9" fillId="0" borderId="9" xfId="0" applyFont="1" applyBorder="1" applyAlignment="1" applyProtection="1">
      <alignment vertical="center"/>
    </xf>
    <xf numFmtId="0" fontId="10" fillId="0" borderId="9" xfId="0" applyFont="1" applyBorder="1" applyAlignment="1" applyProtection="1">
      <alignment vertical="center"/>
    </xf>
    <xf numFmtId="0" fontId="9" fillId="0" borderId="7" xfId="0" applyFont="1" applyBorder="1" applyAlignment="1">
      <alignment horizontal="center" vertical="center"/>
    </xf>
    <xf numFmtId="37" fontId="9" fillId="0" borderId="1" xfId="0" applyNumberFormat="1" applyFont="1" applyBorder="1" applyAlignment="1" applyProtection="1">
      <alignment horizontal="center" vertical="center"/>
    </xf>
    <xf numFmtId="167" fontId="9" fillId="0" borderId="1" xfId="0" applyNumberFormat="1" applyFont="1" applyFill="1" applyBorder="1" applyAlignment="1" applyProtection="1">
      <alignment vertical="center"/>
      <protection locked="0"/>
    </xf>
    <xf numFmtId="169" fontId="9" fillId="0" borderId="1" xfId="0" applyNumberFormat="1" applyFont="1" applyFill="1" applyBorder="1" applyAlignment="1" applyProtection="1">
      <alignment vertical="center"/>
      <protection locked="0"/>
    </xf>
    <xf numFmtId="167" fontId="9" fillId="0" borderId="1" xfId="0" applyNumberFormat="1" applyFont="1" applyFill="1" applyBorder="1" applyAlignment="1" applyProtection="1">
      <alignment vertical="center"/>
    </xf>
    <xf numFmtId="0" fontId="10" fillId="7" borderId="7" xfId="0" applyFont="1" applyFill="1" applyBorder="1" applyAlignment="1" applyProtection="1">
      <alignment horizontal="left" vertical="center"/>
    </xf>
    <xf numFmtId="167" fontId="9" fillId="7" borderId="4" xfId="0" applyNumberFormat="1" applyFont="1" applyFill="1" applyBorder="1" applyAlignment="1" applyProtection="1">
      <alignment vertical="center"/>
    </xf>
    <xf numFmtId="168" fontId="9" fillId="7" borderId="18" xfId="0" applyNumberFormat="1" applyFont="1" applyFill="1" applyBorder="1" applyAlignment="1" applyProtection="1">
      <alignment vertical="center"/>
    </xf>
    <xf numFmtId="167" fontId="10" fillId="7" borderId="36" xfId="0" applyNumberFormat="1" applyFont="1" applyFill="1" applyBorder="1" applyAlignment="1" applyProtection="1">
      <alignment vertical="center"/>
    </xf>
    <xf numFmtId="0" fontId="9" fillId="0" borderId="0" xfId="0" applyFont="1" applyBorder="1" applyAlignment="1" applyProtection="1">
      <alignment vertical="center"/>
    </xf>
    <xf numFmtId="0" fontId="9" fillId="0" borderId="0" xfId="0" applyFont="1" applyFill="1" applyAlignment="1" applyProtection="1">
      <alignment vertical="center"/>
    </xf>
    <xf numFmtId="0" fontId="9" fillId="0" borderId="6" xfId="0" quotePrefix="1" applyNumberFormat="1" applyFont="1" applyFill="1" applyBorder="1" applyAlignment="1" applyProtection="1">
      <alignment vertical="center"/>
    </xf>
    <xf numFmtId="0" fontId="9" fillId="0" borderId="6" xfId="0" quotePrefix="1" applyFont="1" applyBorder="1" applyAlignment="1" applyProtection="1">
      <alignment vertical="center"/>
    </xf>
    <xf numFmtId="0" fontId="15" fillId="0" borderId="0" xfId="0" applyFont="1" applyFill="1" applyAlignment="1" applyProtection="1">
      <alignment vertical="center"/>
    </xf>
    <xf numFmtId="3" fontId="15" fillId="0" borderId="0" xfId="0" applyNumberFormat="1" applyFont="1" applyFill="1" applyAlignment="1" applyProtection="1">
      <alignment vertical="center"/>
    </xf>
    <xf numFmtId="0" fontId="10" fillId="7" borderId="7" xfId="0" applyFont="1" applyFill="1" applyBorder="1" applyAlignment="1" applyProtection="1">
      <alignment vertical="center"/>
    </xf>
    <xf numFmtId="0" fontId="19" fillId="0" borderId="0" xfId="0" applyFont="1" applyFill="1" applyAlignment="1" applyProtection="1">
      <alignment horizontal="left" vertical="center"/>
    </xf>
    <xf numFmtId="0" fontId="18" fillId="0" borderId="0" xfId="0" applyFont="1" applyFill="1" applyBorder="1" applyAlignment="1" applyProtection="1">
      <alignment vertical="center"/>
    </xf>
    <xf numFmtId="0" fontId="10" fillId="0" borderId="0" xfId="65" applyFont="1" applyAlignment="1" applyProtection="1">
      <alignment vertical="center"/>
    </xf>
    <xf numFmtId="0" fontId="0" fillId="0" borderId="0" xfId="0" applyAlignment="1" applyProtection="1">
      <alignment vertical="center"/>
    </xf>
    <xf numFmtId="0" fontId="11" fillId="0" borderId="0" xfId="65" applyFont="1" applyBorder="1" applyAlignment="1" applyProtection="1">
      <alignment vertical="center"/>
    </xf>
    <xf numFmtId="0" fontId="11" fillId="0" borderId="0" xfId="65" applyFont="1" applyBorder="1" applyAlignment="1" applyProtection="1">
      <alignment horizontal="left" vertical="center"/>
    </xf>
    <xf numFmtId="37" fontId="9" fillId="0" borderId="0" xfId="65" applyNumberFormat="1" applyFont="1" applyBorder="1" applyAlignment="1" applyProtection="1">
      <alignment vertical="center"/>
    </xf>
    <xf numFmtId="0" fontId="12" fillId="0" borderId="0" xfId="65" applyFont="1" applyBorder="1" applyAlignment="1" applyProtection="1">
      <alignment horizontal="left" vertical="center"/>
    </xf>
    <xf numFmtId="0" fontId="11" fillId="0" borderId="0" xfId="65" applyFont="1" applyFill="1" applyBorder="1" applyAlignment="1" applyProtection="1">
      <alignment vertical="center"/>
    </xf>
    <xf numFmtId="0" fontId="12" fillId="0" borderId="0" xfId="65" applyFont="1" applyBorder="1" applyAlignment="1" applyProtection="1">
      <alignment vertical="center"/>
    </xf>
    <xf numFmtId="0" fontId="28" fillId="0" borderId="0" xfId="65" applyFont="1" applyAlignment="1" applyProtection="1">
      <alignment vertical="center"/>
    </xf>
    <xf numFmtId="173" fontId="9" fillId="0" borderId="0" xfId="65" applyNumberFormat="1" applyFont="1" applyFill="1" applyBorder="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8" fillId="0" borderId="0" xfId="0" applyFont="1" applyBorder="1" applyAlignment="1" applyProtection="1">
      <alignment vertical="center"/>
    </xf>
    <xf numFmtId="0" fontId="15" fillId="0" borderId="18" xfId="0" applyFont="1" applyFill="1" applyBorder="1" applyAlignment="1">
      <alignment vertical="center"/>
    </xf>
    <xf numFmtId="0" fontId="15" fillId="0" borderId="20" xfId="0" applyFont="1" applyFill="1" applyBorder="1" applyAlignment="1">
      <alignment vertical="center"/>
    </xf>
    <xf numFmtId="0" fontId="18" fillId="0" borderId="27" xfId="0" applyFont="1" applyFill="1" applyBorder="1" applyAlignment="1" applyProtection="1">
      <alignment horizontal="center"/>
    </xf>
    <xf numFmtId="0" fontId="18" fillId="0" borderId="1" xfId="0" applyFont="1" applyFill="1" applyBorder="1" applyProtection="1"/>
    <xf numFmtId="0" fontId="10" fillId="6" borderId="18" xfId="65" applyFont="1" applyFill="1" applyBorder="1" applyProtection="1"/>
    <xf numFmtId="0" fontId="10" fillId="0" borderId="20" xfId="65" applyFont="1" applyFill="1" applyBorder="1" applyProtection="1"/>
    <xf numFmtId="0" fontId="18" fillId="0" borderId="1" xfId="0" applyFont="1" applyFill="1" applyBorder="1" applyAlignment="1" applyProtection="1">
      <alignment horizontal="center"/>
    </xf>
    <xf numFmtId="0" fontId="9" fillId="0" borderId="21" xfId="65" applyFont="1" applyFill="1" applyBorder="1" applyProtection="1"/>
    <xf numFmtId="0" fontId="10" fillId="0" borderId="1" xfId="0" applyFont="1" applyFill="1" applyBorder="1" applyAlignment="1" applyProtection="1">
      <alignment horizontal="center" vertical="center"/>
    </xf>
    <xf numFmtId="3" fontId="9" fillId="0" borderId="0" xfId="0" applyNumberFormat="1" applyFont="1" applyFill="1" applyAlignment="1" applyProtection="1">
      <alignment vertical="center"/>
    </xf>
    <xf numFmtId="0" fontId="10" fillId="0" borderId="17" xfId="0" applyFont="1" applyFill="1" applyBorder="1" applyAlignment="1" applyProtection="1">
      <alignment horizontal="center" vertical="center"/>
    </xf>
    <xf numFmtId="0" fontId="30" fillId="0" borderId="0" xfId="0" applyFont="1" applyFill="1" applyAlignment="1">
      <alignment horizontal="right" vertical="center"/>
    </xf>
    <xf numFmtId="0" fontId="31" fillId="0" borderId="0" xfId="0" applyFont="1" applyFill="1" applyAlignment="1">
      <alignment vertical="center"/>
    </xf>
    <xf numFmtId="0" fontId="9" fillId="0" borderId="44" xfId="38" applyNumberFormat="1" applyFont="1" applyFill="1" applyBorder="1" applyAlignment="1" applyProtection="1"/>
    <xf numFmtId="0" fontId="10" fillId="0" borderId="36" xfId="38" applyNumberFormat="1" applyFont="1" applyFill="1" applyBorder="1" applyAlignment="1" applyProtection="1"/>
    <xf numFmtId="0" fontId="18" fillId="0" borderId="43" xfId="0" applyFont="1" applyFill="1" applyBorder="1" applyAlignment="1" applyProtection="1">
      <alignment horizontal="center"/>
    </xf>
    <xf numFmtId="0" fontId="18" fillId="0" borderId="42" xfId="0" applyFont="1" applyFill="1" applyBorder="1" applyAlignment="1" applyProtection="1">
      <alignment horizontal="center"/>
    </xf>
    <xf numFmtId="0" fontId="18" fillId="0" borderId="42" xfId="0" applyFont="1" applyFill="1" applyBorder="1" applyProtection="1"/>
    <xf numFmtId="0" fontId="10" fillId="45" borderId="45" xfId="65" applyFont="1" applyFill="1" applyBorder="1" applyAlignment="1" applyProtection="1">
      <alignment horizontal="center"/>
    </xf>
    <xf numFmtId="0" fontId="18" fillId="45" borderId="45" xfId="0" applyFont="1" applyFill="1" applyBorder="1" applyProtection="1"/>
    <xf numFmtId="0" fontId="10" fillId="45" borderId="45" xfId="65" applyFont="1" applyFill="1" applyBorder="1" applyProtection="1"/>
    <xf numFmtId="0" fontId="15" fillId="0" borderId="4" xfId="69" applyFont="1" applyBorder="1" applyAlignment="1">
      <alignment horizontal="right" vertical="center"/>
    </xf>
    <xf numFmtId="3" fontId="15" fillId="8" borderId="18" xfId="0" applyNumberFormat="1" applyFont="1" applyFill="1" applyBorder="1" applyAlignment="1">
      <alignment vertical="center"/>
    </xf>
    <xf numFmtId="0" fontId="15" fillId="8" borderId="19" xfId="0" applyFont="1" applyFill="1" applyBorder="1" applyAlignment="1">
      <alignment vertical="center"/>
    </xf>
    <xf numFmtId="0" fontId="15" fillId="8" borderId="0" xfId="0" applyFont="1" applyFill="1" applyAlignment="1">
      <alignment vertical="center"/>
    </xf>
    <xf numFmtId="0" fontId="20" fillId="8" borderId="0" xfId="0" applyFont="1" applyFill="1" applyAlignment="1">
      <alignment vertical="center"/>
    </xf>
    <xf numFmtId="0" fontId="15" fillId="8" borderId="6" xfId="0" applyFont="1" applyFill="1" applyBorder="1" applyAlignment="1">
      <alignment vertical="center"/>
    </xf>
    <xf numFmtId="0" fontId="15" fillId="8" borderId="7" xfId="0" applyFont="1" applyFill="1" applyBorder="1" applyAlignment="1">
      <alignment vertical="center"/>
    </xf>
    <xf numFmtId="0" fontId="15" fillId="8" borderId="46" xfId="0" applyFont="1" applyFill="1" applyBorder="1" applyAlignment="1">
      <alignment vertical="center"/>
    </xf>
    <xf numFmtId="0" fontId="27" fillId="12" borderId="29" xfId="0" applyFont="1" applyFill="1" applyBorder="1" applyAlignment="1">
      <alignment vertical="center"/>
    </xf>
    <xf numFmtId="0" fontId="15" fillId="8" borderId="30" xfId="0" applyFont="1" applyFill="1" applyBorder="1" applyAlignment="1">
      <alignment vertical="center"/>
    </xf>
    <xf numFmtId="0" fontId="15" fillId="8" borderId="47" xfId="0" applyFont="1" applyFill="1" applyBorder="1" applyAlignment="1">
      <alignment vertical="center"/>
    </xf>
    <xf numFmtId="0" fontId="15" fillId="8" borderId="31" xfId="0" applyFont="1" applyFill="1" applyBorder="1" applyAlignment="1">
      <alignment vertical="center"/>
    </xf>
    <xf numFmtId="0" fontId="15" fillId="8" borderId="0" xfId="0" applyFont="1" applyFill="1" applyBorder="1" applyAlignment="1">
      <alignment vertical="center"/>
    </xf>
    <xf numFmtId="0" fontId="15" fillId="8" borderId="48" xfId="0" applyFont="1" applyFill="1" applyBorder="1" applyAlignment="1">
      <alignment vertical="center"/>
    </xf>
    <xf numFmtId="0" fontId="20" fillId="8" borderId="31" xfId="0" applyFont="1" applyFill="1" applyBorder="1" applyAlignment="1">
      <alignment vertical="center"/>
    </xf>
    <xf numFmtId="0" fontId="15" fillId="9" borderId="35" xfId="0" applyFont="1" applyFill="1" applyBorder="1" applyAlignment="1">
      <alignment vertical="center"/>
    </xf>
    <xf numFmtId="0" fontId="15" fillId="9" borderId="19" xfId="0" applyFont="1" applyFill="1" applyBorder="1" applyAlignment="1">
      <alignment vertical="center"/>
    </xf>
    <xf numFmtId="0" fontId="15" fillId="9" borderId="20" xfId="0" applyFont="1" applyFill="1" applyBorder="1" applyAlignment="1">
      <alignment vertical="center"/>
    </xf>
    <xf numFmtId="0" fontId="15" fillId="11" borderId="32" xfId="0" applyFont="1" applyFill="1" applyBorder="1" applyAlignment="1">
      <alignment vertical="center"/>
    </xf>
    <xf numFmtId="0" fontId="15" fillId="11" borderId="4" xfId="0" applyFont="1" applyFill="1" applyBorder="1" applyAlignment="1">
      <alignment vertical="center"/>
    </xf>
    <xf numFmtId="0" fontId="15" fillId="9" borderId="32" xfId="0" applyFont="1" applyFill="1" applyBorder="1" applyAlignment="1">
      <alignment vertical="center"/>
    </xf>
    <xf numFmtId="0" fontId="15" fillId="9" borderId="4" xfId="0" applyFont="1" applyFill="1" applyBorder="1" applyAlignment="1">
      <alignment vertical="center"/>
    </xf>
    <xf numFmtId="3" fontId="15" fillId="9" borderId="32" xfId="0" applyNumberFormat="1" applyFont="1" applyFill="1" applyBorder="1" applyAlignment="1">
      <alignment vertical="center" wrapText="1"/>
    </xf>
    <xf numFmtId="3" fontId="15" fillId="9" borderId="4" xfId="0" applyNumberFormat="1" applyFont="1" applyFill="1" applyBorder="1" applyAlignment="1">
      <alignment vertical="center" wrapText="1"/>
    </xf>
    <xf numFmtId="3" fontId="15" fillId="10" borderId="32" xfId="0" applyNumberFormat="1" applyFont="1" applyFill="1" applyBorder="1" applyAlignment="1">
      <alignment vertical="center"/>
    </xf>
    <xf numFmtId="3" fontId="15" fillId="10" borderId="4" xfId="0" applyNumberFormat="1" applyFont="1" applyFill="1" applyBorder="1" applyAlignment="1">
      <alignment vertical="center"/>
    </xf>
    <xf numFmtId="0" fontId="15" fillId="8" borderId="34" xfId="0" applyFont="1" applyFill="1" applyBorder="1" applyAlignment="1">
      <alignment vertical="center"/>
    </xf>
    <xf numFmtId="0" fontId="15" fillId="8" borderId="33" xfId="0" applyFont="1" applyFill="1" applyBorder="1" applyAlignment="1">
      <alignment vertical="center"/>
    </xf>
    <xf numFmtId="0" fontId="15" fillId="8" borderId="49" xfId="0" applyFont="1" applyFill="1" applyBorder="1" applyAlignment="1">
      <alignment vertical="center"/>
    </xf>
    <xf numFmtId="0" fontId="21" fillId="0" borderId="0" xfId="0" applyFont="1" applyFill="1" applyAlignment="1">
      <alignment vertical="center"/>
    </xf>
    <xf numFmtId="0" fontId="9" fillId="0" borderId="0" xfId="0" applyFont="1" applyFill="1" applyAlignment="1" applyProtection="1">
      <alignment horizontal="center" vertical="center"/>
    </xf>
    <xf numFmtId="0" fontId="15" fillId="0" borderId="0" xfId="0" applyFont="1" applyFill="1" applyAlignment="1" applyProtection="1">
      <alignment horizontal="center" vertical="center"/>
    </xf>
    <xf numFmtId="0" fontId="0" fillId="0" borderId="0" xfId="0" applyAlignment="1">
      <alignment horizontal="center"/>
    </xf>
    <xf numFmtId="0" fontId="21" fillId="0" borderId="0" xfId="0" applyFont="1" applyFill="1" applyAlignment="1">
      <alignment vertical="center" wrapText="1"/>
    </xf>
    <xf numFmtId="0" fontId="20" fillId="0" borderId="0" xfId="0" applyFont="1" applyBorder="1" applyProtection="1"/>
    <xf numFmtId="0" fontId="15" fillId="0" borderId="0" xfId="0" applyFont="1" applyAlignment="1" applyProtection="1"/>
    <xf numFmtId="0" fontId="23" fillId="0" borderId="0" xfId="0" applyFont="1" applyFill="1" applyAlignment="1" applyProtection="1">
      <alignment vertical="center"/>
    </xf>
    <xf numFmtId="0" fontId="9" fillId="0" borderId="6" xfId="0" applyFont="1" applyBorder="1" applyAlignment="1" applyProtection="1">
      <alignment vertical="center" wrapText="1"/>
    </xf>
    <xf numFmtId="0" fontId="10" fillId="45" borderId="42" xfId="0" applyFont="1" applyFill="1" applyBorder="1" applyAlignment="1" applyProtection="1">
      <alignment horizontal="center" vertical="center"/>
    </xf>
    <xf numFmtId="0" fontId="10" fillId="46" borderId="0" xfId="0" applyFont="1" applyFill="1" applyAlignment="1" applyProtection="1">
      <alignment vertical="center"/>
    </xf>
    <xf numFmtId="0" fontId="21" fillId="46" borderId="0" xfId="0" applyFont="1" applyFill="1" applyAlignment="1">
      <alignment vertical="center"/>
    </xf>
    <xf numFmtId="0" fontId="10" fillId="46" borderId="0" xfId="0" applyFont="1" applyFill="1" applyAlignment="1" applyProtection="1">
      <alignment horizontal="left" vertical="center"/>
    </xf>
    <xf numFmtId="0" fontId="9" fillId="46" borderId="1" xfId="0" applyFont="1" applyFill="1" applyBorder="1" applyAlignment="1" applyProtection="1">
      <alignment horizontal="center" vertical="center"/>
    </xf>
    <xf numFmtId="0" fontId="10" fillId="46" borderId="1" xfId="0" applyFont="1" applyFill="1" applyBorder="1" applyAlignment="1" applyProtection="1">
      <alignment horizontal="center" vertical="center"/>
    </xf>
    <xf numFmtId="0" fontId="9" fillId="0" borderId="0" xfId="65" quotePrefix="1" applyFont="1" applyFill="1" applyAlignment="1" applyProtection="1">
      <alignment horizontal="center" vertical="center"/>
    </xf>
    <xf numFmtId="0" fontId="13" fillId="6" borderId="0" xfId="67" applyFont="1" applyFill="1" applyAlignment="1" applyProtection="1"/>
    <xf numFmtId="0" fontId="13" fillId="6" borderId="0" xfId="67" applyFont="1" applyFill="1" applyAlignment="1" applyProtection="1">
      <alignment horizontal="center" vertical="center"/>
    </xf>
    <xf numFmtId="0" fontId="9" fillId="6" borderId="0" xfId="67" applyFont="1" applyFill="1" applyAlignment="1" applyProtection="1">
      <alignment horizontal="center" vertical="center"/>
    </xf>
    <xf numFmtId="0" fontId="9" fillId="0" borderId="0" xfId="67" applyFont="1" applyFill="1" applyProtection="1"/>
    <xf numFmtId="0" fontId="9" fillId="6" borderId="0" xfId="67" applyFont="1" applyFill="1" applyProtection="1"/>
    <xf numFmtId="0" fontId="15" fillId="6" borderId="0" xfId="0" applyFont="1" applyFill="1" applyAlignment="1">
      <alignment horizontal="center"/>
    </xf>
    <xf numFmtId="0" fontId="9" fillId="6" borderId="0" xfId="0" applyFont="1" applyFill="1"/>
    <xf numFmtId="0" fontId="9" fillId="0" borderId="0" xfId="0" applyFont="1"/>
    <xf numFmtId="0" fontId="13" fillId="6" borderId="0" xfId="67" applyFont="1" applyFill="1" applyAlignment="1" applyProtection="1">
      <alignment horizontal="center"/>
    </xf>
    <xf numFmtId="0" fontId="13" fillId="0" borderId="0" xfId="67" applyFont="1" applyFill="1" applyAlignment="1" applyProtection="1">
      <alignment horizontal="center"/>
    </xf>
    <xf numFmtId="0" fontId="21" fillId="6" borderId="0" xfId="67" applyFont="1" applyFill="1" applyAlignment="1" applyProtection="1">
      <alignment horizontal="center"/>
    </xf>
    <xf numFmtId="0" fontId="13" fillId="8" borderId="0" xfId="67" applyFont="1" applyFill="1" applyAlignment="1" applyProtection="1">
      <alignment horizontal="center"/>
    </xf>
    <xf numFmtId="0" fontId="13" fillId="8" borderId="0" xfId="67" applyFont="1" applyFill="1" applyAlignment="1" applyProtection="1">
      <alignment horizontal="center" vertical="center"/>
    </xf>
    <xf numFmtId="0" fontId="15" fillId="0" borderId="0" xfId="0" applyFont="1" applyAlignment="1">
      <alignment horizontal="center"/>
    </xf>
    <xf numFmtId="0" fontId="9" fillId="8" borderId="0" xfId="0" applyFont="1" applyFill="1"/>
    <xf numFmtId="0" fontId="19" fillId="0" borderId="0" xfId="0" applyFont="1" applyBorder="1" applyAlignment="1" applyProtection="1">
      <alignment vertical="center"/>
      <protection hidden="1"/>
    </xf>
    <xf numFmtId="0" fontId="9" fillId="0" borderId="0" xfId="0" applyFont="1" applyAlignment="1" applyProtection="1">
      <alignment horizontal="center" vertical="center"/>
      <protection hidden="1"/>
    </xf>
    <xf numFmtId="0" fontId="9" fillId="0" borderId="0" xfId="0" applyFont="1" applyFill="1" applyProtection="1">
      <protection hidden="1"/>
    </xf>
    <xf numFmtId="0" fontId="9" fillId="0" borderId="0" xfId="0" applyFont="1" applyAlignment="1" applyProtection="1">
      <alignment vertical="center"/>
      <protection hidden="1"/>
    </xf>
    <xf numFmtId="0" fontId="9" fillId="0" borderId="0" xfId="0" applyFont="1" applyFill="1" applyAlignment="1" applyProtection="1">
      <alignment vertical="center"/>
      <protection hidden="1"/>
    </xf>
    <xf numFmtId="0" fontId="15" fillId="0" borderId="0" xfId="0" applyFont="1" applyAlignment="1">
      <alignment horizontal="center" vertical="center"/>
    </xf>
    <xf numFmtId="0" fontId="9" fillId="0" borderId="0" xfId="0" applyFont="1" applyBorder="1" applyAlignment="1" applyProtection="1">
      <alignment vertical="center" wrapText="1"/>
      <protection hidden="1"/>
    </xf>
    <xf numFmtId="0" fontId="9" fillId="0" borderId="0" xfId="0" applyFont="1" applyBorder="1" applyAlignment="1">
      <alignment vertical="center"/>
    </xf>
    <xf numFmtId="0" fontId="15" fillId="0" borderId="0" xfId="0" applyFont="1" applyAlignment="1">
      <alignment vertical="center"/>
    </xf>
    <xf numFmtId="0" fontId="9" fillId="0" borderId="0" xfId="0" applyFont="1" applyBorder="1" applyAlignment="1" applyProtection="1">
      <alignment horizontal="center" vertical="center"/>
      <protection hidden="1"/>
    </xf>
    <xf numFmtId="0" fontId="9" fillId="0" borderId="0" xfId="0" applyFont="1" applyFill="1" applyBorder="1" applyAlignment="1" applyProtection="1">
      <alignment vertical="center"/>
      <protection hidden="1"/>
    </xf>
    <xf numFmtId="0" fontId="9" fillId="0" borderId="0" xfId="0" applyFont="1" applyBorder="1" applyAlignment="1" applyProtection="1">
      <alignment vertical="center"/>
      <protection hidden="1"/>
    </xf>
    <xf numFmtId="0" fontId="9" fillId="0" borderId="9" xfId="0" applyFont="1" applyBorder="1" applyAlignment="1" applyProtection="1">
      <alignment vertical="center"/>
      <protection hidden="1"/>
    </xf>
    <xf numFmtId="0" fontId="9"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10" fillId="7" borderId="1" xfId="0" applyFont="1" applyFill="1" applyBorder="1" applyAlignment="1" applyProtection="1">
      <alignment horizontal="left" vertical="center"/>
    </xf>
    <xf numFmtId="0" fontId="9" fillId="0" borderId="1" xfId="0" applyFont="1" applyBorder="1" applyAlignment="1" applyProtection="1">
      <alignment horizontal="center" vertical="center" wrapText="1"/>
      <protection hidden="1"/>
    </xf>
    <xf numFmtId="0" fontId="22" fillId="0" borderId="1" xfId="0" applyFont="1" applyBorder="1" applyAlignment="1" applyProtection="1">
      <alignment horizontal="center" vertical="center" wrapText="1"/>
      <protection hidden="1"/>
    </xf>
    <xf numFmtId="0" fontId="9" fillId="0" borderId="1" xfId="0" applyFont="1" applyBorder="1" applyAlignment="1" applyProtection="1">
      <alignment vertical="center" wrapText="1"/>
      <protection hidden="1"/>
    </xf>
    <xf numFmtId="167" fontId="9" fillId="0" borderId="0" xfId="0" applyNumberFormat="1" applyFont="1" applyFill="1" applyAlignment="1">
      <alignment vertical="center"/>
    </xf>
    <xf numFmtId="0" fontId="9" fillId="0" borderId="0" xfId="0" applyFont="1" applyAlignment="1">
      <alignment horizontal="center" vertical="center"/>
    </xf>
    <xf numFmtId="0" fontId="9" fillId="0" borderId="0" xfId="0" applyFont="1" applyFill="1"/>
    <xf numFmtId="0" fontId="23" fillId="0" borderId="0" xfId="0" applyFont="1" applyAlignment="1">
      <alignmen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pplyProtection="1">
      <alignment vertical="center"/>
    </xf>
    <xf numFmtId="0" fontId="15" fillId="0" borderId="0" xfId="69" applyFont="1" applyBorder="1" applyAlignment="1">
      <alignment horizontal="right" vertical="center"/>
    </xf>
    <xf numFmtId="3" fontId="15" fillId="8" borderId="0" xfId="0" applyNumberFormat="1" applyFont="1" applyFill="1" applyBorder="1" applyAlignment="1">
      <alignment vertical="center"/>
    </xf>
    <xf numFmtId="0" fontId="15" fillId="0" borderId="0" xfId="0" applyFont="1" applyFill="1" applyBorder="1" applyAlignment="1">
      <alignment horizontal="right" vertical="center"/>
    </xf>
    <xf numFmtId="1" fontId="9" fillId="0" borderId="4" xfId="0" applyNumberFormat="1" applyFont="1" applyFill="1" applyBorder="1" applyAlignment="1" applyProtection="1">
      <alignment vertical="center"/>
    </xf>
    <xf numFmtId="0" fontId="20" fillId="11" borderId="4" xfId="0" applyFont="1" applyFill="1" applyBorder="1"/>
    <xf numFmtId="0" fontId="29" fillId="0" borderId="0" xfId="36" applyFont="1" applyFill="1" applyBorder="1" applyAlignment="1" applyProtection="1">
      <alignment vertical="center"/>
    </xf>
    <xf numFmtId="0" fontId="26" fillId="0" borderId="0" xfId="0" applyFont="1" applyFill="1" applyBorder="1" applyAlignment="1">
      <alignment vertical="center" wrapText="1"/>
    </xf>
    <xf numFmtId="0" fontId="51" fillId="0" borderId="0" xfId="0" applyFont="1" applyFill="1" applyBorder="1" applyAlignment="1">
      <alignment vertical="center"/>
    </xf>
    <xf numFmtId="164" fontId="10" fillId="47" borderId="36" xfId="0" applyNumberFormat="1" applyFont="1" applyFill="1" applyBorder="1" applyAlignment="1" applyProtection="1">
      <alignment vertical="center"/>
    </xf>
    <xf numFmtId="0" fontId="9" fillId="0" borderId="0" xfId="65" applyFont="1" applyFill="1" applyAlignment="1" applyProtection="1">
      <alignment vertical="center" wrapText="1"/>
    </xf>
    <xf numFmtId="164" fontId="9" fillId="37" borderId="1" xfId="0" applyNumberFormat="1" applyFont="1" applyFill="1" applyBorder="1" applyAlignment="1" applyProtection="1">
      <alignment vertical="center"/>
      <protection locked="0"/>
    </xf>
    <xf numFmtId="1" fontId="9" fillId="0" borderId="23" xfId="38" applyNumberFormat="1" applyFont="1" applyFill="1" applyBorder="1" applyAlignment="1" applyProtection="1"/>
    <xf numFmtId="0" fontId="52" fillId="0" borderId="0" xfId="0" applyFont="1" applyFill="1" applyAlignment="1" applyProtection="1">
      <alignment vertical="center"/>
    </xf>
    <xf numFmtId="0" fontId="10" fillId="7" borderId="1" xfId="0" applyFont="1" applyFill="1" applyBorder="1" applyAlignment="1" applyProtection="1">
      <alignment horizontal="center" vertical="center"/>
    </xf>
    <xf numFmtId="166" fontId="53" fillId="0" borderId="0" xfId="0" applyNumberFormat="1" applyFont="1" applyFill="1" applyBorder="1" applyAlignment="1">
      <alignment vertical="center"/>
    </xf>
    <xf numFmtId="0" fontId="15" fillId="47" borderId="0" xfId="64" applyFont="1" applyFill="1" applyBorder="1" applyAlignment="1" applyProtection="1">
      <alignment horizontal="right"/>
    </xf>
    <xf numFmtId="0" fontId="15" fillId="47" borderId="0" xfId="64" applyFont="1" applyFill="1" applyBorder="1" applyAlignment="1" applyProtection="1">
      <alignment horizontal="right" vertical="center"/>
    </xf>
    <xf numFmtId="0" fontId="9" fillId="7" borderId="1" xfId="64" applyFont="1" applyFill="1" applyBorder="1" applyAlignment="1" applyProtection="1">
      <alignment horizontal="center" vertical="center"/>
    </xf>
    <xf numFmtId="0" fontId="9" fillId="7" borderId="17" xfId="0" applyFont="1" applyFill="1" applyBorder="1" applyAlignment="1" applyProtection="1">
      <alignment horizontal="center" vertical="center"/>
    </xf>
    <xf numFmtId="0" fontId="10" fillId="0" borderId="4" xfId="0" applyFont="1" applyFill="1" applyBorder="1" applyAlignment="1" applyProtection="1">
      <alignment vertical="center"/>
    </xf>
    <xf numFmtId="0" fontId="10" fillId="0" borderId="4" xfId="0" applyFont="1" applyBorder="1" applyAlignment="1" applyProtection="1">
      <alignment horizontal="center" vertical="center"/>
    </xf>
    <xf numFmtId="0" fontId="9" fillId="0" borderId="0" xfId="0" applyFont="1" applyBorder="1" applyAlignment="1" applyProtection="1">
      <alignment horizontal="center" vertical="center" wrapText="1"/>
    </xf>
    <xf numFmtId="0" fontId="0" fillId="0" borderId="0" xfId="0" applyBorder="1" applyAlignment="1">
      <alignment vertical="center"/>
    </xf>
    <xf numFmtId="164" fontId="10" fillId="7" borderId="4" xfId="0" applyNumberFormat="1" applyFont="1" applyFill="1" applyBorder="1" applyAlignment="1" applyProtection="1">
      <alignment vertical="center"/>
    </xf>
    <xf numFmtId="3" fontId="15" fillId="8" borderId="60" xfId="0" applyNumberFormat="1" applyFont="1" applyFill="1" applyBorder="1"/>
    <xf numFmtId="0" fontId="0" fillId="47" borderId="0" xfId="0" applyFill="1"/>
    <xf numFmtId="0" fontId="15" fillId="47" borderId="0" xfId="0" applyFont="1" applyFill="1"/>
    <xf numFmtId="0" fontId="1" fillId="47" borderId="0" xfId="0" applyFont="1" applyFill="1"/>
    <xf numFmtId="0" fontId="20" fillId="11" borderId="19" xfId="0" applyFont="1" applyFill="1" applyBorder="1"/>
    <xf numFmtId="0" fontId="15" fillId="11" borderId="19" xfId="0" applyFont="1" applyFill="1" applyBorder="1"/>
    <xf numFmtId="3" fontId="15" fillId="11" borderId="19" xfId="0" applyNumberFormat="1" applyFont="1" applyFill="1" applyBorder="1"/>
    <xf numFmtId="0" fontId="15" fillId="9" borderId="59" xfId="0" applyFont="1" applyFill="1" applyBorder="1"/>
    <xf numFmtId="3" fontId="15" fillId="9" borderId="60" xfId="0" applyNumberFormat="1" applyFont="1" applyFill="1" applyBorder="1"/>
    <xf numFmtId="0" fontId="15" fillId="8" borderId="19" xfId="0" applyFont="1" applyFill="1" applyBorder="1"/>
    <xf numFmtId="3" fontId="15" fillId="8" borderId="19" xfId="0" applyNumberFormat="1" applyFont="1" applyFill="1" applyBorder="1"/>
    <xf numFmtId="0" fontId="15" fillId="8" borderId="0" xfId="0" applyFont="1" applyFill="1" applyBorder="1" applyAlignment="1">
      <alignment horizontal="center"/>
    </xf>
    <xf numFmtId="3" fontId="15" fillId="8" borderId="60" xfId="0" applyNumberFormat="1" applyFont="1" applyFill="1" applyBorder="1" applyAlignment="1">
      <alignment horizontal="center"/>
    </xf>
    <xf numFmtId="0" fontId="9" fillId="47" borderId="0" xfId="65" applyFont="1" applyFill="1" applyBorder="1" applyAlignment="1" applyProtection="1">
      <alignment vertical="center"/>
    </xf>
    <xf numFmtId="0" fontId="10" fillId="47" borderId="0" xfId="65" applyFont="1" applyFill="1" applyBorder="1" applyAlignment="1" applyProtection="1">
      <alignment vertical="center"/>
    </xf>
    <xf numFmtId="0" fontId="21" fillId="0" borderId="0" xfId="0" applyFont="1" applyFill="1" applyAlignment="1">
      <alignment vertical="center" wrapText="1"/>
    </xf>
    <xf numFmtId="0" fontId="23" fillId="0" borderId="0" xfId="0" applyFont="1" applyFill="1" applyAlignment="1" applyProtection="1">
      <alignment horizontal="right" vertical="center"/>
    </xf>
    <xf numFmtId="0" fontId="9" fillId="0" borderId="0" xfId="0" applyFont="1" applyAlignment="1">
      <alignment horizontal="right" vertical="center"/>
    </xf>
    <xf numFmtId="0" fontId="18" fillId="0" borderId="0" xfId="0" applyFont="1" applyAlignment="1">
      <alignment horizontal="right" vertical="center"/>
    </xf>
    <xf numFmtId="0" fontId="23" fillId="0" borderId="0" xfId="0" applyFont="1" applyFill="1" applyAlignment="1" applyProtection="1">
      <alignment horizontal="right" vertical="top"/>
    </xf>
    <xf numFmtId="0" fontId="9" fillId="0" borderId="0" xfId="0" applyFont="1" applyAlignment="1">
      <alignment horizontal="right" vertical="top"/>
    </xf>
    <xf numFmtId="0" fontId="18" fillId="0" borderId="0" xfId="0" applyFont="1" applyAlignment="1">
      <alignment horizontal="right" vertical="top"/>
    </xf>
    <xf numFmtId="0" fontId="21" fillId="0" borderId="0" xfId="0" applyFont="1" applyFill="1" applyAlignment="1">
      <alignment horizontal="right" vertical="center"/>
    </xf>
    <xf numFmtId="0" fontId="21" fillId="0" borderId="0" xfId="0" applyFont="1" applyFill="1" applyAlignment="1">
      <alignment horizontal="right" vertical="top"/>
    </xf>
    <xf numFmtId="0" fontId="3" fillId="0" borderId="0" xfId="36" applyAlignment="1" applyProtection="1"/>
    <xf numFmtId="0" fontId="9" fillId="0" borderId="0" xfId="65" applyFont="1" applyFill="1" applyAlignment="1" applyProtection="1">
      <alignment vertical="center"/>
    </xf>
    <xf numFmtId="0" fontId="15" fillId="11" borderId="18" xfId="0" applyFont="1" applyFill="1" applyBorder="1"/>
    <xf numFmtId="0" fontId="15" fillId="9" borderId="20" xfId="0" applyFont="1" applyFill="1" applyBorder="1"/>
    <xf numFmtId="3" fontId="15" fillId="9" borderId="18" xfId="0" applyNumberFormat="1" applyFont="1" applyFill="1" applyBorder="1"/>
    <xf numFmtId="0" fontId="18" fillId="47" borderId="0" xfId="64" applyFont="1" applyFill="1" applyProtection="1"/>
    <xf numFmtId="0" fontId="19" fillId="47" borderId="0" xfId="64" applyFont="1" applyFill="1" applyProtection="1"/>
    <xf numFmtId="0" fontId="9" fillId="47" borderId="0" xfId="64" applyFont="1" applyFill="1" applyBorder="1" applyAlignment="1" applyProtection="1">
      <alignment horizontal="center"/>
    </xf>
    <xf numFmtId="0" fontId="18" fillId="47" borderId="0" xfId="64" applyFont="1" applyFill="1" applyAlignment="1" applyProtection="1">
      <alignment wrapText="1"/>
    </xf>
    <xf numFmtId="0" fontId="10" fillId="47" borderId="0" xfId="64" applyFont="1" applyFill="1" applyProtection="1"/>
    <xf numFmtId="0" fontId="50" fillId="47" borderId="0" xfId="64" applyFont="1" applyFill="1" applyBorder="1" applyAlignment="1" applyProtection="1">
      <alignment horizontal="left"/>
    </xf>
    <xf numFmtId="0" fontId="54" fillId="47" borderId="0" xfId="64" applyFont="1" applyFill="1" applyProtection="1"/>
    <xf numFmtId="0" fontId="18" fillId="47" borderId="0" xfId="64" applyFont="1" applyFill="1" applyAlignment="1" applyProtection="1">
      <alignment horizontal="right" vertical="center"/>
    </xf>
    <xf numFmtId="0" fontId="18" fillId="47" borderId="0" xfId="64" applyFont="1" applyFill="1" applyAlignment="1" applyProtection="1">
      <alignment horizontal="right" vertical="top"/>
    </xf>
    <xf numFmtId="0" fontId="9" fillId="0" borderId="0" xfId="65" applyFont="1" applyFill="1" applyAlignment="1" applyProtection="1">
      <alignment vertical="center"/>
    </xf>
    <xf numFmtId="0" fontId="10" fillId="0" borderId="9" xfId="68" applyFont="1" applyFill="1" applyBorder="1" applyAlignment="1" applyProtection="1">
      <alignment vertical="center"/>
    </xf>
    <xf numFmtId="0" fontId="9" fillId="0" borderId="9" xfId="65" applyFont="1" applyBorder="1" applyAlignment="1" applyProtection="1">
      <alignment vertical="center"/>
    </xf>
    <xf numFmtId="173" fontId="9" fillId="0" borderId="1" xfId="65" applyNumberFormat="1" applyFont="1" applyFill="1" applyBorder="1" applyAlignment="1" applyProtection="1">
      <alignment horizontal="center" vertical="center"/>
    </xf>
    <xf numFmtId="0" fontId="9" fillId="0" borderId="0" xfId="65" applyFont="1" applyAlignment="1" applyProtection="1">
      <alignment horizontal="center" vertical="center"/>
    </xf>
    <xf numFmtId="0" fontId="9" fillId="0" borderId="0" xfId="65" applyFont="1" applyAlignment="1" applyProtection="1">
      <alignment horizontal="left" vertical="center"/>
    </xf>
    <xf numFmtId="0" fontId="9" fillId="0" borderId="0" xfId="65" applyFont="1" applyFill="1" applyAlignment="1" applyProtection="1">
      <alignment horizontal="left" vertical="center"/>
    </xf>
    <xf numFmtId="0" fontId="0" fillId="0" borderId="0" xfId="0" applyAlignment="1">
      <alignment vertical="center"/>
    </xf>
    <xf numFmtId="0" fontId="9" fillId="0" borderId="25" xfId="38" quotePrefix="1" applyNumberFormat="1" applyFont="1" applyFill="1" applyBorder="1" applyAlignment="1" applyProtection="1">
      <alignment horizontal="center" vertical="center"/>
    </xf>
    <xf numFmtId="0" fontId="0" fillId="0" borderId="61" xfId="0" applyBorder="1" applyAlignment="1">
      <alignment vertical="center"/>
    </xf>
    <xf numFmtId="0" fontId="13" fillId="0" borderId="22" xfId="65" applyFont="1" applyFill="1" applyBorder="1" applyProtection="1"/>
    <xf numFmtId="0" fontId="10" fillId="0" borderId="0" xfId="65" applyFont="1" applyFill="1" applyBorder="1" applyAlignment="1" applyProtection="1">
      <alignment horizontal="left"/>
    </xf>
    <xf numFmtId="0" fontId="10" fillId="0" borderId="18" xfId="0" applyFont="1" applyFill="1" applyBorder="1" applyAlignment="1" applyProtection="1">
      <alignment horizontal="left"/>
    </xf>
    <xf numFmtId="0" fontId="18" fillId="0" borderId="0" xfId="0" applyFont="1" applyAlignment="1">
      <alignment vertical="center"/>
    </xf>
    <xf numFmtId="0" fontId="3" fillId="0" borderId="0" xfId="36" applyAlignment="1" applyProtection="1">
      <alignment vertical="center"/>
    </xf>
    <xf numFmtId="0" fontId="18" fillId="47" borderId="0" xfId="64" applyFont="1" applyFill="1" applyAlignment="1" applyProtection="1">
      <alignment horizontal="center" vertical="center"/>
    </xf>
    <xf numFmtId="0" fontId="54" fillId="47" borderId="0" xfId="64" applyFont="1" applyFill="1" applyAlignment="1" applyProtection="1">
      <alignment vertical="center"/>
    </xf>
    <xf numFmtId="0" fontId="9" fillId="47" borderId="63" xfId="64" applyFont="1" applyFill="1" applyBorder="1" applyAlignment="1" applyProtection="1">
      <alignment horizontal="center" vertical="center"/>
    </xf>
    <xf numFmtId="0" fontId="9" fillId="47" borderId="40" xfId="64" applyFont="1" applyFill="1" applyBorder="1" applyAlignment="1" applyProtection="1">
      <alignment horizontal="center" vertical="center"/>
    </xf>
    <xf numFmtId="0" fontId="23" fillId="47" borderId="36" xfId="64" applyFont="1" applyFill="1" applyBorder="1" applyAlignment="1" applyProtection="1">
      <alignment horizontal="center" vertical="center"/>
    </xf>
    <xf numFmtId="0" fontId="9" fillId="0" borderId="22" xfId="0" applyFont="1" applyBorder="1" applyAlignment="1">
      <alignment horizontal="center" vertical="center"/>
    </xf>
    <xf numFmtId="0" fontId="9" fillId="0" borderId="64" xfId="0" applyFont="1" applyFill="1" applyBorder="1" applyAlignment="1">
      <alignment horizontal="center" vertical="center"/>
    </xf>
    <xf numFmtId="0" fontId="9" fillId="0" borderId="1" xfId="0" applyFont="1" applyFill="1" applyBorder="1" applyAlignment="1" applyProtection="1">
      <alignment horizontal="center" vertical="center" wrapText="1"/>
      <protection hidden="1"/>
    </xf>
    <xf numFmtId="0" fontId="9" fillId="0" borderId="1" xfId="0" quotePrefix="1" applyFont="1" applyFill="1" applyBorder="1" applyAlignment="1" applyProtection="1">
      <alignment horizontal="center" vertical="center" wrapText="1"/>
      <protection hidden="1"/>
    </xf>
    <xf numFmtId="0" fontId="10" fillId="0" borderId="36" xfId="0" applyFont="1" applyFill="1" applyBorder="1" applyAlignment="1" applyProtection="1">
      <alignment horizontal="center"/>
      <protection hidden="1"/>
    </xf>
    <xf numFmtId="0" fontId="13" fillId="0" borderId="0" xfId="65" applyFont="1" applyFill="1" applyAlignment="1" applyProtection="1">
      <alignment horizontal="center"/>
    </xf>
    <xf numFmtId="164" fontId="9" fillId="37" borderId="1" xfId="93" applyNumberFormat="1" applyFont="1" applyFill="1" applyBorder="1" applyAlignment="1" applyProtection="1">
      <alignment vertical="center"/>
      <protection locked="0"/>
    </xf>
    <xf numFmtId="0" fontId="9" fillId="0" borderId="59" xfId="0" applyFont="1" applyBorder="1" applyAlignment="1" applyProtection="1">
      <alignment horizontal="center" vertical="center" wrapText="1"/>
    </xf>
    <xf numFmtId="0" fontId="9" fillId="0" borderId="25" xfId="0" applyFont="1" applyBorder="1" applyAlignment="1" applyProtection="1">
      <alignment horizontal="center" vertical="center" wrapText="1"/>
    </xf>
    <xf numFmtId="1" fontId="9" fillId="0" borderId="22" xfId="0" applyNumberFormat="1" applyFont="1" applyFill="1" applyBorder="1" applyAlignment="1" applyProtection="1">
      <alignment vertical="center"/>
    </xf>
    <xf numFmtId="1" fontId="9" fillId="0" borderId="25" xfId="0" applyNumberFormat="1" applyFont="1" applyFill="1" applyBorder="1" applyAlignment="1" applyProtection="1">
      <alignment vertical="center"/>
    </xf>
    <xf numFmtId="0" fontId="9" fillId="0" borderId="60" xfId="0" applyFont="1" applyFill="1" applyBorder="1" applyAlignment="1" applyProtection="1">
      <alignment vertical="center"/>
    </xf>
    <xf numFmtId="0" fontId="9" fillId="0" borderId="41" xfId="0" applyFont="1" applyFill="1" applyBorder="1" applyAlignment="1" applyProtection="1">
      <alignment vertical="center"/>
    </xf>
    <xf numFmtId="164" fontId="10" fillId="7" borderId="4" xfId="93" applyNumberFormat="1" applyFont="1" applyFill="1" applyBorder="1" applyAlignment="1" applyProtection="1">
      <alignment vertical="center"/>
    </xf>
    <xf numFmtId="0" fontId="60" fillId="0" borderId="0" xfId="65" applyFont="1" applyFill="1" applyProtection="1"/>
    <xf numFmtId="0" fontId="13" fillId="0" borderId="62" xfId="65" applyFont="1" applyFill="1" applyBorder="1" applyProtection="1"/>
    <xf numFmtId="0" fontId="9" fillId="0" borderId="62" xfId="65" applyFont="1" applyFill="1" applyBorder="1" applyProtection="1"/>
    <xf numFmtId="1" fontId="10" fillId="6" borderId="20" xfId="65" applyNumberFormat="1" applyFont="1" applyFill="1" applyBorder="1" applyAlignment="1" applyProtection="1">
      <alignment horizontal="center"/>
    </xf>
    <xf numFmtId="0" fontId="10" fillId="0" borderId="41" xfId="65" applyFont="1" applyFill="1" applyBorder="1" applyAlignment="1" applyProtection="1">
      <alignment horizontal="left"/>
    </xf>
    <xf numFmtId="0" fontId="9" fillId="0" borderId="24" xfId="65" applyFont="1" applyFill="1" applyBorder="1" applyProtection="1"/>
    <xf numFmtId="3" fontId="15" fillId="9" borderId="32" xfId="0" applyNumberFormat="1" applyFont="1" applyFill="1" applyBorder="1" applyAlignment="1">
      <alignment horizontal="center" vertical="center" wrapText="1"/>
    </xf>
    <xf numFmtId="3" fontId="15" fillId="9" borderId="4" xfId="0" applyNumberFormat="1" applyFont="1" applyFill="1" applyBorder="1" applyAlignment="1">
      <alignment horizontal="center" vertical="center" wrapText="1"/>
    </xf>
    <xf numFmtId="3" fontId="15" fillId="9" borderId="18" xfId="0" applyNumberFormat="1" applyFont="1" applyFill="1" applyBorder="1" applyAlignment="1">
      <alignment horizontal="center" vertical="center" wrapText="1"/>
    </xf>
    <xf numFmtId="3" fontId="15" fillId="9" borderId="40" xfId="0" applyNumberFormat="1" applyFont="1" applyFill="1" applyBorder="1" applyAlignment="1">
      <alignment horizontal="center" vertical="center" wrapText="1"/>
    </xf>
    <xf numFmtId="3" fontId="15" fillId="9" borderId="37" xfId="0" applyNumberFormat="1" applyFont="1" applyFill="1" applyBorder="1" applyAlignment="1">
      <alignment horizontal="center" vertical="center" wrapText="1"/>
    </xf>
    <xf numFmtId="0" fontId="15" fillId="8" borderId="0" xfId="0" applyFont="1" applyFill="1" applyBorder="1" applyAlignment="1">
      <alignment horizontal="center" vertical="center"/>
    </xf>
    <xf numFmtId="0" fontId="15" fillId="8" borderId="0" xfId="0" applyFont="1" applyFill="1" applyAlignment="1">
      <alignment horizontal="center" vertical="center"/>
    </xf>
    <xf numFmtId="0" fontId="15" fillId="8" borderId="0" xfId="0" applyFont="1" applyFill="1" applyAlignment="1">
      <alignment horizontal="center" vertical="center" wrapText="1"/>
    </xf>
    <xf numFmtId="0" fontId="15" fillId="8" borderId="0" xfId="0" applyFont="1" applyFill="1" applyAlignment="1">
      <alignment horizontal="center"/>
    </xf>
    <xf numFmtId="3" fontId="15" fillId="10" borderId="32" xfId="0" applyNumberFormat="1" applyFont="1" applyFill="1" applyBorder="1" applyAlignment="1">
      <alignment horizontal="center" vertical="center"/>
    </xf>
    <xf numFmtId="3" fontId="15" fillId="10" borderId="4" xfId="0" applyNumberFormat="1" applyFont="1" applyFill="1" applyBorder="1" applyAlignment="1">
      <alignment horizontal="center" vertical="center"/>
    </xf>
    <xf numFmtId="14" fontId="15" fillId="10" borderId="4" xfId="0" applyNumberFormat="1" applyFont="1" applyFill="1" applyBorder="1" applyAlignment="1">
      <alignment horizontal="center" vertical="center"/>
    </xf>
    <xf numFmtId="0" fontId="15" fillId="10" borderId="18" xfId="0" applyFont="1" applyFill="1" applyBorder="1" applyAlignment="1">
      <alignment horizontal="center" vertical="center"/>
    </xf>
    <xf numFmtId="3" fontId="15" fillId="10" borderId="59" xfId="0" applyNumberFormat="1" applyFont="1" applyFill="1" applyBorder="1" applyAlignment="1">
      <alignment horizontal="center" vertical="center"/>
    </xf>
    <xf numFmtId="3" fontId="15" fillId="10" borderId="20" xfId="0" applyNumberFormat="1" applyFont="1" applyFill="1" applyBorder="1" applyAlignment="1">
      <alignment horizontal="center" vertical="center"/>
    </xf>
    <xf numFmtId="0" fontId="15" fillId="10" borderId="4" xfId="0" applyNumberFormat="1" applyFont="1" applyFill="1" applyBorder="1" applyAlignment="1">
      <alignment horizontal="center" vertical="center"/>
    </xf>
    <xf numFmtId="1" fontId="15" fillId="10" borderId="4" xfId="0" applyNumberFormat="1" applyFont="1" applyFill="1" applyBorder="1" applyAlignment="1">
      <alignment horizontal="center" vertical="center"/>
    </xf>
    <xf numFmtId="3" fontId="15" fillId="10" borderId="4" xfId="0" applyNumberFormat="1" applyFont="1" applyFill="1" applyBorder="1" applyAlignment="1">
      <alignment horizontal="left" vertical="center"/>
    </xf>
    <xf numFmtId="49" fontId="15" fillId="10" borderId="4" xfId="0" applyNumberFormat="1" applyFont="1" applyFill="1" applyBorder="1" applyAlignment="1">
      <alignment horizontal="left" vertical="center"/>
    </xf>
    <xf numFmtId="0" fontId="15" fillId="10" borderId="18" xfId="0" applyFont="1" applyFill="1" applyBorder="1" applyAlignment="1">
      <alignment horizontal="left" vertical="center"/>
    </xf>
    <xf numFmtId="164" fontId="15" fillId="10" borderId="18" xfId="0" applyNumberFormat="1" applyFont="1" applyFill="1" applyBorder="1" applyAlignment="1">
      <alignment horizontal="left" vertical="center"/>
    </xf>
    <xf numFmtId="1" fontId="15" fillId="10" borderId="4" xfId="0" applyNumberFormat="1" applyFont="1" applyFill="1" applyBorder="1" applyAlignment="1">
      <alignment horizontal="left" vertical="center"/>
    </xf>
    <xf numFmtId="0" fontId="15" fillId="8" borderId="0" xfId="0" applyFont="1" applyFill="1" applyBorder="1" applyAlignment="1">
      <alignment horizontal="left" vertical="center"/>
    </xf>
    <xf numFmtId="0" fontId="15" fillId="8" borderId="0" xfId="0" applyFont="1" applyFill="1" applyAlignment="1">
      <alignment horizontal="left" vertical="center"/>
    </xf>
    <xf numFmtId="0" fontId="15" fillId="0" borderId="60" xfId="69" applyFont="1" applyBorder="1" applyAlignment="1">
      <alignment horizontal="right" vertical="center"/>
    </xf>
    <xf numFmtId="3" fontId="15" fillId="8" borderId="60" xfId="0" applyNumberFormat="1" applyFont="1" applyFill="1" applyBorder="1" applyAlignment="1">
      <alignment vertical="center"/>
    </xf>
    <xf numFmtId="0" fontId="15" fillId="8" borderId="60" xfId="0" applyFont="1" applyFill="1" applyBorder="1" applyAlignment="1">
      <alignment vertical="center"/>
    </xf>
    <xf numFmtId="3" fontId="15" fillId="9" borderId="32" xfId="0" applyNumberFormat="1" applyFont="1" applyFill="1" applyBorder="1" applyAlignment="1">
      <alignment horizontal="center"/>
    </xf>
    <xf numFmtId="3" fontId="15" fillId="9" borderId="4" xfId="0" applyNumberFormat="1" applyFont="1" applyFill="1" applyBorder="1" applyAlignment="1">
      <alignment horizontal="center"/>
    </xf>
    <xf numFmtId="0" fontId="15" fillId="9" borderId="4" xfId="0" applyFont="1" applyFill="1" applyBorder="1" applyAlignment="1">
      <alignment horizontal="center"/>
    </xf>
    <xf numFmtId="0" fontId="15" fillId="9" borderId="18" xfId="0" applyFont="1" applyFill="1" applyBorder="1" applyAlignment="1">
      <alignment horizontal="center"/>
    </xf>
    <xf numFmtId="3" fontId="15" fillId="11" borderId="35" xfId="0" applyNumberFormat="1" applyFont="1" applyFill="1" applyBorder="1"/>
    <xf numFmtId="0" fontId="15" fillId="11" borderId="20" xfId="0" applyFont="1" applyFill="1" applyBorder="1"/>
    <xf numFmtId="0" fontId="15" fillId="9" borderId="4" xfId="0" applyFont="1" applyFill="1" applyBorder="1" applyAlignment="1">
      <alignment horizontal="left"/>
    </xf>
    <xf numFmtId="3" fontId="15" fillId="11" borderId="20" xfId="0" applyNumberFormat="1" applyFont="1" applyFill="1" applyBorder="1"/>
    <xf numFmtId="0" fontId="15" fillId="11" borderId="19" xfId="0" applyFont="1" applyFill="1" applyBorder="1" applyAlignment="1">
      <alignment horizontal="center"/>
    </xf>
    <xf numFmtId="3" fontId="15" fillId="11" borderId="20" xfId="0" applyNumberFormat="1" applyFont="1" applyFill="1" applyBorder="1" applyAlignment="1">
      <alignment horizontal="center"/>
    </xf>
    <xf numFmtId="3" fontId="15" fillId="11" borderId="18" xfId="0" applyNumberFormat="1" applyFont="1" applyFill="1" applyBorder="1"/>
    <xf numFmtId="1" fontId="15" fillId="9" borderId="4" xfId="0" applyNumberFormat="1" applyFont="1" applyFill="1" applyBorder="1" applyAlignment="1">
      <alignment horizontal="center"/>
    </xf>
    <xf numFmtId="3" fontId="15" fillId="8" borderId="65" xfId="0" applyNumberFormat="1" applyFont="1" applyFill="1" applyBorder="1" applyAlignment="1">
      <alignment horizontal="center"/>
    </xf>
    <xf numFmtId="0" fontId="15" fillId="8" borderId="60" xfId="0" applyFont="1" applyFill="1" applyBorder="1" applyAlignment="1">
      <alignment horizontal="center"/>
    </xf>
    <xf numFmtId="3" fontId="15" fillId="8" borderId="34" xfId="0" applyNumberFormat="1" applyFont="1" applyFill="1" applyBorder="1"/>
    <xf numFmtId="49" fontId="15" fillId="8" borderId="33" xfId="0" applyNumberFormat="1" applyFont="1" applyFill="1" applyBorder="1"/>
    <xf numFmtId="0" fontId="14" fillId="47" borderId="0" xfId="0" applyFont="1" applyFill="1" applyAlignment="1">
      <alignment horizontal="center"/>
    </xf>
    <xf numFmtId="0" fontId="15" fillId="8" borderId="62" xfId="0" applyFont="1" applyFill="1" applyBorder="1" applyAlignment="1">
      <alignment vertical="center"/>
    </xf>
    <xf numFmtId="0" fontId="15" fillId="47" borderId="0" xfId="64" applyFont="1" applyFill="1" applyAlignment="1" applyProtection="1">
      <alignment horizontal="center" vertical="center"/>
    </xf>
    <xf numFmtId="0" fontId="10" fillId="0" borderId="36" xfId="0" applyFont="1" applyFill="1" applyBorder="1" applyAlignment="1" applyProtection="1">
      <alignment vertical="center"/>
    </xf>
    <xf numFmtId="0" fontId="9" fillId="0" borderId="0" xfId="65" applyFont="1" applyFill="1" applyAlignment="1" applyProtection="1">
      <alignment horizontal="center"/>
    </xf>
    <xf numFmtId="0" fontId="10" fillId="0" borderId="0" xfId="65" applyFont="1" applyFill="1" applyAlignment="1" applyProtection="1">
      <alignment horizontal="center"/>
    </xf>
    <xf numFmtId="0" fontId="18" fillId="0" borderId="0" xfId="0" applyFont="1" applyFill="1" applyAlignment="1" applyProtection="1">
      <alignment horizontal="center"/>
    </xf>
    <xf numFmtId="14" fontId="9" fillId="0" borderId="0" xfId="65" applyNumberFormat="1" applyFont="1" applyFill="1" applyAlignment="1" applyProtection="1">
      <alignment horizontal="center"/>
    </xf>
    <xf numFmtId="14" fontId="10" fillId="0" borderId="0" xfId="65" applyNumberFormat="1" applyFont="1" applyFill="1" applyAlignment="1" applyProtection="1">
      <alignment horizontal="center"/>
    </xf>
    <xf numFmtId="14" fontId="18" fillId="0" borderId="0" xfId="0" applyNumberFormat="1" applyFont="1" applyFill="1" applyBorder="1" applyAlignment="1" applyProtection="1">
      <alignment horizontal="center"/>
    </xf>
    <xf numFmtId="14" fontId="18" fillId="0" borderId="1" xfId="0" applyNumberFormat="1" applyFont="1" applyFill="1" applyBorder="1" applyAlignment="1" applyProtection="1">
      <alignment horizontal="center"/>
    </xf>
    <xf numFmtId="14" fontId="9" fillId="0" borderId="1" xfId="65" applyNumberFormat="1" applyFont="1" applyFill="1" applyBorder="1" applyAlignment="1" applyProtection="1">
      <alignment horizontal="center"/>
    </xf>
    <xf numFmtId="14" fontId="18" fillId="0" borderId="42" xfId="0" applyNumberFormat="1" applyFont="1" applyFill="1" applyBorder="1" applyAlignment="1" applyProtection="1">
      <alignment horizontal="center"/>
    </xf>
    <xf numFmtId="14" fontId="10" fillId="45" borderId="66" xfId="65" applyNumberFormat="1" applyFont="1" applyFill="1" applyBorder="1" applyAlignment="1" applyProtection="1">
      <alignment horizontal="center"/>
    </xf>
    <xf numFmtId="0" fontId="9" fillId="0" borderId="40" xfId="65" applyFont="1" applyFill="1" applyBorder="1" applyProtection="1"/>
    <xf numFmtId="173" fontId="9" fillId="6" borderId="1" xfId="65" applyNumberFormat="1" applyFont="1" applyFill="1" applyBorder="1" applyAlignment="1" applyProtection="1">
      <alignment horizontal="center" vertical="center"/>
      <protection locked="0"/>
    </xf>
    <xf numFmtId="0" fontId="9" fillId="0" borderId="38" xfId="65" applyFont="1" applyFill="1" applyBorder="1" applyAlignment="1" applyProtection="1">
      <alignment vertical="center"/>
    </xf>
    <xf numFmtId="0" fontId="9" fillId="0" borderId="22" xfId="65" applyFont="1" applyFill="1" applyBorder="1" applyAlignment="1" applyProtection="1">
      <alignment horizontal="center" vertical="center"/>
    </xf>
    <xf numFmtId="0" fontId="9" fillId="0" borderId="26" xfId="65" applyFont="1" applyFill="1" applyBorder="1" applyAlignment="1" applyProtection="1">
      <alignment vertical="center"/>
    </xf>
    <xf numFmtId="14" fontId="9" fillId="0" borderId="24" xfId="68" applyNumberFormat="1" applyFont="1" applyFill="1" applyBorder="1" applyAlignment="1" applyProtection="1">
      <alignment horizontal="center" vertical="center" wrapText="1"/>
    </xf>
    <xf numFmtId="0" fontId="9" fillId="0" borderId="28" xfId="65" applyFont="1" applyFill="1" applyBorder="1" applyAlignment="1" applyProtection="1">
      <alignment vertical="center"/>
    </xf>
    <xf numFmtId="0" fontId="18" fillId="0" borderId="1" xfId="65" applyFont="1" applyFill="1" applyBorder="1" applyAlignment="1" applyProtection="1">
      <alignment horizontal="center"/>
    </xf>
    <xf numFmtId="0" fontId="9" fillId="0" borderId="0" xfId="65" applyFont="1" applyFill="1" applyAlignment="1" applyProtection="1">
      <alignment horizontal="left" vertical="center"/>
    </xf>
    <xf numFmtId="0" fontId="0" fillId="0" borderId="0" xfId="0" applyAlignment="1">
      <alignment vertical="center"/>
    </xf>
    <xf numFmtId="0" fontId="59" fillId="0" borderId="0" xfId="65" applyFont="1" applyFill="1" applyAlignment="1" applyProtection="1">
      <alignment vertical="top" wrapText="1"/>
    </xf>
    <xf numFmtId="0" fontId="58" fillId="0" borderId="0" xfId="0" applyFont="1" applyAlignment="1">
      <alignment vertical="top"/>
    </xf>
    <xf numFmtId="0" fontId="9" fillId="0" borderId="6" xfId="65" applyNumberFormat="1" applyFont="1" applyFill="1" applyBorder="1" applyAlignment="1" applyProtection="1">
      <alignment horizontal="left" vertical="center"/>
    </xf>
    <xf numFmtId="0" fontId="0" fillId="0" borderId="8" xfId="0" applyBorder="1" applyAlignment="1">
      <alignment vertical="center"/>
    </xf>
    <xf numFmtId="14" fontId="9" fillId="0" borderId="6" xfId="65" applyNumberFormat="1" applyFont="1" applyFill="1" applyBorder="1" applyAlignment="1" applyProtection="1">
      <alignment horizontal="left" vertical="center"/>
    </xf>
    <xf numFmtId="49" fontId="18" fillId="2" borderId="6" xfId="0" applyNumberFormat="1" applyFont="1" applyFill="1" applyBorder="1" applyAlignment="1" applyProtection="1">
      <alignment horizontal="left" vertical="center" wrapText="1"/>
      <protection locked="0"/>
    </xf>
    <xf numFmtId="49" fontId="18" fillId="2" borderId="7" xfId="0" applyNumberFormat="1" applyFont="1" applyFill="1" applyBorder="1" applyAlignment="1" applyProtection="1">
      <alignment horizontal="left" vertical="center" wrapText="1"/>
      <protection locked="0"/>
    </xf>
    <xf numFmtId="0" fontId="0" fillId="0" borderId="7" xfId="0" applyBorder="1" applyAlignment="1"/>
    <xf numFmtId="0" fontId="0" fillId="0" borderId="8" xfId="0" applyBorder="1" applyAlignment="1"/>
    <xf numFmtId="14" fontId="18" fillId="2" borderId="6" xfId="0" applyNumberFormat="1" applyFont="1" applyFill="1" applyBorder="1" applyAlignment="1" applyProtection="1">
      <alignment horizontal="left" vertical="center" wrapText="1"/>
      <protection locked="0"/>
    </xf>
    <xf numFmtId="14" fontId="18" fillId="2" borderId="7" xfId="0" applyNumberFormat="1" applyFont="1" applyFill="1" applyBorder="1" applyAlignment="1" applyProtection="1">
      <alignment horizontal="left" vertical="center" wrapText="1"/>
      <protection locked="0"/>
    </xf>
    <xf numFmtId="14" fontId="0" fillId="0" borderId="7" xfId="0" applyNumberFormat="1" applyBorder="1" applyAlignment="1"/>
    <xf numFmtId="14" fontId="0" fillId="0" borderId="8" xfId="0" applyNumberFormat="1" applyBorder="1" applyAlignment="1"/>
    <xf numFmtId="0" fontId="0" fillId="0" borderId="8" xfId="0" applyBorder="1" applyAlignment="1">
      <alignment horizontal="left" vertical="center" wrapText="1"/>
    </xf>
    <xf numFmtId="0" fontId="56" fillId="0" borderId="0" xfId="65" applyFont="1" applyFill="1" applyAlignment="1" applyProtection="1">
      <alignment vertical="center"/>
    </xf>
    <xf numFmtId="0" fontId="58" fillId="0" borderId="0" xfId="0" applyFont="1" applyAlignment="1">
      <alignment vertical="center"/>
    </xf>
    <xf numFmtId="0" fontId="10" fillId="47" borderId="6" xfId="0" applyFont="1" applyFill="1" applyBorder="1" applyAlignment="1" applyProtection="1">
      <alignment vertical="center"/>
    </xf>
    <xf numFmtId="0" fontId="0" fillId="0" borderId="7" xfId="0" applyBorder="1" applyAlignment="1">
      <alignment vertical="center"/>
    </xf>
    <xf numFmtId="0" fontId="0" fillId="0" borderId="46" xfId="0" applyBorder="1" applyAlignment="1">
      <alignment vertical="center"/>
    </xf>
    <xf numFmtId="0" fontId="10" fillId="47" borderId="0" xfId="68" applyFont="1" applyFill="1" applyBorder="1" applyAlignment="1" applyProtection="1">
      <alignment vertical="center"/>
    </xf>
    <xf numFmtId="0" fontId="0" fillId="0" borderId="0" xfId="0" applyBorder="1" applyAlignment="1">
      <alignment vertical="center"/>
    </xf>
    <xf numFmtId="37" fontId="22" fillId="2" borderId="12" xfId="67" applyNumberFormat="1" applyFont="1" applyFill="1" applyBorder="1" applyAlignment="1" applyProtection="1">
      <alignment horizontal="center" vertical="center" wrapText="1"/>
    </xf>
    <xf numFmtId="37" fontId="22" fillId="2" borderId="13" xfId="67" applyNumberFormat="1" applyFont="1" applyFill="1" applyBorder="1" applyAlignment="1" applyProtection="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37" fontId="22" fillId="2" borderId="15" xfId="67" applyNumberFormat="1" applyFont="1" applyFill="1" applyBorder="1" applyAlignment="1" applyProtection="1">
      <alignment horizontal="center" vertical="center" wrapText="1"/>
    </xf>
    <xf numFmtId="37" fontId="22" fillId="2" borderId="0" xfId="67" applyNumberFormat="1" applyFont="1" applyFill="1" applyBorder="1" applyAlignment="1" applyProtection="1">
      <alignment horizontal="center" vertical="center" wrapText="1"/>
    </xf>
    <xf numFmtId="0" fontId="0" fillId="0" borderId="0" xfId="0" applyBorder="1" applyAlignment="1">
      <alignment horizontal="center" vertical="center"/>
    </xf>
    <xf numFmtId="0" fontId="0" fillId="0" borderId="16" xfId="0" applyBorder="1" applyAlignment="1">
      <alignment horizontal="center" vertical="center"/>
    </xf>
    <xf numFmtId="37" fontId="9" fillId="2" borderId="11" xfId="65" applyNumberFormat="1" applyFont="1" applyFill="1" applyBorder="1" applyAlignment="1" applyProtection="1">
      <alignment vertical="center"/>
    </xf>
    <xf numFmtId="0" fontId="0" fillId="0" borderId="9" xfId="0" applyBorder="1" applyAlignment="1">
      <alignment vertical="center"/>
    </xf>
    <xf numFmtId="0" fontId="0" fillId="0" borderId="10" xfId="0" applyBorder="1" applyAlignment="1">
      <alignment vertical="center"/>
    </xf>
    <xf numFmtId="0" fontId="9" fillId="0" borderId="6" xfId="68" applyFont="1" applyFill="1" applyBorder="1" applyAlignment="1" applyProtection="1">
      <alignment horizontal="left" vertical="center"/>
    </xf>
    <xf numFmtId="0" fontId="9" fillId="0" borderId="7" xfId="68" applyFont="1" applyFill="1" applyBorder="1" applyAlignment="1" applyProtection="1">
      <alignment horizontal="left" vertical="center"/>
    </xf>
    <xf numFmtId="0" fontId="9" fillId="0" borderId="8" xfId="68" applyFont="1" applyFill="1" applyBorder="1" applyAlignment="1" applyProtection="1">
      <alignment horizontal="left" vertical="center"/>
    </xf>
    <xf numFmtId="0" fontId="10" fillId="0" borderId="9" xfId="68" applyFont="1" applyFill="1" applyBorder="1" applyAlignment="1" applyProtection="1">
      <alignment vertical="center"/>
    </xf>
    <xf numFmtId="0" fontId="10" fillId="0" borderId="10" xfId="68" applyFont="1" applyFill="1" applyBorder="1" applyAlignment="1" applyProtection="1">
      <alignment vertical="center"/>
    </xf>
    <xf numFmtId="37" fontId="9" fillId="0" borderId="6" xfId="65" applyNumberFormat="1" applyFont="1" applyFill="1" applyBorder="1" applyAlignment="1" applyProtection="1">
      <alignment horizontal="left" vertical="center" wrapText="1"/>
      <protection locked="0"/>
    </xf>
    <xf numFmtId="37" fontId="9" fillId="0" borderId="7" xfId="65" applyNumberFormat="1" applyFont="1" applyFill="1" applyBorder="1" applyAlignment="1" applyProtection="1">
      <alignment horizontal="left" vertical="center" wrapText="1"/>
      <protection locked="0"/>
    </xf>
    <xf numFmtId="37" fontId="9" fillId="0" borderId="8" xfId="65" applyNumberFormat="1" applyFont="1" applyFill="1" applyBorder="1" applyAlignment="1" applyProtection="1">
      <alignment horizontal="left" vertical="center" wrapText="1"/>
      <protection locked="0"/>
    </xf>
    <xf numFmtId="1" fontId="9" fillId="0" borderId="6" xfId="65" applyNumberFormat="1" applyFont="1" applyFill="1" applyBorder="1" applyAlignment="1" applyProtection="1">
      <alignment horizontal="left" vertical="center"/>
      <protection locked="0"/>
    </xf>
    <xf numFmtId="1" fontId="9" fillId="0" borderId="7" xfId="65" applyNumberFormat="1" applyFont="1" applyFill="1" applyBorder="1" applyAlignment="1" applyProtection="1">
      <alignment horizontal="left" vertical="center"/>
      <protection locked="0"/>
    </xf>
    <xf numFmtId="1" fontId="9" fillId="0" borderId="8" xfId="65" applyNumberFormat="1" applyFont="1" applyFill="1" applyBorder="1" applyAlignment="1" applyProtection="1">
      <alignment horizontal="left" vertical="center"/>
      <protection locked="0"/>
    </xf>
    <xf numFmtId="0" fontId="9" fillId="0" borderId="6" xfId="68" applyFont="1" applyFill="1" applyBorder="1" applyAlignment="1" applyProtection="1">
      <alignment vertical="center"/>
    </xf>
    <xf numFmtId="0" fontId="9" fillId="47" borderId="6" xfId="68" applyFont="1" applyFill="1" applyBorder="1" applyAlignment="1" applyProtection="1">
      <alignment vertical="center"/>
    </xf>
    <xf numFmtId="0" fontId="29" fillId="0" borderId="6" xfId="36" applyNumberFormat="1" applyFont="1" applyFill="1" applyBorder="1" applyAlignment="1" applyProtection="1">
      <alignment horizontal="left" vertical="center"/>
      <protection locked="0"/>
    </xf>
    <xf numFmtId="0" fontId="29" fillId="0" borderId="7" xfId="36" applyNumberFormat="1" applyFont="1" applyFill="1" applyBorder="1" applyAlignment="1" applyProtection="1">
      <alignment horizontal="left" vertical="center"/>
      <protection locked="0"/>
    </xf>
    <xf numFmtId="0" fontId="29" fillId="0" borderId="8" xfId="36" applyNumberFormat="1" applyFont="1" applyFill="1" applyBorder="1" applyAlignment="1" applyProtection="1">
      <alignment horizontal="left" vertical="center"/>
      <protection locked="0"/>
    </xf>
    <xf numFmtId="49" fontId="9" fillId="0" borderId="6" xfId="66" applyNumberFormat="1" applyFont="1" applyFill="1" applyBorder="1" applyAlignment="1" applyProtection="1">
      <alignment horizontal="left" vertical="center"/>
      <protection locked="0"/>
    </xf>
    <xf numFmtId="49" fontId="9" fillId="0" borderId="7" xfId="66" applyNumberFormat="1" applyFont="1" applyFill="1" applyBorder="1" applyAlignment="1" applyProtection="1">
      <alignment horizontal="left" vertical="center"/>
      <protection locked="0"/>
    </xf>
    <xf numFmtId="49" fontId="9" fillId="0" borderId="8" xfId="66" applyNumberFormat="1" applyFont="1" applyFill="1" applyBorder="1" applyAlignment="1" applyProtection="1">
      <alignment horizontal="left" vertical="center"/>
      <protection locked="0"/>
    </xf>
    <xf numFmtId="37" fontId="9" fillId="0" borderId="6" xfId="65" applyNumberFormat="1" applyFont="1" applyFill="1" applyBorder="1" applyAlignment="1" applyProtection="1">
      <alignment horizontal="left" vertical="center"/>
      <protection locked="0"/>
    </xf>
    <xf numFmtId="37" fontId="9" fillId="0" borderId="8" xfId="65" applyNumberFormat="1" applyFont="1" applyFill="1" applyBorder="1" applyAlignment="1" applyProtection="1">
      <alignment horizontal="left" vertical="center"/>
      <protection locked="0"/>
    </xf>
    <xf numFmtId="0" fontId="23" fillId="47" borderId="59" xfId="64" applyFont="1" applyFill="1" applyBorder="1" applyAlignment="1" applyProtection="1">
      <alignment horizontal="center" vertical="center"/>
    </xf>
    <xf numFmtId="0" fontId="23" fillId="47" borderId="40" xfId="64" applyFont="1" applyFill="1" applyBorder="1" applyAlignment="1" applyProtection="1">
      <alignment horizontal="center" vertical="center"/>
    </xf>
    <xf numFmtId="0" fontId="9" fillId="0" borderId="6" xfId="64" applyFont="1" applyFill="1" applyBorder="1" applyAlignment="1" applyProtection="1">
      <alignment vertical="center" wrapText="1"/>
    </xf>
    <xf numFmtId="0" fontId="18" fillId="0" borderId="7" xfId="64" applyFont="1" applyBorder="1" applyAlignment="1" applyProtection="1">
      <alignment vertical="center" wrapText="1"/>
    </xf>
    <xf numFmtId="0" fontId="18" fillId="0" borderId="8" xfId="64" applyFont="1" applyBorder="1" applyAlignment="1" applyProtection="1">
      <alignment vertical="center" wrapText="1"/>
    </xf>
    <xf numFmtId="0" fontId="9" fillId="37" borderId="6" xfId="64" applyFont="1" applyFill="1" applyBorder="1" applyAlignment="1" applyProtection="1">
      <alignment horizontal="left" vertical="center" wrapText="1"/>
      <protection locked="0"/>
    </xf>
    <xf numFmtId="0" fontId="9" fillId="37" borderId="7" xfId="64" applyFont="1" applyFill="1" applyBorder="1" applyAlignment="1" applyProtection="1">
      <alignment horizontal="left" vertical="center" wrapText="1"/>
      <protection locked="0"/>
    </xf>
    <xf numFmtId="0" fontId="9" fillId="37" borderId="8" xfId="64" applyFont="1" applyFill="1" applyBorder="1" applyAlignment="1" applyProtection="1">
      <alignment horizontal="left" vertical="center" wrapText="1"/>
      <protection locked="0"/>
    </xf>
    <xf numFmtId="0" fontId="9" fillId="47" borderId="0" xfId="64" applyFont="1" applyFill="1" applyAlignment="1" applyProtection="1">
      <alignment wrapText="1"/>
    </xf>
    <xf numFmtId="0" fontId="18" fillId="47" borderId="0" xfId="64" applyFont="1" applyFill="1" applyAlignment="1" applyProtection="1">
      <alignment wrapText="1"/>
    </xf>
    <xf numFmtId="0" fontId="10" fillId="48" borderId="17" xfId="64" applyFont="1" applyFill="1" applyBorder="1" applyAlignment="1" applyProtection="1">
      <alignment horizontal="center" vertical="center"/>
    </xf>
    <xf numFmtId="0" fontId="18" fillId="48" borderId="42" xfId="64" applyFont="1" applyFill="1" applyBorder="1" applyAlignment="1" applyProtection="1">
      <alignment vertical="center"/>
    </xf>
    <xf numFmtId="0" fontId="10" fillId="48" borderId="12" xfId="64" applyFont="1" applyFill="1" applyBorder="1" applyAlignment="1" applyProtection="1">
      <alignment vertical="center" wrapText="1"/>
    </xf>
    <xf numFmtId="0" fontId="10" fillId="48" borderId="13" xfId="64" applyFont="1" applyFill="1" applyBorder="1" applyAlignment="1" applyProtection="1">
      <alignment vertical="center" wrapText="1"/>
    </xf>
    <xf numFmtId="0" fontId="10" fillId="48" borderId="14" xfId="64" applyFont="1" applyFill="1" applyBorder="1" applyAlignment="1" applyProtection="1">
      <alignment vertical="center" wrapText="1"/>
    </xf>
    <xf numFmtId="0" fontId="10" fillId="48" borderId="11" xfId="64" applyFont="1" applyFill="1" applyBorder="1" applyAlignment="1" applyProtection="1">
      <alignment vertical="center" wrapText="1"/>
    </xf>
    <xf numFmtId="0" fontId="10" fillId="48" borderId="9" xfId="64" applyFont="1" applyFill="1" applyBorder="1" applyAlignment="1" applyProtection="1">
      <alignment vertical="center" wrapText="1"/>
    </xf>
    <xf numFmtId="0" fontId="10" fillId="48" borderId="10" xfId="64" applyFont="1" applyFill="1" applyBorder="1" applyAlignment="1" applyProtection="1">
      <alignment vertical="center" wrapText="1"/>
    </xf>
    <xf numFmtId="0" fontId="10" fillId="48" borderId="12" xfId="64" applyFont="1" applyFill="1" applyBorder="1" applyAlignment="1" applyProtection="1">
      <alignment horizontal="center" vertical="center"/>
    </xf>
    <xf numFmtId="0" fontId="10" fillId="48" borderId="13" xfId="64" applyFont="1" applyFill="1" applyBorder="1" applyAlignment="1" applyProtection="1">
      <alignment horizontal="center" vertical="center"/>
    </xf>
    <xf numFmtId="0" fontId="10" fillId="48" borderId="14" xfId="64" applyFont="1" applyFill="1" applyBorder="1" applyAlignment="1" applyProtection="1">
      <alignment horizontal="center" vertical="center"/>
    </xf>
    <xf numFmtId="0" fontId="10" fillId="48" borderId="11" xfId="64" applyFont="1" applyFill="1" applyBorder="1" applyAlignment="1" applyProtection="1">
      <alignment horizontal="center" vertical="center"/>
    </xf>
    <xf numFmtId="0" fontId="10" fillId="48" borderId="9" xfId="64" applyFont="1" applyFill="1" applyBorder="1" applyAlignment="1" applyProtection="1">
      <alignment horizontal="center" vertical="center"/>
    </xf>
    <xf numFmtId="0" fontId="10" fillId="48" borderId="10" xfId="64" applyFont="1" applyFill="1" applyBorder="1" applyAlignment="1" applyProtection="1">
      <alignment horizontal="center" vertical="center"/>
    </xf>
    <xf numFmtId="0" fontId="9" fillId="0" borderId="0" xfId="0" applyFont="1" applyBorder="1" applyAlignment="1" applyProtection="1">
      <alignment vertical="center" wrapText="1"/>
      <protection hidden="1"/>
    </xf>
    <xf numFmtId="0" fontId="9" fillId="0" borderId="0" xfId="0" applyFont="1" applyBorder="1" applyAlignment="1">
      <alignment vertical="center"/>
    </xf>
    <xf numFmtId="0" fontId="17" fillId="0" borderId="0" xfId="0" applyFont="1" applyBorder="1" applyAlignment="1" applyProtection="1">
      <alignment vertical="center" wrapText="1"/>
      <protection hidden="1"/>
    </xf>
    <xf numFmtId="0" fontId="9" fillId="0" borderId="0" xfId="0" applyFont="1" applyBorder="1" applyAlignment="1">
      <alignment vertical="center" wrapText="1"/>
    </xf>
    <xf numFmtId="0" fontId="9" fillId="0" borderId="0" xfId="0" applyFont="1" applyFill="1" applyAlignment="1" applyProtection="1">
      <alignment vertical="center" wrapText="1"/>
    </xf>
    <xf numFmtId="0" fontId="0" fillId="0" borderId="0" xfId="0" applyAlignment="1">
      <alignment vertical="center" wrapText="1"/>
    </xf>
    <xf numFmtId="0" fontId="0" fillId="0" borderId="0" xfId="0" applyAlignment="1">
      <alignment wrapText="1"/>
    </xf>
    <xf numFmtId="0" fontId="21" fillId="0" borderId="0" xfId="0" applyFont="1" applyFill="1" applyAlignment="1">
      <alignment vertical="center" wrapText="1"/>
    </xf>
    <xf numFmtId="0" fontId="9" fillId="0" borderId="6" xfId="0" applyNumberFormat="1" applyFont="1" applyFill="1" applyBorder="1" applyAlignment="1" applyProtection="1">
      <alignment horizontal="left" vertical="center"/>
    </xf>
    <xf numFmtId="0" fontId="10" fillId="7" borderId="6" xfId="0" applyFont="1" applyFill="1" applyBorder="1" applyAlignment="1" applyProtection="1">
      <alignment vertical="center"/>
    </xf>
    <xf numFmtId="0" fontId="0" fillId="0" borderId="39" xfId="0" applyBorder="1" applyAlignment="1">
      <alignment vertical="center"/>
    </xf>
    <xf numFmtId="0" fontId="15" fillId="9" borderId="18" xfId="0" applyFont="1" applyFill="1" applyBorder="1" applyAlignment="1"/>
    <xf numFmtId="0" fontId="0" fillId="0" borderId="19" xfId="0" applyBorder="1" applyAlignment="1"/>
    <xf numFmtId="0" fontId="0" fillId="0" borderId="20" xfId="0" applyBorder="1" applyAlignment="1"/>
    <xf numFmtId="0" fontId="15" fillId="9" borderId="35" xfId="0" applyFont="1" applyFill="1" applyBorder="1" applyAlignment="1"/>
  </cellXfs>
  <cellStyles count="9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drag, 0 decimalen" xfId="25"/>
    <cellStyle name="Berekening" xfId="26" builtinId="22" customBuiltin="1"/>
    <cellStyle name="Controlecel" xfId="27" builtinId="23" customBuiltin="1"/>
    <cellStyle name="Custom - Opmaakprofiel8" xfId="28"/>
    <cellStyle name="Data   - Opmaakprofiel2" xfId="29"/>
    <cellStyle name="Euro" xfId="30"/>
    <cellStyle name="Euro 2" xfId="31"/>
    <cellStyle name="Euro 3" xfId="32"/>
    <cellStyle name="Euro 3 2" xfId="33"/>
    <cellStyle name="Gekoppelde cel" xfId="34" builtinId="24" customBuiltin="1"/>
    <cellStyle name="Goed" xfId="35" builtinId="26" customBuiltin="1"/>
    <cellStyle name="Hyperlink" xfId="36" builtinId="8"/>
    <cellStyle name="Invoer" xfId="37" builtinId="20" customBuiltin="1"/>
    <cellStyle name="Komma" xfId="38" builtinId="3"/>
    <cellStyle name="Komma 2" xfId="39"/>
    <cellStyle name="Komma 2 2" xfId="92"/>
    <cellStyle name="Komma 3" xfId="40"/>
    <cellStyle name="Komma 3 2" xfId="41"/>
    <cellStyle name="Komma 4" xfId="42"/>
    <cellStyle name="Kop 1" xfId="43" builtinId="16" customBuiltin="1"/>
    <cellStyle name="Kop 2" xfId="44" builtinId="17" customBuiltin="1"/>
    <cellStyle name="Kop 3" xfId="45" builtinId="18" customBuiltin="1"/>
    <cellStyle name="Kop 4" xfId="46" builtinId="19" customBuiltin="1"/>
    <cellStyle name="Labels - Opmaakprofiel3" xfId="47"/>
    <cellStyle name="Neutraal" xfId="48" builtinId="28" customBuiltin="1"/>
    <cellStyle name="Normal - Opmaakprofiel1" xfId="49"/>
    <cellStyle name="Normal - Opmaakprofiel2" xfId="50"/>
    <cellStyle name="Normal - Opmaakprofiel3" xfId="51"/>
    <cellStyle name="Normal - Opmaakprofiel4" xfId="52"/>
    <cellStyle name="Normal - Opmaakprofiel5" xfId="53"/>
    <cellStyle name="Normal - Opmaakprofiel6" xfId="54"/>
    <cellStyle name="Normal - Opmaakprofiel7" xfId="55"/>
    <cellStyle name="Normal - Opmaakprofiel8" xfId="56"/>
    <cellStyle name="Notitie 2" xfId="57"/>
    <cellStyle name="Ongeldig" xfId="58" builtinId="27" customBuiltin="1"/>
    <cellStyle name="prijs, 2 decimalen" xfId="59"/>
    <cellStyle name="Procent 2" xfId="60"/>
    <cellStyle name="Reset  - Opmaakprofiel7" xfId="61"/>
    <cellStyle name="Standaard" xfId="0" builtinId="0"/>
    <cellStyle name="Standaard 2" xfId="62"/>
    <cellStyle name="Standaard 3" xfId="63"/>
    <cellStyle name="Standaard 4" xfId="64"/>
    <cellStyle name="Standaard_10Nnacalculatieformulier GGZ 2006 versie 060724" xfId="65"/>
    <cellStyle name="Standaard_10Nnacalculatieformulier GGZ 2006 versie 060724 2" xfId="66"/>
    <cellStyle name="Standaard_10Nnacalculatieformulier GGZ 2006 versie 060724 3" xfId="67"/>
    <cellStyle name="Standaard_Concept nac 2004 ent II" xfId="68"/>
    <cellStyle name="Standaard_Nacalculatie 2009 (600)" xfId="69"/>
    <cellStyle name="Tabelstandaard" xfId="70"/>
    <cellStyle name="Tabelstandaard financieel" xfId="71"/>
    <cellStyle name="Tabelstandaard negatief" xfId="72"/>
    <cellStyle name="Tabelstandaard Totaal" xfId="73"/>
    <cellStyle name="Tabelstandaard Totaal Negatief" xfId="74"/>
    <cellStyle name="Tabelstandaard Totaal Negatief 2" xfId="75"/>
    <cellStyle name="Tabelstandaard Totaal Negatief 3" xfId="76"/>
    <cellStyle name="Tabelstandaard Totaal Negatief 3 2" xfId="77"/>
    <cellStyle name="Tabelstandaard Totaal_1077029755_GGZ-01c nacalculatieformulier ribw 2003 versie 040217(1)" xfId="78"/>
    <cellStyle name="Tabelstandaard_1077029755_GGZ-01c nacalculatieformulier ribw 2003 versie 040217(1)" xfId="79"/>
    <cellStyle name="Table  - Opmaakprofiel6" xfId="80"/>
    <cellStyle name="Titel" xfId="81" builtinId="15" customBuiltin="1"/>
    <cellStyle name="Title  - Opmaakprofiel1" xfId="82"/>
    <cellStyle name="Totaal" xfId="83" builtinId="25" customBuiltin="1"/>
    <cellStyle name="TotCol - Opmaakprofiel5" xfId="84"/>
    <cellStyle name="TotRow - Opmaakprofiel4" xfId="85"/>
    <cellStyle name="Uitvoer" xfId="86" builtinId="21" customBuiltin="1"/>
    <cellStyle name="Valuta" xfId="93" builtinId="4"/>
    <cellStyle name="Valuta 2" xfId="87"/>
    <cellStyle name="Valuta 2 2" xfId="88"/>
    <cellStyle name="Valuta 3" xfId="89"/>
    <cellStyle name="Verklarende tekst" xfId="90" builtinId="53" customBuiltin="1"/>
    <cellStyle name="Waarschuwingstekst" xfId="91" builtinId="11" customBuiltin="1"/>
  </cellStyles>
  <dxfs count="12">
    <dxf>
      <fill>
        <patternFill>
          <bgColor indexed="45"/>
        </patternFill>
      </fill>
    </dxf>
    <dxf>
      <fill>
        <patternFill>
          <bgColor indexed="45"/>
        </patternFill>
      </fill>
    </dxf>
    <dxf>
      <fill>
        <patternFill>
          <bgColor indexed="45"/>
        </patternFill>
      </fill>
    </dxf>
    <dxf>
      <font>
        <condense val="0"/>
        <extend val="0"/>
        <color auto="1"/>
      </font>
      <fill>
        <patternFill>
          <bgColor indexed="45"/>
        </patternFill>
      </fill>
    </dxf>
    <dxf>
      <fill>
        <patternFill>
          <bgColor indexed="45"/>
        </patternFill>
      </fill>
    </dxf>
    <dxf>
      <font>
        <b/>
        <i/>
        <condense val="0"/>
        <extend val="0"/>
        <color indexed="10"/>
      </font>
    </dxf>
    <dxf>
      <font>
        <b/>
        <i/>
        <condense val="0"/>
        <extend val="0"/>
        <color indexed="10"/>
      </font>
    </dxf>
    <dxf>
      <fill>
        <patternFill>
          <bgColor indexed="45"/>
        </patternFill>
      </fill>
    </dxf>
    <dxf>
      <fill>
        <patternFill>
          <bgColor indexed="45"/>
        </patternFill>
      </fill>
    </dxf>
    <dxf>
      <fill>
        <patternFill>
          <bgColor indexed="45"/>
        </patternFill>
      </fill>
    </dxf>
    <dxf>
      <fill>
        <patternFill>
          <bgColor indexed="45"/>
        </patternFill>
      </fill>
    </dxf>
    <dxf>
      <font>
        <condense val="0"/>
        <extend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2DCD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7DCE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https://puc.overheid.nl/nza/doc/PUC_3386_22/1/" TargetMode="External"/><Relationship Id="rId2" Type="http://schemas.openxmlformats.org/officeDocument/2006/relationships/hyperlink" Target="mailto:info@nza.nl" TargetMode="External"/><Relationship Id="rId1" Type="http://schemas.openxmlformats.org/officeDocument/2006/relationships/hyperlink" Target="https://puc.overheid.nl/nza/doc/PUC_12613_22/1/"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13</xdr:col>
      <xdr:colOff>619125</xdr:colOff>
      <xdr:row>2</xdr:row>
      <xdr:rowOff>133350</xdr:rowOff>
    </xdr:from>
    <xdr:to>
      <xdr:col>14</xdr:col>
      <xdr:colOff>1104900</xdr:colOff>
      <xdr:row>8</xdr:row>
      <xdr:rowOff>0</xdr:rowOff>
    </xdr:to>
    <xdr:pic>
      <xdr:nvPicPr>
        <xdr:cNvPr id="1222" name="Picture 10" descr="NZa beeldmerk pms 100mm PMS 463 basi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82250" y="133350"/>
          <a:ext cx="18383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19051</xdr:colOff>
      <xdr:row>1</xdr:row>
      <xdr:rowOff>28576</xdr:rowOff>
    </xdr:from>
    <xdr:to>
      <xdr:col>14</xdr:col>
      <xdr:colOff>628651</xdr:colOff>
      <xdr:row>10</xdr:row>
      <xdr:rowOff>133350</xdr:rowOff>
    </xdr:to>
    <xdr:sp macro="" textlink="">
      <xdr:nvSpPr>
        <xdr:cNvPr id="2" name="Tekstvak 1"/>
        <xdr:cNvSpPr txBox="1"/>
      </xdr:nvSpPr>
      <xdr:spPr>
        <a:xfrm>
          <a:off x="19051" y="28576"/>
          <a:ext cx="9029700" cy="1809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900" b="1">
              <a:latin typeface="Verdana" panose="020B0604030504040204" pitchFamily="34" charset="0"/>
              <a:ea typeface="Verdana" panose="020B0604030504040204" pitchFamily="34" charset="0"/>
              <a:cs typeface="Verdana" panose="020B0604030504040204" pitchFamily="34" charset="0"/>
            </a:rPr>
            <a:t>TOELICHTING FORMULIER AANVRAAG VASTSTELLING SUBSIDIE VOORTZETTING</a:t>
          </a:r>
          <a:r>
            <a:rPr lang="nl-NL" sz="900" b="1" baseline="0">
              <a:latin typeface="Verdana" panose="020B0604030504040204" pitchFamily="34" charset="0"/>
              <a:ea typeface="Verdana" panose="020B0604030504040204" pitchFamily="34" charset="0"/>
              <a:cs typeface="Verdana" panose="020B0604030504040204" pitchFamily="34" charset="0"/>
            </a:rPr>
            <a:t> </a:t>
          </a:r>
          <a:r>
            <a:rPr lang="nl-NL" sz="900" b="1">
              <a:latin typeface="Verdana" panose="020B0604030504040204" pitchFamily="34" charset="0"/>
              <a:ea typeface="Verdana" panose="020B0604030504040204" pitchFamily="34" charset="0"/>
              <a:cs typeface="Verdana" panose="020B0604030504040204" pitchFamily="34" charset="0"/>
            </a:rPr>
            <a:t>ZORGINFRASTRUCTUUR 2017</a:t>
          </a:r>
        </a:p>
        <a:p>
          <a:endParaRPr lang="nl-NL" sz="900" b="1">
            <a:latin typeface="Verdana" panose="020B0604030504040204" pitchFamily="34" charset="0"/>
            <a:ea typeface="Verdana" panose="020B0604030504040204" pitchFamily="34" charset="0"/>
            <a:cs typeface="Verdana" panose="020B0604030504040204" pitchFamily="34" charset="0"/>
          </a:endParaRPr>
        </a:p>
        <a:p>
          <a:r>
            <a:rPr lang="nl-NL" sz="900" b="1">
              <a:latin typeface="Verdana" panose="020B0604030504040204" pitchFamily="34" charset="0"/>
              <a:ea typeface="Verdana" panose="020B0604030504040204" pitchFamily="34" charset="0"/>
              <a:cs typeface="Verdana" panose="020B0604030504040204" pitchFamily="34" charset="0"/>
            </a:rPr>
            <a:t>ALGEMEEN</a:t>
          </a:r>
        </a:p>
        <a:p>
          <a:r>
            <a:rPr lang="nl-NL" sz="900" b="0">
              <a:latin typeface="Verdana" panose="020B0604030504040204" pitchFamily="34" charset="0"/>
              <a:ea typeface="Verdana" panose="020B0604030504040204" pitchFamily="34" charset="0"/>
              <a:cs typeface="Verdana" panose="020B0604030504040204" pitchFamily="34" charset="0"/>
            </a:rPr>
            <a:t>Met dit formulier wordt de aanvraag vaststelling subsidie voortzetting zorginfrastructuur 2017 ingediend. Het aanvraagformulier</a:t>
          </a:r>
          <a:r>
            <a:rPr lang="nl-NL" sz="900" b="0" baseline="0">
              <a:latin typeface="Verdana" panose="020B0604030504040204" pitchFamily="34" charset="0"/>
              <a:ea typeface="Verdana" panose="020B0604030504040204" pitchFamily="34" charset="0"/>
              <a:cs typeface="Verdana" panose="020B0604030504040204" pitchFamily="34" charset="0"/>
            </a:rPr>
            <a:t>, het financieel verslag, de controleverklaring en het rapport van feitelijke bevindingen </a:t>
          </a:r>
          <a:r>
            <a:rPr lang="nl-NL" sz="900" b="0">
              <a:latin typeface="Verdana" panose="020B0604030504040204" pitchFamily="34" charset="0"/>
              <a:ea typeface="Verdana" panose="020B0604030504040204" pitchFamily="34" charset="0"/>
              <a:cs typeface="Verdana" panose="020B0604030504040204" pitchFamily="34" charset="0"/>
            </a:rPr>
            <a:t>moeten</a:t>
          </a:r>
          <a:r>
            <a:rPr lang="nl-NL" sz="900" b="0" baseline="0">
              <a:latin typeface="Verdana" panose="020B0604030504040204" pitchFamily="34" charset="0"/>
              <a:ea typeface="Verdana" panose="020B0604030504040204" pitchFamily="34" charset="0"/>
              <a:cs typeface="Verdana" panose="020B0604030504040204" pitchFamily="34" charset="0"/>
            </a:rPr>
            <a:t> </a:t>
          </a:r>
          <a:r>
            <a:rPr lang="nl-NL" sz="900" b="0">
              <a:latin typeface="Verdana" panose="020B0604030504040204" pitchFamily="34" charset="0"/>
              <a:ea typeface="Verdana" panose="020B0604030504040204" pitchFamily="34" charset="0"/>
              <a:cs typeface="Verdana" panose="020B0604030504040204" pitchFamily="34" charset="0"/>
            </a:rPr>
            <a:t>op </a:t>
          </a:r>
          <a:r>
            <a:rPr lang="nl-NL" sz="900" b="1" u="none">
              <a:latin typeface="Verdana" panose="020B0604030504040204" pitchFamily="34" charset="0"/>
              <a:ea typeface="Verdana" panose="020B0604030504040204" pitchFamily="34" charset="0"/>
              <a:cs typeface="Verdana" panose="020B0604030504040204" pitchFamily="34" charset="0"/>
            </a:rPr>
            <a:t>31</a:t>
          </a:r>
          <a:r>
            <a:rPr lang="nl-NL" sz="900" b="1" u="none" baseline="0">
              <a:latin typeface="Verdana" panose="020B0604030504040204" pitchFamily="34" charset="0"/>
              <a:ea typeface="Verdana" panose="020B0604030504040204" pitchFamily="34" charset="0"/>
              <a:cs typeface="Verdana" panose="020B0604030504040204" pitchFamily="34" charset="0"/>
            </a:rPr>
            <a:t> mei 2018</a:t>
          </a:r>
          <a:r>
            <a:rPr lang="nl-NL" sz="900" b="1" u="none">
              <a:latin typeface="Verdana" panose="020B0604030504040204" pitchFamily="34" charset="0"/>
              <a:ea typeface="Verdana" panose="020B0604030504040204" pitchFamily="34" charset="0"/>
              <a:cs typeface="Verdana" panose="020B0604030504040204" pitchFamily="34" charset="0"/>
            </a:rPr>
            <a:t> </a:t>
          </a:r>
          <a:r>
            <a:rPr lang="nl-NL" sz="900" b="0">
              <a:latin typeface="Verdana" panose="020B0604030504040204" pitchFamily="34" charset="0"/>
              <a:ea typeface="Verdana" panose="020B0604030504040204" pitchFamily="34" charset="0"/>
              <a:cs typeface="Verdana" panose="020B0604030504040204" pitchFamily="34" charset="0"/>
            </a:rPr>
            <a:t>bij de NZa binnen zijn.</a:t>
          </a:r>
          <a:r>
            <a:rPr lang="nl-NL" sz="900" b="0" baseline="0">
              <a:latin typeface="Verdana" panose="020B0604030504040204" pitchFamily="34" charset="0"/>
              <a:ea typeface="Verdana" panose="020B0604030504040204" pitchFamily="34" charset="0"/>
              <a:cs typeface="Verdana" panose="020B0604030504040204" pitchFamily="34" charset="0"/>
            </a:rPr>
            <a:t> </a:t>
          </a:r>
          <a:r>
            <a:rPr lang="nl-NL" sz="900" b="0">
              <a:solidFill>
                <a:schemeClr val="dk1"/>
              </a:solidFill>
              <a:latin typeface="Verdana" panose="020B0604030504040204" pitchFamily="34" charset="0"/>
              <a:ea typeface="Verdana" panose="020B0604030504040204" pitchFamily="34" charset="0"/>
              <a:cs typeface="Verdana" panose="020B0604030504040204" pitchFamily="34" charset="0"/>
            </a:rPr>
            <a:t>De indieningstermijn is door de Staatssecretaris</a:t>
          </a:r>
          <a:r>
            <a:rPr lang="nl-NL" sz="900" b="0" baseline="0">
              <a:solidFill>
                <a:schemeClr val="dk1"/>
              </a:solidFill>
              <a:latin typeface="Verdana" panose="020B0604030504040204" pitchFamily="34" charset="0"/>
              <a:ea typeface="Verdana" panose="020B0604030504040204" pitchFamily="34" charset="0"/>
              <a:cs typeface="Verdana" panose="020B0604030504040204" pitchFamily="34" charset="0"/>
            </a:rPr>
            <a:t> van Voksgezondheid, Welzijn en Sport (VWS) </a:t>
          </a:r>
          <a:r>
            <a:rPr lang="nl-NL" sz="900" b="0">
              <a:solidFill>
                <a:schemeClr val="dk1"/>
              </a:solidFill>
              <a:latin typeface="Verdana" panose="020B0604030504040204" pitchFamily="34" charset="0"/>
              <a:ea typeface="Verdana" panose="020B0604030504040204" pitchFamily="34" charset="0"/>
              <a:cs typeface="Verdana" panose="020B0604030504040204" pitchFamily="34" charset="0"/>
            </a:rPr>
            <a:t>voorgeschreven in de 'Subsidieregeling voortzetting zorginfrastructuur</a:t>
          </a:r>
          <a:r>
            <a:rPr lang="nl-NL" sz="900" b="0" baseline="0">
              <a:solidFill>
                <a:schemeClr val="dk1"/>
              </a:solidFill>
              <a:latin typeface="Verdana" panose="020B0604030504040204" pitchFamily="34" charset="0"/>
              <a:ea typeface="Verdana" panose="020B0604030504040204" pitchFamily="34" charset="0"/>
              <a:cs typeface="Verdana" panose="020B0604030504040204" pitchFamily="34" charset="0"/>
            </a:rPr>
            <a:t> 2015-2017',  vastgesteld op basis van artikel 11.4.1 van de Wet langdurige zorg (Wlz). De Nederlandse Zorgautoriteit (NZa) voert deze subsidieregeling uit. </a:t>
          </a:r>
          <a:endParaRPr lang="nl-NL" sz="900" b="0">
            <a:solidFill>
              <a:schemeClr val="dk1"/>
            </a:solidFill>
            <a:latin typeface="Verdana" panose="020B0604030504040204" pitchFamily="34" charset="0"/>
            <a:ea typeface="Verdana" panose="020B0604030504040204" pitchFamily="34" charset="0"/>
            <a:cs typeface="Verdana" panose="020B0604030504040204" pitchFamily="34" charset="0"/>
          </a:endParaRPr>
        </a:p>
        <a:p>
          <a:pPr algn="l"/>
          <a:endParaRPr lang="nl-NL" sz="900" b="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nl-NL" sz="900" b="0">
              <a:solidFill>
                <a:schemeClr val="dk1"/>
              </a:solidFill>
              <a:effectLst/>
              <a:latin typeface="Verdana" panose="020B0604030504040204" pitchFamily="34" charset="0"/>
              <a:ea typeface="Verdana" panose="020B0604030504040204" pitchFamily="34" charset="0"/>
              <a:cs typeface="Verdana" panose="020B0604030504040204" pitchFamily="34" charset="0"/>
            </a:rPr>
            <a:t>Het formulier moet worden ingevuld conform de 'Subsidieregeling voortzetting</a:t>
          </a:r>
          <a:r>
            <a:rPr lang="nl-NL" sz="900" b="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zorginfrastructuur</a:t>
          </a:r>
          <a:r>
            <a:rPr lang="nl-NL" sz="900" b="0">
              <a:solidFill>
                <a:schemeClr val="dk1"/>
              </a:solidFill>
              <a:effectLst/>
              <a:latin typeface="Verdana" panose="020B0604030504040204" pitchFamily="34" charset="0"/>
              <a:ea typeface="Verdana" panose="020B0604030504040204" pitchFamily="34" charset="0"/>
              <a:cs typeface="Verdana" panose="020B0604030504040204" pitchFamily="34" charset="0"/>
            </a:rPr>
            <a:t> 2015–2017'. In deze toelichting wordt verder niet ingegaan op de specifieke onderdelen van de subsidieregeling. Hiervoor verwijzen wij u naar de subsidieregeling en het 'Protocol subsidieregeling voortzetting zorginfrastructuur': </a:t>
          </a:r>
        </a:p>
        <a:p>
          <a:pPr marL="0" marR="0" indent="0" defTabSz="914400" eaLnBrk="1" fontAlgn="auto" latinLnBrk="0" hangingPunct="1">
            <a:lnSpc>
              <a:spcPct val="100000"/>
            </a:lnSpc>
            <a:spcBef>
              <a:spcPts val="0"/>
            </a:spcBef>
            <a:spcAft>
              <a:spcPts val="0"/>
            </a:spcAft>
            <a:buClrTx/>
            <a:buSzTx/>
            <a:buFontTx/>
            <a:buNone/>
            <a:tabLst/>
            <a:defRPr/>
          </a:pPr>
          <a:endParaRPr lang="nl-NL" sz="900" b="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endParaRPr lang="nl-NL" sz="900" b="0">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15876</xdr:colOff>
      <xdr:row>10</xdr:row>
      <xdr:rowOff>0</xdr:rowOff>
    </xdr:from>
    <xdr:to>
      <xdr:col>9</xdr:col>
      <xdr:colOff>581026</xdr:colOff>
      <xdr:row>10</xdr:row>
      <xdr:rowOff>228600</xdr:rowOff>
    </xdr:to>
    <xdr:sp macro="" textlink="">
      <xdr:nvSpPr>
        <xdr:cNvPr id="3" name="Tekstvak 2">
          <a:hlinkClick xmlns:r="http://schemas.openxmlformats.org/officeDocument/2006/relationships" r:id="rId1"/>
        </xdr:cNvPr>
        <xdr:cNvSpPr txBox="1"/>
      </xdr:nvSpPr>
      <xdr:spPr>
        <a:xfrm>
          <a:off x="15876" y="2216149"/>
          <a:ext cx="6127750" cy="346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900" b="0" i="0" u="sng" strike="noStrike" baseline="0">
              <a:solidFill>
                <a:srgbClr val="0000FF"/>
              </a:solidFill>
              <a:latin typeface="Verdana" panose="020B0604030504040204" pitchFamily="34" charset="0"/>
              <a:ea typeface="Verdana" panose="020B0604030504040204" pitchFamily="34" charset="0"/>
              <a:cs typeface="Verdana" panose="020B0604030504040204" pitchFamily="34" charset="0"/>
            </a:rPr>
            <a:t>https://puc.overheid.nl/nza/doc/PUC_12613_22/1/</a:t>
          </a:r>
        </a:p>
        <a:p>
          <a:endParaRPr lang="nl-NL" sz="900" b="0" i="0" u="sng" strike="noStrike" baseline="0">
            <a:solidFill>
              <a:srgbClr val="0000FF"/>
            </a:solidFill>
            <a:latin typeface="Verdana" panose="020B0604030504040204" pitchFamily="34" charset="0"/>
            <a:ea typeface="Verdana" panose="020B0604030504040204" pitchFamily="34" charset="0"/>
            <a:cs typeface="Verdana" panose="020B0604030504040204" pitchFamily="34" charset="0"/>
          </a:endParaRPr>
        </a:p>
        <a:p>
          <a:endParaRPr lang="nl-NL" sz="900" b="0" i="0" u="sng" strike="noStrike" baseline="0">
            <a:solidFill>
              <a:srgbClr val="0000FF"/>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9525</xdr:colOff>
      <xdr:row>12</xdr:row>
      <xdr:rowOff>152400</xdr:rowOff>
    </xdr:from>
    <xdr:to>
      <xdr:col>14</xdr:col>
      <xdr:colOff>714375</xdr:colOff>
      <xdr:row>29</xdr:row>
      <xdr:rowOff>152400</xdr:rowOff>
    </xdr:to>
    <xdr:sp macro="" textlink="">
      <xdr:nvSpPr>
        <xdr:cNvPr id="4" name="Tekstvak 3"/>
        <xdr:cNvSpPr txBox="1"/>
      </xdr:nvSpPr>
      <xdr:spPr>
        <a:xfrm>
          <a:off x="9525" y="2390775"/>
          <a:ext cx="9124950" cy="2752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nl-NL" sz="900" b="0" smtClean="0">
              <a:solidFill>
                <a:schemeClr val="dk1"/>
              </a:solidFill>
              <a:latin typeface="Verdana" panose="020B0604030504040204" pitchFamily="34" charset="0"/>
              <a:ea typeface="Verdana" panose="020B0604030504040204" pitchFamily="34" charset="0"/>
              <a:cs typeface="Verdana" panose="020B0604030504040204" pitchFamily="34" charset="0"/>
            </a:rPr>
            <a:t>De subsidie wordt slechts verstrekt voor een project dat voor 1 juli 2013 is gestart met de levering aan cliënten van zorg als bedoeld in de Algemene Wet Bijzondere Ziektekosten  (AWBZ) en dat in aanmerking komt voor een vergoeding als bedoeld in de beleidsregel ‘Zorginfrastructuur’ (CA-300-578; Stcrt. 2013, nr. 18614). </a:t>
          </a:r>
        </a:p>
        <a:p>
          <a:pPr marL="0" marR="0" indent="0" defTabSz="914400" eaLnBrk="1" fontAlgn="auto" latinLnBrk="0" hangingPunct="1">
            <a:lnSpc>
              <a:spcPct val="100000"/>
            </a:lnSpc>
            <a:spcBef>
              <a:spcPts val="0"/>
            </a:spcBef>
            <a:spcAft>
              <a:spcPts val="0"/>
            </a:spcAft>
            <a:buClrTx/>
            <a:buSzTx/>
            <a:buFontTx/>
            <a:buNone/>
            <a:tabLst/>
            <a:defRPr/>
          </a:pPr>
          <a:endParaRPr lang="nl-NL" sz="900" b="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l-NL" sz="900" b="0">
              <a:solidFill>
                <a:schemeClr val="dk1"/>
              </a:solidFill>
              <a:effectLst/>
              <a:latin typeface="Verdana" panose="020B0604030504040204" pitchFamily="34" charset="0"/>
              <a:ea typeface="Verdana" panose="020B0604030504040204" pitchFamily="34" charset="0"/>
              <a:cs typeface="Verdana" panose="020B0604030504040204" pitchFamily="34" charset="0"/>
            </a:rPr>
            <a:t>In deze toelichting wordt alleen ingegaan op de technische onderdelen van het formulier. Deze worden hieronder, indien nodig, per tabblad nader toegelicht.</a:t>
          </a:r>
          <a:r>
            <a:rPr lang="nl-NL" sz="900" b="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nl-NL" sz="900" b="0">
              <a:latin typeface="Verdana" panose="020B0604030504040204" pitchFamily="34" charset="0"/>
              <a:ea typeface="Verdana" panose="020B0604030504040204" pitchFamily="34" charset="0"/>
              <a:cs typeface="Verdana" panose="020B0604030504040204" pitchFamily="34" charset="0"/>
            </a:rPr>
            <a:t>De werkbladen zijn met een wachtwoord beveiligd. Als er volgens u een onjuistheid in het formulier zit, verzoeken wij u dit via het e-mailadres </a:t>
          </a:r>
          <a:r>
            <a:rPr lang="nl-NL" sz="900" b="0" i="0" u="sng" strike="noStrike" baseline="0">
              <a:solidFill>
                <a:srgbClr val="0000FF"/>
              </a:solidFill>
              <a:latin typeface="Verdana" panose="020B0604030504040204" pitchFamily="34" charset="0"/>
              <a:ea typeface="Verdana" panose="020B0604030504040204" pitchFamily="34" charset="0"/>
              <a:cs typeface="Verdana" panose="020B0604030504040204" pitchFamily="34" charset="0"/>
            </a:rPr>
            <a:t>info@nza.nl</a:t>
          </a:r>
          <a:r>
            <a:rPr lang="nl-NL" sz="900" b="0" baseline="0">
              <a:latin typeface="Verdana" panose="020B0604030504040204" pitchFamily="34" charset="0"/>
              <a:ea typeface="Verdana" panose="020B0604030504040204" pitchFamily="34" charset="0"/>
              <a:cs typeface="Verdana" panose="020B0604030504040204" pitchFamily="34" charset="0"/>
            </a:rPr>
            <a:t> aan de NZa door te geven. Graag hierbij vermelden wat u probeert in te vullen en wat er mis gaat.</a:t>
          </a:r>
        </a:p>
        <a:p>
          <a:pPr marL="0" marR="0" indent="0" defTabSz="914400" eaLnBrk="1" fontAlgn="auto" latinLnBrk="0" hangingPunct="1">
            <a:lnSpc>
              <a:spcPct val="100000"/>
            </a:lnSpc>
            <a:spcBef>
              <a:spcPts val="0"/>
            </a:spcBef>
            <a:spcAft>
              <a:spcPts val="0"/>
            </a:spcAft>
            <a:buClrTx/>
            <a:buSzTx/>
            <a:buFontTx/>
            <a:buNone/>
            <a:tabLst/>
            <a:defRPr/>
          </a:pPr>
          <a:endParaRPr lang="nl-NL" sz="900" b="0" baseline="0">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l-NL" sz="900" b="0" baseline="0">
              <a:latin typeface="Verdana" panose="020B0604030504040204" pitchFamily="34" charset="0"/>
              <a:ea typeface="Verdana" panose="020B0604030504040204" pitchFamily="34" charset="0"/>
              <a:cs typeface="Verdana" panose="020B0604030504040204" pitchFamily="34" charset="0"/>
            </a:rPr>
            <a:t>De NZa heeft in het formulier vooringevuld met de bij haar bekende gegevens. Indien dit niet juist is kunt u deze gegevens overschirjven door de juiste waarde over de formule heen te typen.</a:t>
          </a:r>
        </a:p>
        <a:p>
          <a:endParaRPr lang="nl-NL" sz="900" b="0">
            <a:latin typeface="Verdana" panose="020B0604030504040204" pitchFamily="34" charset="0"/>
            <a:ea typeface="Verdana" panose="020B0604030504040204" pitchFamily="34" charset="0"/>
            <a:cs typeface="Verdana" panose="020B0604030504040204" pitchFamily="34" charset="0"/>
          </a:endParaRPr>
        </a:p>
        <a:p>
          <a:r>
            <a:rPr lang="nl-NL" sz="9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TABBLAD 'VOORBLAD'</a:t>
          </a:r>
        </a:p>
        <a:p>
          <a:r>
            <a:rPr lang="nl-NL" sz="9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In dit tabblad is de totale aanvraag vaststelling subsidie voortzetting zorginfrastructuur 2017 opgenomen. Dit voorblad wordt ondertekend door een persoon die bevoegd is de aanvrager te vertegenwoordigen. </a:t>
          </a:r>
        </a:p>
        <a:p>
          <a:endParaRPr lang="nl-NL" sz="9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l-NL" sz="9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TABBLAD 'BIJLAGEN'</a:t>
          </a:r>
        </a:p>
        <a:p>
          <a:pPr marL="0" marR="0" indent="0" defTabSz="914400" eaLnBrk="1" fontAlgn="auto" latinLnBrk="0" hangingPunct="1">
            <a:lnSpc>
              <a:spcPct val="100000"/>
            </a:lnSpc>
            <a:spcBef>
              <a:spcPts val="0"/>
            </a:spcBef>
            <a:spcAft>
              <a:spcPts val="0"/>
            </a:spcAft>
            <a:buClrTx/>
            <a:buSzTx/>
            <a:buFontTx/>
            <a:buNone/>
            <a:tabLst/>
            <a:defRPr/>
          </a:pPr>
          <a:r>
            <a:rPr lang="nl-NL" sz="900" b="0"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 dit tabblad ziet u welke bijlagen bij dit formulier nodig zijn. Stuur deze bijlagen mee bij indiening van dit formulier. Vermeld de naam van deze bijlagen in de kolom 'Naam bijlage', anders krijgt u een melding op het tabblad 'Foutmeldingen'. Het is mogelijk om toelichtingen in één bijlage te groeperen. Vul dan in de kolom 'Naam bijlage', waar van toepassing, steeds dezelfde naam in. </a:t>
          </a:r>
        </a:p>
      </xdr:txBody>
    </xdr:sp>
    <xdr:clientData/>
  </xdr:twoCellAnchor>
  <xdr:twoCellAnchor>
    <xdr:from>
      <xdr:col>0</xdr:col>
      <xdr:colOff>0</xdr:colOff>
      <xdr:row>29</xdr:row>
      <xdr:rowOff>104774</xdr:rowOff>
    </xdr:from>
    <xdr:to>
      <xdr:col>14</xdr:col>
      <xdr:colOff>762000</xdr:colOff>
      <xdr:row>58</xdr:row>
      <xdr:rowOff>76200</xdr:rowOff>
    </xdr:to>
    <xdr:sp macro="" textlink="">
      <xdr:nvSpPr>
        <xdr:cNvPr id="5" name="Tekstvak 4"/>
        <xdr:cNvSpPr txBox="1"/>
      </xdr:nvSpPr>
      <xdr:spPr>
        <a:xfrm>
          <a:off x="0" y="5095874"/>
          <a:ext cx="9182100" cy="45529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nl-NL" sz="9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l-NL" sz="9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TABBLAD 'FOUTMELDINGEN'</a:t>
          </a:r>
        </a:p>
        <a:p>
          <a:pPr marL="0" marR="0" indent="0" defTabSz="914400" rtl="0" eaLnBrk="1" fontAlgn="auto" latinLnBrk="0" hangingPunct="1">
            <a:lnSpc>
              <a:spcPct val="100000"/>
            </a:lnSpc>
            <a:spcBef>
              <a:spcPts val="0"/>
            </a:spcBef>
            <a:spcAft>
              <a:spcPts val="0"/>
            </a:spcAft>
            <a:buClrTx/>
            <a:buSzTx/>
            <a:buFontTx/>
            <a:buNone/>
            <a:tabLst/>
            <a:defRPr/>
          </a:pPr>
          <a:r>
            <a:rPr lang="nl-NL" sz="900" b="0" i="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In dit tabblad wordt gecontroleerd of de door u ingevulde informatie door de NZa verwerkt kan worden. Als dit niet het geval is, verschijnt er een foutmelding en is ondertekening van het formulier niet mogelijk. Kijk of u de fout kunt herstellen waardoor ondertekening alsnog mogelijk wordt.</a:t>
          </a:r>
          <a:endParaRPr lang="nl-NL" sz="900">
            <a:effectLst/>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nl-NL" sz="9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l-NL" sz="9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TABBLAD 'AANVRAAG 2017'</a:t>
          </a:r>
        </a:p>
        <a:p>
          <a:pPr marL="0" marR="0" indent="0" defTabSz="914400" eaLnBrk="1" fontAlgn="auto" latinLnBrk="0" hangingPunct="1">
            <a:lnSpc>
              <a:spcPct val="100000"/>
            </a:lnSpc>
            <a:spcBef>
              <a:spcPts val="0"/>
            </a:spcBef>
            <a:spcAft>
              <a:spcPts val="0"/>
            </a:spcAft>
            <a:buClrTx/>
            <a:buSzTx/>
            <a:buFontTx/>
            <a:buNone/>
            <a:tabLst/>
            <a:defRPr/>
          </a:pPr>
          <a:r>
            <a:rPr lang="nl-NL" sz="900" b="0" i="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In dit tabblad vult u de kosten in voor 2017. Deze kosten kunt u ontlenen aan het (door de accountant goedgekeurde) financieel verslag.</a:t>
          </a:r>
        </a:p>
        <a:p>
          <a:pPr marL="0" marR="0" indent="0" defTabSz="914400" eaLnBrk="1" fontAlgn="auto" latinLnBrk="0" hangingPunct="1">
            <a:lnSpc>
              <a:spcPct val="100000"/>
            </a:lnSpc>
            <a:spcBef>
              <a:spcPts val="0"/>
            </a:spcBef>
            <a:spcAft>
              <a:spcPts val="0"/>
            </a:spcAft>
            <a:buClrTx/>
            <a:buSzTx/>
            <a:buFontTx/>
            <a:buNone/>
            <a:tabLst/>
            <a:defRPr/>
          </a:pPr>
          <a:endParaRPr lang="nl-NL" sz="9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l-NL" sz="900" b="0" i="1"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Kapitaallasten en overige kosten zorginfrastructuur</a:t>
          </a:r>
        </a:p>
        <a:p>
          <a:pPr marL="0" marR="0" indent="0" defTabSz="914400" eaLnBrk="1" fontAlgn="auto" latinLnBrk="0" hangingPunct="1">
            <a:lnSpc>
              <a:spcPct val="100000"/>
            </a:lnSpc>
            <a:spcBef>
              <a:spcPts val="0"/>
            </a:spcBef>
            <a:spcAft>
              <a:spcPts val="0"/>
            </a:spcAft>
            <a:buClrTx/>
            <a:buSzTx/>
            <a:buFontTx/>
            <a:buNone/>
            <a:tabLst/>
            <a:defRPr/>
          </a:pPr>
          <a:r>
            <a:rPr lang="nl-NL" sz="9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Hier kunnen de kapitaallasten en overige kosten zorginfrastructuur worden ingevuld.</a:t>
          </a:r>
        </a:p>
        <a:p>
          <a:pPr marL="0" marR="0" indent="0" defTabSz="914400" eaLnBrk="1" fontAlgn="auto" latinLnBrk="0" hangingPunct="1">
            <a:lnSpc>
              <a:spcPct val="100000"/>
            </a:lnSpc>
            <a:spcBef>
              <a:spcPts val="0"/>
            </a:spcBef>
            <a:spcAft>
              <a:spcPts val="0"/>
            </a:spcAft>
            <a:buClrTx/>
            <a:buSzTx/>
            <a:buFontTx/>
            <a:buNone/>
            <a:tabLst/>
            <a:defRPr/>
          </a:pPr>
          <a:endParaRPr lang="nl-NL" sz="9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nl-NL" sz="9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nl-NL" sz="9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nl-NL" sz="9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r>
            <a:rPr lang="nl-NL" sz="900" b="0" i="1">
              <a:solidFill>
                <a:schemeClr val="dk1"/>
              </a:solidFill>
              <a:effectLst/>
              <a:latin typeface="Verdana" panose="020B0604030504040204" pitchFamily="34" charset="0"/>
              <a:ea typeface="Verdana" panose="020B0604030504040204" pitchFamily="34" charset="0"/>
              <a:cs typeface="Verdana" panose="020B0604030504040204" pitchFamily="34" charset="0"/>
            </a:rPr>
            <a:t>Eigen bijdrage en bijdragen van derden</a:t>
          </a:r>
          <a:endParaRPr lang="nl-NL" sz="900">
            <a:effectLst/>
            <a:latin typeface="Verdana" panose="020B0604030504040204" pitchFamily="34" charset="0"/>
            <a:ea typeface="Verdana" panose="020B0604030504040204" pitchFamily="34" charset="0"/>
            <a:cs typeface="Verdana" panose="020B0604030504040204" pitchFamily="34" charset="0"/>
          </a:endParaRPr>
        </a:p>
        <a:p>
          <a:r>
            <a:rPr lang="nl-NL" sz="900" b="0">
              <a:solidFill>
                <a:schemeClr val="dk1"/>
              </a:solidFill>
              <a:effectLst/>
              <a:latin typeface="Verdana" panose="020B0604030504040204" pitchFamily="34" charset="0"/>
              <a:ea typeface="Verdana" panose="020B0604030504040204" pitchFamily="34" charset="0"/>
              <a:cs typeface="Verdana" panose="020B0604030504040204" pitchFamily="34" charset="0"/>
            </a:rPr>
            <a:t>Hier kunt u de bijdragen van derden, zoals bijvoorbeeld de bijdragen van gemeenten, de bijdragen van andere (zorg)organisaties, etc. opnemen. Daarnaast dient u hier de eigen bijdrage van uw zorgorganisatie op te nemen. De eigen bijdrage en bijdragen van derden worden in mindering gebracht op de subsidieaanvraag.  </a:t>
          </a:r>
        </a:p>
        <a:p>
          <a:endParaRPr lang="nl-NL" sz="900" b="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nl-NL" sz="900" i="1">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Activiteitenverslag (artikel 5.2 van de subsidieregeling)</a:t>
          </a:r>
          <a:endParaRPr lang="nl-NL" sz="900" b="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endParaRPr>
        </a:p>
        <a:p>
          <a:r>
            <a:rPr lang="nl-NL" sz="900" b="0">
              <a:solidFill>
                <a:schemeClr val="dk1"/>
              </a:solidFill>
              <a:effectLst/>
              <a:latin typeface="Verdana" panose="020B0604030504040204" pitchFamily="34" charset="0"/>
              <a:ea typeface="Verdana" panose="020B0604030504040204" pitchFamily="34" charset="0"/>
              <a:cs typeface="Verdana" panose="020B0604030504040204" pitchFamily="34" charset="0"/>
            </a:rPr>
            <a:t>Het activiteiten</a:t>
          </a:r>
          <a:r>
            <a:rPr lang="nl-NL" sz="900" b="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verslag behorende bij bovengenoemde kosten heeft u reeds aangeleverd bij de aanvraag tot verlening. In dit verslag heeft u</a:t>
          </a:r>
          <a:r>
            <a:rPr lang="nl-NL" sz="900" b="0">
              <a:solidFill>
                <a:schemeClr val="dk1"/>
              </a:solidFill>
              <a:effectLst/>
              <a:latin typeface="Verdana" panose="020B0604030504040204" pitchFamily="34" charset="0"/>
              <a:ea typeface="Verdana" panose="020B0604030504040204" pitchFamily="34" charset="0"/>
              <a:cs typeface="Verdana" panose="020B0604030504040204" pitchFamily="34" charset="0"/>
            </a:rPr>
            <a:t> de verschillende investeringen (en kosten) opgenomen die met de subsidieregeling zorginfrastuctuur worden bekostigd,</a:t>
          </a:r>
          <a:r>
            <a:rPr lang="nl-NL" sz="900" b="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z</a:t>
          </a:r>
          <a:r>
            <a:rPr lang="nl-NL" sz="900" b="0">
              <a:solidFill>
                <a:schemeClr val="dk1"/>
              </a:solidFill>
              <a:effectLst/>
              <a:latin typeface="Verdana" panose="020B0604030504040204" pitchFamily="34" charset="0"/>
              <a:ea typeface="Verdana" panose="020B0604030504040204" pitchFamily="34" charset="0"/>
              <a:cs typeface="Verdana" panose="020B0604030504040204" pitchFamily="34" charset="0"/>
            </a:rPr>
            <a:t>oals bijvoorbeeld de investeringen in technische zorginfrastructuur, zoals alarmering en domoticavoorzieningen</a:t>
          </a:r>
          <a:r>
            <a:rPr lang="nl-NL" sz="900" b="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en </a:t>
          </a:r>
          <a:r>
            <a:rPr lang="nl-NL" sz="900" b="0">
              <a:solidFill>
                <a:schemeClr val="dk1"/>
              </a:solidFill>
              <a:effectLst/>
              <a:latin typeface="Verdana" panose="020B0604030504040204" pitchFamily="34" charset="0"/>
              <a:ea typeface="Verdana" panose="020B0604030504040204" pitchFamily="34" charset="0"/>
              <a:cs typeface="Verdana" panose="020B0604030504040204" pitchFamily="34" charset="0"/>
            </a:rPr>
            <a:t>de investeringen in bouwkundige zorginfrastructuur, zoals wijksteunpunten. Hierin</a:t>
          </a:r>
          <a:r>
            <a:rPr lang="nl-NL" sz="900" b="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heeft u tevens omschreven</a:t>
          </a:r>
          <a:r>
            <a:rPr lang="nl-NL" sz="900" b="0">
              <a:solidFill>
                <a:schemeClr val="dk1"/>
              </a:solidFill>
              <a:effectLst/>
              <a:latin typeface="Verdana" panose="020B0604030504040204" pitchFamily="34" charset="0"/>
              <a:ea typeface="Verdana" panose="020B0604030504040204" pitchFamily="34" charset="0"/>
              <a:cs typeface="Verdana" panose="020B0604030504040204" pitchFamily="34" charset="0"/>
            </a:rPr>
            <a:t> voor welke doelgroep en zorg de zorginfructuur in stand wordt gehouden. </a:t>
          </a:r>
        </a:p>
        <a:p>
          <a:endParaRPr lang="nl-NL" sz="900" b="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pPr rtl="0"/>
          <a:r>
            <a:rPr lang="nl-NL" sz="900" b="1" i="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ELEKTRONISCH INDIENEN    </a:t>
          </a:r>
          <a:r>
            <a:rPr lang="nl-NL" sz="900" b="0" i="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a:t>
          </a:r>
          <a:endParaRPr lang="nl-NL" sz="9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l-NL" sz="900" b="0" i="0" strike="noStrike"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De indiening van de aanvraag subsidievaststelling verloopt net als vorig jaar via het NZa-portaal. Het is NIET mogelijk om het formulier via e-mail bij de NZa in te dienen. Het NZa-portaal benadert u via https://aanvragen.nza.nl. Via dit portaal kunt u de aanvraag en de bijbehorende documenten uploaden en indienen bij de NZa. Het is van belang dat u de juiste gebruikersnaam en het juiste wachtwoord gebruikt bij het inloggen in het NZa-portaal. Mocht u deze niet meer weten, dan kunt u contact opnemen met het Informatie- en Contactcentrum van de NZa op telefoonnummer 088-7708770 of via info@nza.nl.</a:t>
          </a:r>
        </a:p>
        <a:p>
          <a:pPr marL="0" marR="0" indent="0" defTabSz="914400" eaLnBrk="1" fontAlgn="auto" latinLnBrk="0" hangingPunct="1">
            <a:lnSpc>
              <a:spcPct val="100000"/>
            </a:lnSpc>
            <a:spcBef>
              <a:spcPts val="0"/>
            </a:spcBef>
            <a:spcAft>
              <a:spcPts val="0"/>
            </a:spcAft>
            <a:buClrTx/>
            <a:buSzTx/>
            <a:buFontTx/>
            <a:buNone/>
            <a:tabLst/>
            <a:defRPr/>
          </a:pPr>
          <a:endParaRPr lang="nl-NL" sz="900" b="0" i="0" strike="noStrike"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nl-NL" sz="900" b="0" i="0" strike="noStrike"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nl-NL" sz="9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endParaRPr lang="nl-NL" sz="9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endParaRPr lang="nl-NL" sz="900" b="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oneCellAnchor>
    <xdr:from>
      <xdr:col>1</xdr:col>
      <xdr:colOff>145677</xdr:colOff>
      <xdr:row>55</xdr:row>
      <xdr:rowOff>128868</xdr:rowOff>
    </xdr:from>
    <xdr:ext cx="773205" cy="179294"/>
    <xdr:sp macro="" textlink="">
      <xdr:nvSpPr>
        <xdr:cNvPr id="7" name="Tekstvak 6">
          <a:hlinkClick xmlns:r="http://schemas.openxmlformats.org/officeDocument/2006/relationships" r:id="rId2"/>
        </xdr:cNvPr>
        <xdr:cNvSpPr txBox="1"/>
      </xdr:nvSpPr>
      <xdr:spPr>
        <a:xfrm>
          <a:off x="355227" y="8272743"/>
          <a:ext cx="773205" cy="1792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nl-NL" sz="1100"/>
        </a:p>
      </xdr:txBody>
    </xdr:sp>
    <xdr:clientData/>
  </xdr:oneCellAnchor>
  <xdr:twoCellAnchor>
    <xdr:from>
      <xdr:col>0</xdr:col>
      <xdr:colOff>15876</xdr:colOff>
      <xdr:row>10</xdr:row>
      <xdr:rowOff>282574</xdr:rowOff>
    </xdr:from>
    <xdr:to>
      <xdr:col>9</xdr:col>
      <xdr:colOff>581026</xdr:colOff>
      <xdr:row>12</xdr:row>
      <xdr:rowOff>0</xdr:rowOff>
    </xdr:to>
    <xdr:sp macro="" textlink="">
      <xdr:nvSpPr>
        <xdr:cNvPr id="8" name="Tekstvak 7">
          <a:hlinkClick xmlns:r="http://schemas.openxmlformats.org/officeDocument/2006/relationships" r:id="rId3"/>
        </xdr:cNvPr>
        <xdr:cNvSpPr txBox="1"/>
      </xdr:nvSpPr>
      <xdr:spPr>
        <a:xfrm>
          <a:off x="15876" y="2616199"/>
          <a:ext cx="6127750" cy="346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900" b="0" i="0" u="sng" strike="noStrike" baseline="0">
              <a:solidFill>
                <a:srgbClr val="0000FF"/>
              </a:solidFill>
              <a:latin typeface="Verdana" panose="020B0604030504040204" pitchFamily="34" charset="0"/>
              <a:ea typeface="Verdana" panose="020B0604030504040204" pitchFamily="34" charset="0"/>
              <a:cs typeface="Verdana" panose="020B0604030504040204" pitchFamily="34" charset="0"/>
            </a:rPr>
            <a:t>https://puc.overheid.nl/nza/doc/PUC_3386_22/1/</a:t>
          </a:r>
        </a:p>
        <a:p>
          <a:endParaRPr lang="nl-NL" sz="900" b="0" i="0" u="sng" strike="noStrike" baseline="0">
            <a:solidFill>
              <a:srgbClr val="0000FF"/>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by\LOCALS~1\Temp\Mp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Mp1"/>
      <sheetName val="I_03007"/>
      <sheetName val="naw600"/>
      <sheetName val="Voorblad"/>
      <sheetName val="Toelatingen"/>
      <sheetName val="Toelichting"/>
      <sheetName val="Verblijf + overig"/>
      <sheetName val="GGZ verblijf"/>
      <sheetName val="Extramuraal"/>
      <sheetName val="Vervoer"/>
      <sheetName val="ZZP"/>
      <sheetName val="Recapitulatie"/>
      <sheetName val="Verantwoordingsdocument"/>
      <sheetName val="Aanvaardbare kosten"/>
      <sheetName val="Vragenlijst"/>
      <sheetName val="AlgInfo"/>
    </sheet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5" Type="http://schemas.openxmlformats.org/officeDocument/2006/relationships/vmlDrawing" Target="../drawings/vmlDrawing4.vml"/><Relationship Id="rId4"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indexed="45"/>
    <pageSetUpPr autoPageBreaks="0" fitToPage="1"/>
  </sheetPr>
  <dimension ref="A1:IT64"/>
  <sheetViews>
    <sheetView showGridLines="0" tabSelected="1" topLeftCell="A3" zoomScaleNormal="100" workbookViewId="0">
      <selection activeCell="I10" sqref="I10"/>
    </sheetView>
  </sheetViews>
  <sheetFormatPr defaultColWidth="0" defaultRowHeight="12.75" zeroHeight="1" x14ac:dyDescent="0.2"/>
  <cols>
    <col min="1" max="1" width="2.28515625" style="7" customWidth="1"/>
    <col min="2" max="2" width="2.140625" style="7" customWidth="1"/>
    <col min="3" max="3" width="16.42578125" style="15" customWidth="1"/>
    <col min="4" max="4" width="7.42578125" style="7" customWidth="1"/>
    <col min="5" max="5" width="8.42578125" style="7" customWidth="1"/>
    <col min="6" max="6" width="3.140625" style="7" customWidth="1"/>
    <col min="7" max="7" width="36.85546875" style="7" customWidth="1"/>
    <col min="8" max="8" width="7" style="7" customWidth="1"/>
    <col min="9" max="9" width="17.140625" style="7" customWidth="1"/>
    <col min="10" max="10" width="8.28515625" style="7" customWidth="1"/>
    <col min="11" max="11" width="11.85546875" style="15" customWidth="1"/>
    <col min="12" max="12" width="10.28515625" style="15" customWidth="1"/>
    <col min="13" max="13" width="8.7109375" style="15" customWidth="1"/>
    <col min="14" max="14" width="20.28515625" style="15" customWidth="1"/>
    <col min="15" max="15" width="17.42578125" style="7" customWidth="1"/>
    <col min="16" max="16" width="2.7109375" style="7" customWidth="1"/>
    <col min="17" max="17" width="10.7109375" style="49" hidden="1" customWidth="1"/>
    <col min="18" max="41" width="5.7109375" style="49" hidden="1" customWidth="1"/>
    <col min="42" max="42" width="5.7109375" style="7" hidden="1" customWidth="1"/>
    <col min="43" max="48" width="11.5703125" style="7" hidden="1" customWidth="1"/>
    <col min="49" max="51" width="11.5703125" style="15" hidden="1" customWidth="1"/>
    <col min="52" max="253" width="11.5703125" style="7" hidden="1" customWidth="1"/>
    <col min="254" max="16384" width="9.140625" style="7" hidden="1"/>
  </cols>
  <sheetData>
    <row r="1" spans="2:254" s="3" customFormat="1" ht="11.25" hidden="1" x14ac:dyDescent="0.15">
      <c r="B1" s="1" t="b">
        <v>1</v>
      </c>
      <c r="C1" s="18" t="s">
        <v>136</v>
      </c>
      <c r="K1" s="2"/>
      <c r="L1" s="2"/>
      <c r="M1" s="2"/>
      <c r="N1" s="2"/>
      <c r="P1" s="19" t="s">
        <v>58</v>
      </c>
      <c r="AP1" s="7"/>
      <c r="AQ1" s="14"/>
      <c r="AR1" s="14"/>
      <c r="AS1" s="14"/>
      <c r="AT1" s="14"/>
      <c r="AU1" s="14"/>
      <c r="AV1" s="14"/>
      <c r="AW1" s="42"/>
      <c r="AX1" s="42"/>
      <c r="AY1" s="42"/>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4"/>
    </row>
    <row r="2" spans="2:254" s="3" customFormat="1" ht="11.25" hidden="1" x14ac:dyDescent="0.15">
      <c r="B2" s="19">
        <v>6</v>
      </c>
      <c r="C2" s="19">
        <v>7.43</v>
      </c>
      <c r="D2" s="19">
        <v>7.43</v>
      </c>
      <c r="E2" s="19">
        <v>11.71</v>
      </c>
      <c r="F2" s="19">
        <v>2.4300000000000002</v>
      </c>
      <c r="G2" s="19">
        <v>22.29</v>
      </c>
      <c r="H2" s="19">
        <v>6</v>
      </c>
      <c r="I2" s="19">
        <v>6</v>
      </c>
      <c r="J2" s="19">
        <v>6</v>
      </c>
      <c r="K2" s="19">
        <v>7.43</v>
      </c>
      <c r="L2" s="19">
        <v>7.43</v>
      </c>
      <c r="M2" s="19">
        <v>2.4300000000000002</v>
      </c>
      <c r="N2" s="19">
        <v>22.29</v>
      </c>
      <c r="O2" s="19">
        <v>10</v>
      </c>
      <c r="P2" s="3">
        <v>2</v>
      </c>
      <c r="AP2" s="7"/>
      <c r="AQ2" s="14"/>
      <c r="AR2" s="14"/>
      <c r="AS2" s="14"/>
      <c r="AT2" s="14"/>
      <c r="AU2" s="14"/>
      <c r="AV2" s="14"/>
      <c r="AW2" s="42"/>
      <c r="AX2" s="42"/>
      <c r="AY2" s="42"/>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4"/>
    </row>
    <row r="3" spans="2:254" s="103" customFormat="1" ht="12.75" customHeight="1" x14ac:dyDescent="0.2">
      <c r="B3" s="259" t="s">
        <v>999</v>
      </c>
      <c r="C3" s="259"/>
      <c r="D3" s="259"/>
      <c r="E3" s="260"/>
      <c r="F3" s="8"/>
      <c r="G3" s="8"/>
      <c r="H3" s="54"/>
      <c r="I3" s="54"/>
      <c r="J3" s="54"/>
      <c r="K3" s="54"/>
      <c r="L3" s="54"/>
      <c r="M3" s="54"/>
      <c r="N3" s="54"/>
      <c r="O3" s="54"/>
      <c r="P3" s="54"/>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row>
    <row r="4" spans="2:254" s="13" customFormat="1" ht="12.75" customHeight="1" x14ac:dyDescent="0.2">
      <c r="B4" s="8"/>
      <c r="C4" s="8"/>
      <c r="D4" s="8"/>
      <c r="E4" s="8"/>
      <c r="F4" s="8"/>
      <c r="G4" s="8"/>
      <c r="H4" s="8"/>
      <c r="I4" s="8"/>
      <c r="J4" s="8"/>
      <c r="K4" s="8"/>
      <c r="L4" s="8"/>
      <c r="M4" s="8"/>
      <c r="N4" s="8"/>
      <c r="O4" s="8"/>
      <c r="P4" s="8"/>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row>
    <row r="5" spans="2:254" s="13" customFormat="1" ht="18" x14ac:dyDescent="0.2">
      <c r="B5" s="109" t="s">
        <v>359</v>
      </c>
      <c r="C5" s="105"/>
      <c r="D5" s="105"/>
      <c r="E5" s="106"/>
      <c r="F5" s="106"/>
      <c r="G5" s="9"/>
      <c r="H5" s="9"/>
      <c r="I5" s="107"/>
      <c r="J5" s="8"/>
      <c r="K5" s="8"/>
      <c r="L5" s="8"/>
      <c r="M5" s="108"/>
      <c r="N5" s="9"/>
      <c r="O5" s="8"/>
      <c r="P5" s="8"/>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row>
    <row r="6" spans="2:254" s="13" customFormat="1" ht="12.75" customHeight="1" x14ac:dyDescent="0.2">
      <c r="C6" s="109"/>
      <c r="D6" s="109"/>
      <c r="E6" s="109"/>
      <c r="F6" s="109"/>
      <c r="G6" s="109"/>
      <c r="H6" s="8"/>
      <c r="L6" s="53"/>
      <c r="M6" s="8"/>
      <c r="N6" s="110"/>
      <c r="O6" s="8"/>
      <c r="P6" s="8"/>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row>
    <row r="7" spans="2:254" s="13" customFormat="1" x14ac:dyDescent="0.2">
      <c r="B7" s="46" t="s">
        <v>1000</v>
      </c>
      <c r="C7" s="9"/>
      <c r="D7" s="9"/>
      <c r="E7" s="9"/>
      <c r="F7" s="9"/>
      <c r="G7" s="9"/>
      <c r="I7" s="46"/>
      <c r="K7" s="289"/>
      <c r="M7" s="9"/>
      <c r="N7" s="9"/>
      <c r="O7" s="9"/>
      <c r="P7" s="9"/>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row>
    <row r="8" spans="2:254" s="13" customFormat="1" x14ac:dyDescent="0.2">
      <c r="C8" s="9"/>
      <c r="D8" s="9"/>
      <c r="E8" s="9"/>
      <c r="F8" s="9"/>
      <c r="G8" s="9"/>
      <c r="J8" s="227"/>
      <c r="K8" s="9"/>
      <c r="L8" s="9"/>
      <c r="M8" s="9"/>
      <c r="N8" s="9"/>
      <c r="O8" s="9"/>
      <c r="P8" s="9"/>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row>
    <row r="9" spans="2:254" s="9" customFormat="1" ht="11.25" x14ac:dyDescent="0.2">
      <c r="B9" s="426" t="str">
        <f>IF($I10=0,"U dient het NZa-nummer in te vullen.","")</f>
        <v>U dient het NZa-nummer in te vullen.</v>
      </c>
      <c r="C9" s="426"/>
      <c r="D9" s="426"/>
      <c r="E9" s="426"/>
      <c r="F9" s="426"/>
      <c r="G9" s="427"/>
      <c r="H9" s="23" t="s">
        <v>45</v>
      </c>
      <c r="I9" s="24" t="s">
        <v>46</v>
      </c>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row>
    <row r="10" spans="2:254" s="9" customFormat="1" ht="12.75" customHeight="1" x14ac:dyDescent="0.2">
      <c r="B10" s="6" t="s">
        <v>137</v>
      </c>
      <c r="C10" s="56"/>
      <c r="D10" s="56"/>
      <c r="E10" s="56"/>
      <c r="F10" s="56"/>
      <c r="G10" s="10"/>
      <c r="H10" s="287">
        <v>300</v>
      </c>
      <c r="I10" s="382"/>
      <c r="M10" s="293"/>
      <c r="N10" s="383" t="s">
        <v>43</v>
      </c>
      <c r="O10" s="384" t="s">
        <v>364</v>
      </c>
      <c r="Q10" s="288"/>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row>
    <row r="11" spans="2:254" s="9" customFormat="1" ht="12.75" customHeight="1" x14ac:dyDescent="0.2">
      <c r="M11" s="293"/>
      <c r="N11" s="385" t="s">
        <v>71</v>
      </c>
      <c r="O11" s="386">
        <v>43160</v>
      </c>
      <c r="Q11" s="111"/>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row>
    <row r="12" spans="2:254" s="9" customFormat="1" ht="12.75" customHeight="1" x14ac:dyDescent="0.2">
      <c r="B12" s="285" t="s">
        <v>279</v>
      </c>
      <c r="C12" s="285"/>
      <c r="D12" s="286"/>
      <c r="E12" s="286"/>
      <c r="F12" s="286"/>
      <c r="G12" s="286"/>
      <c r="H12" s="286"/>
      <c r="I12" s="286"/>
      <c r="M12" s="293"/>
      <c r="N12" s="385" t="s">
        <v>69</v>
      </c>
      <c r="O12" s="386">
        <f ca="1">TODAY()</f>
        <v>43166</v>
      </c>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row>
    <row r="13" spans="2:254" s="8" customFormat="1" ht="12.75" customHeight="1" x14ac:dyDescent="0.2">
      <c r="B13" s="434" t="s">
        <v>47</v>
      </c>
      <c r="C13" s="394"/>
      <c r="D13" s="423" t="str">
        <f>AlgInfo!D5</f>
        <v/>
      </c>
      <c r="E13" s="424"/>
      <c r="F13" s="424"/>
      <c r="G13" s="424"/>
      <c r="H13" s="424"/>
      <c r="I13" s="425"/>
      <c r="M13" s="293"/>
      <c r="N13" s="387" t="s">
        <v>70</v>
      </c>
      <c r="O13" s="292">
        <f>LEFT(AlgInfo!B6,6)*1</f>
        <v>0</v>
      </c>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row>
    <row r="14" spans="2:254" s="8" customFormat="1" ht="12.75" customHeight="1" x14ac:dyDescent="0.2">
      <c r="B14" s="434" t="s">
        <v>48</v>
      </c>
      <c r="C14" s="394"/>
      <c r="D14" s="423" t="str">
        <f>AlgInfo!D6</f>
        <v/>
      </c>
      <c r="E14" s="424"/>
      <c r="F14" s="424"/>
      <c r="G14" s="424"/>
      <c r="H14" s="424"/>
      <c r="I14" s="425"/>
      <c r="N14" s="12"/>
      <c r="O14" s="12"/>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row>
    <row r="15" spans="2:254" s="8" customFormat="1" ht="12.75" customHeight="1" x14ac:dyDescent="0.2">
      <c r="B15" s="435" t="s">
        <v>317</v>
      </c>
      <c r="C15" s="394"/>
      <c r="D15" s="431"/>
      <c r="E15" s="432"/>
      <c r="F15" s="432"/>
      <c r="G15" s="432"/>
      <c r="H15" s="432"/>
      <c r="I15" s="433"/>
      <c r="L15" s="9"/>
      <c r="M15" s="9"/>
      <c r="N15" s="9"/>
      <c r="O15" s="9"/>
      <c r="Q15" s="46"/>
      <c r="AP15" s="46"/>
      <c r="AQ15" s="46"/>
      <c r="AR15" s="46"/>
      <c r="AS15" s="46"/>
      <c r="AT15" s="46"/>
      <c r="AU15" s="46"/>
      <c r="AV15" s="46"/>
      <c r="AW15" s="112"/>
      <c r="AX15" s="113"/>
      <c r="AY15" s="114"/>
      <c r="AZ15" s="46"/>
      <c r="BA15" s="112"/>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row>
    <row r="16" spans="2:254" s="8" customFormat="1" ht="12.75" customHeight="1" x14ac:dyDescent="0.2">
      <c r="B16" s="434" t="s">
        <v>49</v>
      </c>
      <c r="C16" s="394"/>
      <c r="D16" s="442"/>
      <c r="E16" s="443"/>
      <c r="F16" s="428"/>
      <c r="G16" s="429"/>
      <c r="H16" s="429"/>
      <c r="I16" s="430"/>
      <c r="J16" s="9"/>
      <c r="P16" s="9"/>
      <c r="Q16" s="46"/>
      <c r="AP16" s="46"/>
      <c r="AQ16" s="46"/>
      <c r="AR16" s="46"/>
      <c r="AS16" s="46"/>
      <c r="AT16" s="46"/>
      <c r="AU16" s="46"/>
      <c r="AV16" s="46"/>
      <c r="AW16" s="112"/>
      <c r="AX16" s="113"/>
      <c r="AY16" s="114"/>
      <c r="AZ16" s="46"/>
      <c r="BA16" s="112"/>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row>
    <row r="17" spans="1:254" s="13" customFormat="1" ht="12.75" customHeight="1" x14ac:dyDescent="0.2">
      <c r="B17" s="434" t="s">
        <v>50</v>
      </c>
      <c r="C17" s="394"/>
      <c r="D17" s="439"/>
      <c r="E17" s="440"/>
      <c r="F17" s="440"/>
      <c r="G17" s="440"/>
      <c r="H17" s="440"/>
      <c r="I17" s="441"/>
      <c r="J17" s="28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53"/>
      <c r="AW17" s="112"/>
      <c r="AX17" s="113"/>
      <c r="AY17" s="114"/>
      <c r="AZ17" s="46"/>
      <c r="BA17" s="112"/>
    </row>
    <row r="18" spans="1:254" s="13" customFormat="1" ht="12.75" customHeight="1" x14ac:dyDescent="0.2">
      <c r="B18" s="434" t="s">
        <v>341</v>
      </c>
      <c r="C18" s="394"/>
      <c r="D18" s="436"/>
      <c r="E18" s="437"/>
      <c r="F18" s="437"/>
      <c r="G18" s="437"/>
      <c r="H18" s="437"/>
      <c r="I18" s="438"/>
      <c r="J18" s="28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2"/>
      <c r="AW18" s="112"/>
      <c r="AX18" s="113"/>
      <c r="AY18" s="114"/>
      <c r="AZ18" s="46"/>
      <c r="BA18" s="112"/>
    </row>
    <row r="19" spans="1:254" s="13" customFormat="1" ht="12.75" customHeight="1" x14ac:dyDescent="0.2">
      <c r="J19" s="28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2"/>
      <c r="AW19" s="112"/>
      <c r="AX19" s="113"/>
      <c r="AY19" s="114"/>
      <c r="AZ19" s="46"/>
      <c r="BA19" s="112"/>
    </row>
    <row r="20" spans="1:254" s="13" customFormat="1" ht="12.75" customHeight="1" x14ac:dyDescent="0.2">
      <c r="B20" s="434" t="s">
        <v>360</v>
      </c>
      <c r="C20" s="408"/>
      <c r="D20" s="408"/>
      <c r="E20" s="394"/>
      <c r="F20" s="428" t="str">
        <f>AlgInfo!D7</f>
        <v/>
      </c>
      <c r="G20" s="429"/>
      <c r="H20" s="429"/>
      <c r="I20" s="430"/>
      <c r="J20" s="28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W20" s="112"/>
      <c r="AX20" s="113"/>
      <c r="AY20" s="114"/>
      <c r="AZ20" s="46"/>
      <c r="BA20" s="112"/>
    </row>
    <row r="21" spans="1:254" s="13" customFormat="1" ht="12.75" customHeight="1" x14ac:dyDescent="0.2">
      <c r="J21" s="28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W21" s="112"/>
      <c r="AX21" s="113"/>
      <c r="AY21" s="114"/>
      <c r="AZ21" s="46"/>
      <c r="BA21" s="112"/>
    </row>
    <row r="22" spans="1:254" s="13" customFormat="1" ht="12.75" customHeight="1" x14ac:dyDescent="0.2">
      <c r="A22" s="271"/>
      <c r="B22" s="389" t="s">
        <v>361</v>
      </c>
      <c r="C22" s="389"/>
      <c r="D22" s="389"/>
      <c r="E22" s="389"/>
      <c r="F22" s="389"/>
      <c r="G22" s="389"/>
      <c r="H22" s="389"/>
      <c r="I22" s="389"/>
      <c r="J22" s="390"/>
      <c r="K22" s="390"/>
      <c r="L22" s="390"/>
      <c r="M22" s="390"/>
      <c r="N22" s="390"/>
      <c r="O22" s="390"/>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W22" s="112"/>
      <c r="AX22" s="113"/>
      <c r="AY22" s="114"/>
      <c r="AZ22" s="46"/>
      <c r="BA22" s="112"/>
    </row>
    <row r="23" spans="1:254" s="284" customFormat="1" ht="12.75" customHeight="1" x14ac:dyDescent="0.2">
      <c r="B23" s="290"/>
      <c r="C23" s="290"/>
      <c r="D23" s="290"/>
      <c r="E23" s="290"/>
      <c r="F23" s="290"/>
      <c r="G23" s="290"/>
      <c r="H23" s="290"/>
      <c r="I23" s="290"/>
      <c r="J23" s="291"/>
      <c r="K23" s="291"/>
      <c r="L23" s="291"/>
      <c r="M23" s="291"/>
      <c r="N23" s="291"/>
      <c r="O23" s="291"/>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W23" s="112"/>
      <c r="AX23" s="113"/>
      <c r="AY23" s="114"/>
      <c r="AZ23" s="46"/>
      <c r="BA23" s="112"/>
    </row>
    <row r="24" spans="1:254" s="13" customFormat="1" ht="12.75" customHeight="1" x14ac:dyDescent="0.2">
      <c r="A24" s="271"/>
      <c r="B24" s="405" t="s">
        <v>362</v>
      </c>
      <c r="C24" s="406"/>
      <c r="D24" s="406"/>
      <c r="E24" s="406"/>
      <c r="F24" s="406"/>
      <c r="G24" s="406"/>
      <c r="H24" s="406"/>
      <c r="I24" s="406"/>
      <c r="J24" s="406"/>
      <c r="K24" s="406"/>
      <c r="L24" s="406"/>
      <c r="M24" s="406"/>
      <c r="N24" s="406"/>
      <c r="O24" s="406"/>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row>
    <row r="25" spans="1:254" s="13" customFormat="1" x14ac:dyDescent="0.2">
      <c r="B25" s="181" t="s">
        <v>302</v>
      </c>
      <c r="C25" s="391" t="s">
        <v>363</v>
      </c>
      <c r="D25" s="391"/>
      <c r="E25" s="391"/>
      <c r="F25" s="391"/>
      <c r="G25" s="391"/>
      <c r="H25" s="391"/>
      <c r="I25" s="391"/>
      <c r="J25" s="392"/>
      <c r="K25" s="392"/>
      <c r="L25" s="392"/>
      <c r="M25" s="392"/>
      <c r="N25" s="392"/>
      <c r="O25" s="392"/>
      <c r="P25" s="9"/>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row>
    <row r="26" spans="1:254" s="9" customFormat="1" ht="12.75" customHeight="1" thickBot="1" x14ac:dyDescent="0.25">
      <c r="AP26" s="13"/>
      <c r="AQ26" s="13"/>
      <c r="AR26" s="13"/>
      <c r="AS26" s="13"/>
      <c r="AT26" s="13"/>
      <c r="AU26" s="13"/>
      <c r="AV26" s="13"/>
      <c r="AW26" s="112"/>
      <c r="AX26" s="113"/>
      <c r="AY26" s="114"/>
      <c r="AZ26" s="46"/>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row>
    <row r="27" spans="1:254" s="9" customFormat="1" ht="12.75" customHeight="1" thickBot="1" x14ac:dyDescent="0.25">
      <c r="B27" s="407" t="s">
        <v>359</v>
      </c>
      <c r="C27" s="408"/>
      <c r="D27" s="408"/>
      <c r="E27" s="408"/>
      <c r="F27" s="408"/>
      <c r="G27" s="408"/>
      <c r="H27" s="409"/>
      <c r="I27" s="230">
        <f>'Aanvraag 2017'!H16</f>
        <v>0</v>
      </c>
      <c r="AP27" s="13"/>
      <c r="AQ27" s="13"/>
      <c r="AR27" s="13"/>
      <c r="AS27" s="13"/>
      <c r="AT27" s="13"/>
      <c r="AU27" s="13"/>
      <c r="AV27" s="13"/>
      <c r="AW27" s="112"/>
      <c r="AX27" s="113"/>
      <c r="AY27" s="114"/>
      <c r="AZ27" s="46"/>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row>
    <row r="28" spans="1:254" s="9" customFormat="1" ht="12.75" customHeight="1" x14ac:dyDescent="0.2">
      <c r="B28" s="284"/>
      <c r="C28" s="284"/>
      <c r="D28" s="284"/>
      <c r="E28" s="284"/>
      <c r="F28" s="284"/>
      <c r="G28" s="284"/>
      <c r="H28" s="284"/>
      <c r="I28" s="284"/>
      <c r="J28" s="284"/>
      <c r="K28" s="13"/>
      <c r="AP28" s="13"/>
      <c r="AQ28" s="13"/>
      <c r="AR28" s="13"/>
      <c r="AS28" s="13"/>
      <c r="AT28" s="13"/>
      <c r="AU28" s="13"/>
      <c r="AV28" s="13"/>
      <c r="AW28" s="114"/>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row>
    <row r="29" spans="1:254" s="9" customFormat="1" ht="12.75" customHeight="1" x14ac:dyDescent="0.2">
      <c r="B29" s="410" t="s">
        <v>342</v>
      </c>
      <c r="C29" s="411"/>
      <c r="D29" s="411"/>
      <c r="E29" s="411"/>
      <c r="F29" s="411"/>
      <c r="G29" s="411"/>
      <c r="H29" s="411"/>
      <c r="I29" s="411"/>
      <c r="J29" s="284"/>
      <c r="K29" s="13"/>
      <c r="AP29" s="13"/>
      <c r="AQ29" s="13"/>
      <c r="AR29" s="13"/>
      <c r="AS29" s="13"/>
      <c r="AT29" s="13"/>
      <c r="AU29" s="13"/>
      <c r="AV29" s="13"/>
      <c r="AW29" s="114"/>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row>
    <row r="30" spans="1:254" s="9" customFormat="1" ht="45.75" customHeight="1" x14ac:dyDescent="0.2">
      <c r="B30" s="412" t="str">
        <f>IF(Foutmeldingen!I13&gt;0,"Nog niet ondertekenen, er is een foutmelding. Zie tabblad Foutmeldingen.","")</f>
        <v/>
      </c>
      <c r="C30" s="413"/>
      <c r="D30" s="413"/>
      <c r="E30" s="413"/>
      <c r="F30" s="413"/>
      <c r="G30" s="414"/>
      <c r="H30" s="415"/>
      <c r="J30" s="231"/>
      <c r="K30" s="231"/>
      <c r="AP30" s="13"/>
      <c r="AQ30" s="13"/>
      <c r="AR30" s="13"/>
      <c r="AS30" s="13"/>
      <c r="AT30" s="13"/>
      <c r="AU30" s="13"/>
      <c r="AV30" s="13"/>
      <c r="AW30" s="114"/>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row>
    <row r="31" spans="1:254" s="9" customFormat="1" ht="12.75" customHeight="1" x14ac:dyDescent="0.2">
      <c r="B31" s="416"/>
      <c r="C31" s="417"/>
      <c r="D31" s="417"/>
      <c r="E31" s="417"/>
      <c r="F31" s="417"/>
      <c r="G31" s="418"/>
      <c r="H31" s="419"/>
      <c r="I31" s="231"/>
      <c r="J31" s="231"/>
      <c r="K31" s="231"/>
      <c r="AP31" s="13"/>
      <c r="AQ31" s="13"/>
      <c r="AR31" s="13"/>
      <c r="AS31" s="13"/>
      <c r="AT31" s="13"/>
      <c r="AU31" s="13"/>
      <c r="AV31" s="13"/>
      <c r="AW31" s="114"/>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row>
    <row r="32" spans="1:254" s="9" customFormat="1" ht="12.75" customHeight="1" x14ac:dyDescent="0.2">
      <c r="B32" s="416"/>
      <c r="C32" s="417"/>
      <c r="D32" s="417"/>
      <c r="E32" s="417"/>
      <c r="F32" s="417"/>
      <c r="G32" s="418"/>
      <c r="H32" s="419"/>
      <c r="J32" s="115"/>
      <c r="K32" s="115"/>
      <c r="AP32" s="13"/>
      <c r="AQ32" s="13"/>
      <c r="AR32" s="13"/>
      <c r="AS32" s="13"/>
      <c r="AT32" s="13"/>
      <c r="AU32" s="13"/>
      <c r="AV32" s="13"/>
      <c r="AW32" s="114"/>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row>
    <row r="33" spans="2:254" s="9" customFormat="1" ht="13.5" customHeight="1" x14ac:dyDescent="0.2">
      <c r="B33" s="420" t="s">
        <v>72</v>
      </c>
      <c r="C33" s="421"/>
      <c r="D33" s="421"/>
      <c r="E33" s="421"/>
      <c r="F33" s="421"/>
      <c r="G33" s="421"/>
      <c r="H33" s="422"/>
      <c r="I33" s="5"/>
      <c r="J33" s="5"/>
      <c r="K33" s="5"/>
      <c r="AP33" s="13"/>
      <c r="AQ33" s="13"/>
      <c r="AR33" s="13"/>
      <c r="AS33" s="13"/>
      <c r="AT33" s="13"/>
      <c r="AU33" s="13"/>
      <c r="AV33" s="13"/>
      <c r="AW33" s="55"/>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row>
    <row r="34" spans="2:254" s="9" customFormat="1" ht="13.5" customHeight="1" x14ac:dyDescent="0.2">
      <c r="B34" s="393" t="s">
        <v>47</v>
      </c>
      <c r="C34" s="394"/>
      <c r="D34" s="396"/>
      <c r="E34" s="404"/>
      <c r="F34" s="397"/>
      <c r="G34" s="398"/>
      <c r="H34" s="399"/>
      <c r="K34" s="5"/>
      <c r="L34" s="57"/>
      <c r="M34" s="57"/>
      <c r="N34" s="57"/>
      <c r="O34" s="57"/>
      <c r="AP34" s="13"/>
      <c r="AQ34" s="13"/>
      <c r="AR34" s="13"/>
      <c r="AS34" s="13"/>
      <c r="AT34" s="13"/>
      <c r="AU34" s="13"/>
      <c r="AV34" s="13"/>
      <c r="AW34" s="55"/>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row>
    <row r="35" spans="2:254" s="13" customFormat="1" ht="12.75" customHeight="1" x14ac:dyDescent="0.2">
      <c r="B35" s="393" t="s">
        <v>318</v>
      </c>
      <c r="C35" s="394"/>
      <c r="D35" s="396"/>
      <c r="E35" s="397"/>
      <c r="F35" s="397"/>
      <c r="G35" s="398"/>
      <c r="H35" s="399"/>
      <c r="I35" s="7"/>
      <c r="J35" s="57"/>
      <c r="K35" s="57"/>
      <c r="L35" s="15"/>
      <c r="M35" s="15"/>
      <c r="N35" s="15"/>
      <c r="O35" s="7"/>
      <c r="AW35" s="55"/>
    </row>
    <row r="36" spans="2:254" s="13" customFormat="1" x14ac:dyDescent="0.2">
      <c r="B36" s="395" t="s">
        <v>44</v>
      </c>
      <c r="C36" s="394"/>
      <c r="D36" s="400"/>
      <c r="E36" s="401"/>
      <c r="F36" s="401"/>
      <c r="G36" s="402"/>
      <c r="H36" s="403"/>
      <c r="I36" s="7"/>
      <c r="J36" s="7"/>
      <c r="K36" s="15"/>
      <c r="L36" s="15"/>
      <c r="M36" s="15"/>
      <c r="N36" s="15"/>
      <c r="O36" s="7"/>
      <c r="AW36" s="55"/>
    </row>
    <row r="37" spans="2:254" s="13" customFormat="1" ht="11.25" customHeight="1" x14ac:dyDescent="0.2">
      <c r="B37" s="58"/>
      <c r="C37" s="15"/>
      <c r="D37" s="7"/>
      <c r="E37" s="7"/>
      <c r="F37" s="7"/>
      <c r="G37" s="7"/>
      <c r="H37" s="7"/>
      <c r="I37" s="7"/>
      <c r="J37" s="7"/>
      <c r="K37" s="15"/>
      <c r="L37" s="15"/>
      <c r="M37" s="15"/>
      <c r="N37" s="15"/>
      <c r="O37" s="7"/>
      <c r="AW37" s="55"/>
    </row>
    <row r="38" spans="2:254" s="13" customFormat="1" hidden="1" x14ac:dyDescent="0.2">
      <c r="B38" s="59"/>
      <c r="C38" s="15"/>
      <c r="D38" s="7"/>
      <c r="E38" s="7"/>
      <c r="F38" s="7"/>
      <c r="G38" s="7"/>
      <c r="H38" s="7"/>
      <c r="I38" s="7"/>
      <c r="J38" s="7"/>
      <c r="K38" s="15"/>
      <c r="L38" s="15"/>
      <c r="M38" s="15"/>
      <c r="N38" s="15"/>
      <c r="O38" s="7"/>
      <c r="AW38" s="60"/>
    </row>
    <row r="39" spans="2:254" s="13" customFormat="1" hidden="1" x14ac:dyDescent="0.2">
      <c r="B39" s="59"/>
      <c r="C39" s="15"/>
      <c r="D39" s="7"/>
      <c r="E39" s="7"/>
      <c r="F39" s="7"/>
      <c r="G39" s="7"/>
      <c r="H39" s="7"/>
      <c r="I39" s="7"/>
      <c r="J39" s="7"/>
      <c r="K39" s="15"/>
      <c r="L39" s="15"/>
      <c r="M39" s="15"/>
      <c r="N39" s="15"/>
      <c r="O39" s="7"/>
      <c r="AW39" s="55"/>
    </row>
    <row r="40" spans="2:254" s="13" customFormat="1" ht="11.25" hidden="1" customHeight="1" x14ac:dyDescent="0.2">
      <c r="B40" s="61"/>
      <c r="C40" s="15"/>
      <c r="D40" s="7"/>
      <c r="E40" s="7"/>
      <c r="F40" s="7"/>
      <c r="G40" s="7"/>
      <c r="H40" s="7"/>
      <c r="I40" s="7"/>
      <c r="J40" s="7"/>
      <c r="K40" s="15"/>
      <c r="L40" s="15"/>
      <c r="M40" s="15"/>
      <c r="N40" s="15"/>
      <c r="O40" s="7"/>
      <c r="AW40" s="55"/>
    </row>
    <row r="41" spans="2:254" s="13" customFormat="1" hidden="1" x14ac:dyDescent="0.2">
      <c r="B41" s="61"/>
      <c r="C41" s="15"/>
      <c r="D41" s="7"/>
      <c r="E41" s="7"/>
      <c r="F41" s="7"/>
      <c r="G41" s="7"/>
      <c r="H41" s="7"/>
      <c r="I41" s="7"/>
      <c r="J41" s="7"/>
      <c r="K41" s="15"/>
      <c r="L41" s="15"/>
      <c r="M41" s="15"/>
      <c r="N41" s="15"/>
      <c r="O41" s="7"/>
      <c r="AW41" s="55"/>
      <c r="AX41" s="55"/>
      <c r="AY41" s="55"/>
    </row>
    <row r="42" spans="2:254" s="13" customFormat="1" hidden="1" x14ac:dyDescent="0.2">
      <c r="B42" s="59"/>
      <c r="C42" s="15"/>
      <c r="D42" s="7"/>
      <c r="E42" s="7"/>
      <c r="F42" s="7"/>
      <c r="G42" s="7"/>
      <c r="H42" s="7"/>
      <c r="I42" s="7"/>
      <c r="J42" s="7"/>
      <c r="K42" s="15"/>
      <c r="L42" s="15"/>
      <c r="M42" s="15"/>
      <c r="N42" s="15"/>
      <c r="O42" s="7"/>
      <c r="P42" s="46"/>
      <c r="AW42" s="60"/>
      <c r="AX42" s="62"/>
      <c r="AY42" s="60"/>
    </row>
    <row r="43" spans="2:254" s="13" customFormat="1" ht="10.5" hidden="1" customHeight="1" x14ac:dyDescent="0.2">
      <c r="B43" s="7"/>
      <c r="C43" s="15"/>
      <c r="D43" s="7"/>
      <c r="E43" s="7"/>
      <c r="F43" s="7"/>
      <c r="G43" s="7"/>
      <c r="H43" s="7"/>
      <c r="I43" s="7"/>
      <c r="J43" s="7"/>
      <c r="K43" s="15"/>
      <c r="L43" s="15"/>
      <c r="M43" s="15"/>
      <c r="N43" s="15"/>
      <c r="O43" s="7"/>
      <c r="P43" s="46"/>
      <c r="AW43" s="60"/>
      <c r="AX43" s="62"/>
      <c r="AY43" s="60"/>
    </row>
    <row r="44" spans="2:254" s="13" customFormat="1" ht="16.5" hidden="1" customHeight="1" x14ac:dyDescent="0.2">
      <c r="B44" s="7"/>
      <c r="C44" s="15"/>
      <c r="D44" s="7"/>
      <c r="E44" s="7"/>
      <c r="F44" s="7"/>
      <c r="G44" s="7"/>
      <c r="H44" s="7"/>
      <c r="I44" s="7"/>
      <c r="J44" s="7"/>
      <c r="K44" s="15"/>
      <c r="L44" s="15"/>
      <c r="M44" s="15"/>
      <c r="N44" s="15"/>
      <c r="O44" s="7"/>
      <c r="P44" s="46"/>
      <c r="AW44" s="60"/>
      <c r="AX44" s="62"/>
      <c r="AY44" s="60"/>
    </row>
    <row r="45" spans="2:254" s="13" customFormat="1" ht="16.5" hidden="1" customHeight="1" x14ac:dyDescent="0.15">
      <c r="B45" s="7"/>
      <c r="C45" s="15"/>
      <c r="D45" s="7"/>
      <c r="E45" s="7"/>
      <c r="F45" s="7"/>
      <c r="G45" s="7"/>
      <c r="H45" s="7"/>
      <c r="I45" s="7"/>
      <c r="J45" s="7"/>
      <c r="K45" s="15"/>
      <c r="L45" s="15"/>
      <c r="M45" s="15"/>
      <c r="N45" s="15"/>
      <c r="O45" s="7"/>
    </row>
    <row r="46" spans="2:254" s="13" customFormat="1" ht="21" hidden="1" customHeight="1" x14ac:dyDescent="0.15">
      <c r="B46" s="7"/>
      <c r="C46" s="15"/>
      <c r="D46" s="7"/>
      <c r="E46" s="7"/>
      <c r="F46" s="7"/>
      <c r="G46" s="7"/>
      <c r="H46" s="7"/>
      <c r="I46" s="7"/>
      <c r="J46" s="7"/>
      <c r="K46" s="15"/>
      <c r="L46" s="15"/>
      <c r="M46" s="15"/>
      <c r="N46" s="15"/>
      <c r="O46" s="7"/>
    </row>
    <row r="47" spans="2:254" s="13" customFormat="1" ht="14.25" hidden="1" customHeight="1" x14ac:dyDescent="0.15">
      <c r="B47" s="7"/>
      <c r="C47" s="15"/>
      <c r="D47" s="7"/>
      <c r="E47" s="7"/>
      <c r="F47" s="7"/>
      <c r="G47" s="7"/>
      <c r="H47" s="7"/>
      <c r="I47" s="7"/>
      <c r="J47" s="7"/>
      <c r="K47" s="15"/>
      <c r="L47" s="15"/>
      <c r="M47" s="15"/>
      <c r="N47" s="15"/>
      <c r="O47" s="7"/>
    </row>
    <row r="48" spans="2:254" s="13" customFormat="1" ht="16.5" hidden="1" customHeight="1" x14ac:dyDescent="0.15">
      <c r="B48" s="7"/>
      <c r="C48" s="15"/>
      <c r="D48" s="7"/>
      <c r="E48" s="7"/>
      <c r="F48" s="7"/>
      <c r="G48" s="7"/>
      <c r="H48" s="7"/>
      <c r="I48" s="7"/>
      <c r="J48" s="7"/>
      <c r="K48" s="15"/>
      <c r="L48" s="15"/>
      <c r="M48" s="15"/>
      <c r="N48" s="15"/>
      <c r="O48" s="7"/>
    </row>
    <row r="49" spans="2:44" s="13" customFormat="1" ht="16.5" hidden="1" customHeight="1" x14ac:dyDescent="0.15">
      <c r="B49" s="7"/>
      <c r="C49" s="15"/>
      <c r="D49" s="7"/>
      <c r="E49" s="7"/>
      <c r="F49" s="7"/>
      <c r="G49" s="7"/>
      <c r="H49" s="7"/>
      <c r="I49" s="7"/>
      <c r="J49" s="7"/>
      <c r="K49" s="15"/>
      <c r="L49" s="15"/>
      <c r="M49" s="15"/>
      <c r="N49" s="15"/>
      <c r="O49" s="7"/>
    </row>
    <row r="50" spans="2:44" s="13" customFormat="1" ht="16.5" hidden="1" customHeight="1" x14ac:dyDescent="0.15">
      <c r="B50" s="7"/>
      <c r="C50" s="15"/>
      <c r="D50" s="7"/>
      <c r="E50" s="7"/>
      <c r="F50" s="7"/>
      <c r="G50" s="7"/>
      <c r="H50" s="7"/>
      <c r="I50" s="7"/>
      <c r="J50" s="7"/>
      <c r="K50" s="15"/>
      <c r="L50" s="15"/>
      <c r="M50" s="15"/>
      <c r="N50" s="15"/>
      <c r="O50" s="7"/>
    </row>
    <row r="51" spans="2:44" s="13" customFormat="1" ht="16.5" hidden="1" customHeight="1" x14ac:dyDescent="0.15">
      <c r="B51" s="7"/>
      <c r="C51" s="15"/>
      <c r="D51" s="7"/>
      <c r="E51" s="7"/>
      <c r="F51" s="7"/>
      <c r="G51" s="7"/>
      <c r="H51" s="7"/>
      <c r="I51" s="7"/>
      <c r="J51" s="7"/>
      <c r="K51" s="15"/>
      <c r="L51" s="15"/>
      <c r="M51" s="15"/>
      <c r="N51" s="15"/>
      <c r="O51" s="7"/>
    </row>
    <row r="52" spans="2:44" s="13" customFormat="1" ht="16.5" hidden="1" customHeight="1" x14ac:dyDescent="0.15">
      <c r="B52" s="7"/>
      <c r="C52" s="15"/>
      <c r="D52" s="7"/>
      <c r="E52" s="7"/>
      <c r="F52" s="7"/>
      <c r="G52" s="7"/>
      <c r="H52" s="7"/>
      <c r="I52" s="7"/>
      <c r="J52" s="7"/>
      <c r="K52" s="15"/>
      <c r="L52" s="15"/>
      <c r="M52" s="15"/>
      <c r="N52" s="15"/>
      <c r="O52" s="7"/>
    </row>
    <row r="53" spans="2:44" s="13" customFormat="1" ht="16.5" hidden="1" customHeight="1" x14ac:dyDescent="0.15">
      <c r="B53" s="7"/>
      <c r="C53" s="15"/>
      <c r="D53" s="7"/>
      <c r="E53" s="7"/>
      <c r="F53" s="7"/>
      <c r="G53" s="7"/>
      <c r="H53" s="7"/>
      <c r="I53" s="7"/>
      <c r="J53" s="7"/>
      <c r="K53" s="15"/>
      <c r="L53" s="15"/>
      <c r="M53" s="15"/>
      <c r="N53" s="15"/>
      <c r="O53" s="7"/>
    </row>
    <row r="54" spans="2:44" s="13" customFormat="1" ht="16.5" hidden="1" customHeight="1" x14ac:dyDescent="0.15">
      <c r="B54" s="7"/>
      <c r="C54" s="15"/>
      <c r="D54" s="7"/>
      <c r="E54" s="7"/>
      <c r="F54" s="7"/>
      <c r="G54" s="7"/>
      <c r="H54" s="7"/>
      <c r="I54" s="7"/>
      <c r="J54" s="7"/>
      <c r="K54" s="15"/>
      <c r="L54" s="15"/>
      <c r="M54" s="15"/>
      <c r="N54" s="15"/>
      <c r="O54" s="7"/>
    </row>
    <row r="55" spans="2:44" s="13" customFormat="1" ht="13.5" hidden="1" customHeight="1" x14ac:dyDescent="0.15">
      <c r="B55" s="7"/>
      <c r="C55" s="15"/>
      <c r="D55" s="7"/>
      <c r="E55" s="7"/>
      <c r="F55" s="7"/>
      <c r="G55" s="7"/>
      <c r="H55" s="7"/>
      <c r="I55" s="7"/>
      <c r="J55" s="7"/>
      <c r="K55" s="15"/>
      <c r="L55" s="15"/>
      <c r="M55" s="15"/>
      <c r="N55" s="15"/>
      <c r="O55" s="7"/>
      <c r="AQ55" s="15"/>
      <c r="AR55" s="15"/>
    </row>
    <row r="56" spans="2:44" s="15" customFormat="1" ht="12" hidden="1" customHeight="1" x14ac:dyDescent="0.15">
      <c r="B56" s="7"/>
      <c r="D56" s="7"/>
      <c r="E56" s="7"/>
      <c r="F56" s="7"/>
      <c r="G56" s="7"/>
      <c r="H56" s="7"/>
      <c r="I56" s="7"/>
      <c r="J56" s="7"/>
      <c r="O56" s="7"/>
      <c r="P56" s="13"/>
      <c r="AQ56" s="7"/>
      <c r="AR56" s="7"/>
    </row>
    <row r="57" spans="2:44" ht="12" hidden="1" customHeight="1" x14ac:dyDescent="0.2">
      <c r="P57" s="15"/>
    </row>
    <row r="58" spans="2:44" hidden="1" x14ac:dyDescent="0.2"/>
    <row r="59" spans="2:44" hidden="1" x14ac:dyDescent="0.2"/>
    <row r="60" spans="2:44" hidden="1" x14ac:dyDescent="0.2"/>
    <row r="61" spans="2:44" hidden="1" x14ac:dyDescent="0.2"/>
    <row r="62" spans="2:44" hidden="1" x14ac:dyDescent="0.2"/>
    <row r="63" spans="2:44" hidden="1" x14ac:dyDescent="0.2"/>
    <row r="64" spans="2:44" hidden="1" x14ac:dyDescent="0.2"/>
  </sheetData>
  <sheetProtection password="CA74" sheet="1" objects="1" scenarios="1"/>
  <customSheetViews>
    <customSheetView guid="{D9C72E7B-13FF-40ED-A6D1-F9B2376F1FF6}" showPageBreaks="1" showGridLines="0" fitToPage="1" printArea="1" hiddenRows="1" hiddenColumns="1" topLeftCell="B5">
      <selection activeCell="I13" sqref="I13"/>
      <pageMargins left="0.39370078740157483" right="0.39370078740157483" top="0.23622047244094491" bottom="0.27559055118110237" header="0.27559055118110237" footer="0.35433070866141736"/>
      <pageSetup paperSize="9" scale="94" orientation="landscape" r:id="rId1"/>
      <headerFooter alignWithMargins="0"/>
    </customSheetView>
    <customSheetView guid="{DAD6A131-E761-4D81-9E80-5D69ABC35FD4}" showGridLines="0" fitToPage="1" printArea="1" hiddenRows="1" hiddenColumns="1" showRuler="0" topLeftCell="B3">
      <selection activeCell="G11" sqref="G11"/>
      <pageMargins left="0.39370078740157483" right="0.39370078740157483" top="0.23622047244094491" bottom="0.27559055118110237" header="0.27559055118110237" footer="0.35433070866141736"/>
      <pageSetup paperSize="9" scale="95" orientation="landscape" r:id="rId2"/>
      <headerFooter alignWithMargins="0"/>
    </customSheetView>
    <customSheetView guid="{E3D20AD4-478B-480D-BA69-9D31F230E4CE}" showGridLines="0" fitToPage="1" hiddenColumns="1" topLeftCell="B1">
      <selection activeCell="I14" sqref="I14"/>
      <pageMargins left="0.39370078740157483" right="0.39370078740157483" top="0.23622047244094491" bottom="0.27559055118110237" header="0.27559055118110237" footer="0.35433070866141736"/>
      <pageSetup paperSize="9" scale="94" orientation="landscape" r:id="rId3"/>
      <headerFooter alignWithMargins="0"/>
    </customSheetView>
  </customSheetViews>
  <mergeCells count="30">
    <mergeCell ref="D13:I13"/>
    <mergeCell ref="B9:G9"/>
    <mergeCell ref="F20:I20"/>
    <mergeCell ref="D15:I15"/>
    <mergeCell ref="D14:I14"/>
    <mergeCell ref="B13:C13"/>
    <mergeCell ref="B14:C14"/>
    <mergeCell ref="B15:C15"/>
    <mergeCell ref="B16:C16"/>
    <mergeCell ref="B17:C17"/>
    <mergeCell ref="B18:C18"/>
    <mergeCell ref="B20:E20"/>
    <mergeCell ref="D18:I18"/>
    <mergeCell ref="F16:I16"/>
    <mergeCell ref="D17:I17"/>
    <mergeCell ref="D16:E16"/>
    <mergeCell ref="B22:O22"/>
    <mergeCell ref="C25:O25"/>
    <mergeCell ref="B34:C34"/>
    <mergeCell ref="B35:C35"/>
    <mergeCell ref="B36:C36"/>
    <mergeCell ref="D35:H35"/>
    <mergeCell ref="D36:H36"/>
    <mergeCell ref="D34:E34"/>
    <mergeCell ref="F34:H34"/>
    <mergeCell ref="B24:O24"/>
    <mergeCell ref="B27:H27"/>
    <mergeCell ref="B29:I29"/>
    <mergeCell ref="B30:H32"/>
    <mergeCell ref="B33:H33"/>
  </mergeCells>
  <phoneticPr fontId="0" type="noConversion"/>
  <conditionalFormatting sqref="B9:G9">
    <cfRule type="expression" dxfId="11" priority="30" stopIfTrue="1">
      <formula>$B9&lt;&gt;""</formula>
    </cfRule>
  </conditionalFormatting>
  <conditionalFormatting sqref="I10 F16 D15:D16">
    <cfRule type="expression" dxfId="10" priority="33" stopIfTrue="1">
      <formula>$B$1=TRUE</formula>
    </cfRule>
  </conditionalFormatting>
  <conditionalFormatting sqref="D18:I18">
    <cfRule type="expression" dxfId="9" priority="15" stopIfTrue="1">
      <formula>$B$1=TRUE</formula>
    </cfRule>
  </conditionalFormatting>
  <conditionalFormatting sqref="D17:I17">
    <cfRule type="expression" dxfId="8" priority="14" stopIfTrue="1">
      <formula>$B$1=TRUE</formula>
    </cfRule>
  </conditionalFormatting>
  <conditionalFormatting sqref="F20">
    <cfRule type="expression" dxfId="7" priority="1" stopIfTrue="1">
      <formula>$B$1=TRUE</formula>
    </cfRule>
  </conditionalFormatting>
  <dataValidations count="5">
    <dataValidation allowBlank="1" showInputMessage="1" showErrorMessage="1" errorTitle="Onjuiste invoer" error="U kunt hier kiezen:_x000a__x000a_450: GGZ-aanbieders_x000a_600: GHZ-aanbieders_x000a_650: V&amp;V-aanbieders" sqref="H10"/>
    <dataValidation type="custom" operator="equal" allowBlank="1" showInputMessage="1" showErrorMessage="1" error="Type hier het telefoonnummer (10 cijfers) zonder streepje of spatie." prompt="Telefoon-_x000a_nummer (10 cijfers) zonder streepje of spatie." sqref="D17:I17">
      <formula1>AND(IFERROR(VALUE(D17),FALSE),LEN(D17)=10)</formula1>
    </dataValidation>
    <dataValidation type="custom" allowBlank="1" showInputMessage="1" showErrorMessage="1" error="Type hier het KvK-nummer (8 cijfers)." prompt="KvK-nummer _x000a_(8 cijfers)" sqref="D15:I15">
      <formula1>AND(IFERROR(VALUE(D15),FALSE),LEN(D15)=8)</formula1>
    </dataValidation>
    <dataValidation type="list" allowBlank="1" showInputMessage="1" showErrorMessage="1" error="Maak een keuze uit 'De heer' of 'Mevrouw'." sqref="D16:E16 D34:E34">
      <formula1>"De heer,Mevrouw"</formula1>
    </dataValidation>
    <dataValidation type="date" allowBlank="1" showInputMessage="1" showErrorMessage="1" errorTitle="Onjuiste invoer" error="U mag hier alleen een datum invullen die ligt tussen 1 januari 2018 en 31 december 2018" sqref="D36:H36">
      <formula1>43101</formula1>
      <formula2>43465</formula2>
    </dataValidation>
  </dataValidations>
  <pageMargins left="0.39370078740157483" right="0.39370078740157483" top="0.23622047244094491" bottom="0.27559055118110237" header="0.27559055118110237" footer="0.35433070866141736"/>
  <pageSetup paperSize="9" scale="78" orientation="landscape" r:id="rId4"/>
  <headerFooter alignWithMargins="0"/>
  <ignoredErrors>
    <ignoredError sqref="F20" unlockedFormula="1"/>
  </ignoredErrors>
  <drawing r:id="rId5"/>
  <extLst>
    <ext xmlns:x14="http://schemas.microsoft.com/office/spreadsheetml/2009/9/main" uri="{CCE6A557-97BC-4b89-ADB6-D9C93CAAB3DF}">
      <x14:dataValidations xmlns:xm="http://schemas.microsoft.com/office/excel/2006/main" count="1">
        <x14:dataValidation type="list" allowBlank="1" showInputMessage="1" showErrorMessage="1" error="Selecteer uw nummer uit de lijst">
          <x14:formula1>
            <xm:f>AlgInfo!$B$10:$B$373</xm:f>
          </x14:formula1>
          <xm:sqref>I10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theme="0" tint="-0.14999847407452621"/>
    <pageSetUpPr autoPageBreaks="0" fitToPage="1"/>
  </sheetPr>
  <dimension ref="A1:O71"/>
  <sheetViews>
    <sheetView showGridLines="0" topLeftCell="A2" zoomScaleNormal="100" zoomScaleSheetLayoutView="85" workbookViewId="0">
      <selection activeCell="O2" sqref="O2"/>
    </sheetView>
  </sheetViews>
  <sheetFormatPr defaultColWidth="0" defaultRowHeight="12.75" customHeight="1" zeroHeight="1" x14ac:dyDescent="0.2"/>
  <cols>
    <col min="1" max="1" width="3.140625" style="22" customWidth="1"/>
    <col min="2" max="2" width="15" style="22" customWidth="1"/>
    <col min="3" max="3" width="10.42578125" style="22" customWidth="1"/>
    <col min="4" max="10" width="9.140625" style="22" customWidth="1"/>
    <col min="11" max="11" width="6.28515625" style="22" customWidth="1"/>
    <col min="12" max="14" width="9.140625" style="22" customWidth="1"/>
    <col min="15" max="15" width="12.85546875" style="22" customWidth="1"/>
    <col min="16" max="16" width="9.140625" style="22" hidden="1" customWidth="1"/>
    <col min="17" max="16384" width="9.140625" style="22" hidden="1"/>
  </cols>
  <sheetData>
    <row r="1" spans="1:12" hidden="1" x14ac:dyDescent="0.2"/>
    <row r="2" spans="1:12" x14ac:dyDescent="0.2">
      <c r="A2" s="219"/>
    </row>
    <row r="3" spans="1:12" ht="12.75" customHeight="1" x14ac:dyDescent="0.2"/>
    <row r="4" spans="1:12" ht="12.75" customHeight="1" x14ac:dyDescent="0.2"/>
    <row r="5" spans="1:12" ht="12.75" customHeight="1" x14ac:dyDescent="0.2"/>
    <row r="6" spans="1:12" ht="12.75" customHeight="1" x14ac:dyDescent="0.2"/>
    <row r="7" spans="1:12" ht="12.75" customHeight="1" x14ac:dyDescent="0.2"/>
    <row r="8" spans="1:12" ht="12.75" customHeight="1" x14ac:dyDescent="0.2"/>
    <row r="9" spans="1:12" ht="12.75" customHeight="1" x14ac:dyDescent="0.2"/>
    <row r="10" spans="1:12" ht="32.25" customHeight="1" x14ac:dyDescent="0.2"/>
    <row r="11" spans="1:12" s="297" customFormat="1" ht="19.5" customHeight="1" x14ac:dyDescent="0.2">
      <c r="L11" s="298"/>
    </row>
    <row r="12" spans="1:12" ht="22.5" customHeight="1" x14ac:dyDescent="0.2">
      <c r="A12" s="270"/>
      <c r="L12" s="270"/>
    </row>
    <row r="13" spans="1:12" ht="12.75" customHeight="1" x14ac:dyDescent="0.2"/>
    <row r="14" spans="1:12" ht="12.75" customHeight="1" x14ac:dyDescent="0.2"/>
    <row r="15" spans="1:12" ht="12.75" customHeight="1" x14ac:dyDescent="0.2"/>
    <row r="16" spans="1:12" ht="12.75" customHeight="1" x14ac:dyDescent="0.2"/>
    <row r="17" spans="8:8" ht="12.75" customHeight="1" x14ac:dyDescent="0.2"/>
    <row r="18" spans="8:8" ht="12.75" customHeight="1" x14ac:dyDescent="0.2"/>
    <row r="19" spans="8:8" ht="12.75" customHeight="1" x14ac:dyDescent="0.2"/>
    <row r="20" spans="8:8" ht="12.75" customHeight="1" x14ac:dyDescent="0.2"/>
    <row r="21" spans="8:8" ht="12.75" customHeight="1" x14ac:dyDescent="0.2"/>
    <row r="22" spans="8:8" ht="12.75" customHeight="1" x14ac:dyDescent="0.2"/>
    <row r="23" spans="8:8" ht="12.75" customHeight="1" x14ac:dyDescent="0.2"/>
    <row r="24" spans="8:8" x14ac:dyDescent="0.2">
      <c r="H24" s="264"/>
    </row>
    <row r="25" spans="8:8" x14ac:dyDescent="0.2">
      <c r="H25" s="267"/>
    </row>
    <row r="26" spans="8:8" ht="12.75" customHeight="1" x14ac:dyDescent="0.2"/>
    <row r="27" spans="8:8" ht="12.75" customHeight="1" x14ac:dyDescent="0.2"/>
    <row r="28" spans="8:8" ht="12.75" customHeight="1" x14ac:dyDescent="0.2"/>
    <row r="29" spans="8:8" ht="12.75" customHeight="1" x14ac:dyDescent="0.2"/>
    <row r="30" spans="8:8" ht="12.75" customHeight="1" x14ac:dyDescent="0.2"/>
    <row r="31" spans="8:8" ht="6.75" customHeight="1" x14ac:dyDescent="0.2"/>
    <row r="32" spans="8:8" ht="12.75" customHeight="1" x14ac:dyDescent="0.2"/>
    <row r="33" spans="8:8" ht="12.75" customHeight="1" x14ac:dyDescent="0.2"/>
    <row r="34" spans="8:8" ht="12.75" customHeight="1" x14ac:dyDescent="0.2"/>
    <row r="35" spans="8:8" ht="12.75" customHeight="1" x14ac:dyDescent="0.2"/>
    <row r="36" spans="8:8" ht="12.75" customHeight="1" x14ac:dyDescent="0.2"/>
    <row r="37" spans="8:8" ht="12.75" customHeight="1" x14ac:dyDescent="0.2"/>
    <row r="38" spans="8:8" ht="12.75" customHeight="1" x14ac:dyDescent="0.2"/>
    <row r="39" spans="8:8" ht="12.75" customHeight="1" x14ac:dyDescent="0.2"/>
    <row r="40" spans="8:8" ht="12.75" customHeight="1" x14ac:dyDescent="0.2"/>
    <row r="41" spans="8:8" ht="12.75" customHeight="1" x14ac:dyDescent="0.2"/>
    <row r="42" spans="8:8" ht="9.75" customHeight="1" x14ac:dyDescent="0.2"/>
    <row r="43" spans="8:8" x14ac:dyDescent="0.2">
      <c r="H43" s="264"/>
    </row>
    <row r="44" spans="8:8" x14ac:dyDescent="0.2">
      <c r="H44" s="267"/>
    </row>
    <row r="45" spans="8:8" ht="12.75" customHeight="1" x14ac:dyDescent="0.2"/>
    <row r="46" spans="8:8" ht="12.75" customHeight="1" x14ac:dyDescent="0.2"/>
    <row r="47" spans="8:8" ht="12.75" customHeight="1" x14ac:dyDescent="0.2"/>
    <row r="48" spans="8: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hidden="1" customHeight="1" x14ac:dyDescent="0.2"/>
    <row r="61" ht="12.75" hidden="1" customHeight="1" x14ac:dyDescent="0.2"/>
    <row r="62" ht="12.75" hidden="1" customHeight="1" x14ac:dyDescent="0.2"/>
    <row r="63" ht="12.75" hidden="1" customHeight="1" x14ac:dyDescent="0.2"/>
    <row r="64" ht="12.75" hidden="1" customHeight="1" x14ac:dyDescent="0.2"/>
    <row r="65" spans="8:8" ht="12.75" hidden="1" customHeight="1" x14ac:dyDescent="0.2"/>
    <row r="66" spans="8:8" ht="12.75" hidden="1" customHeight="1" x14ac:dyDescent="0.2"/>
    <row r="67" spans="8:8" ht="12.75" hidden="1" customHeight="1" x14ac:dyDescent="0.2"/>
    <row r="68" spans="8:8" ht="12.75" hidden="1" customHeight="1" x14ac:dyDescent="0.2"/>
    <row r="69" spans="8:8" ht="12.75" hidden="1" customHeight="1" x14ac:dyDescent="0.2"/>
    <row r="70" spans="8:8" ht="12.75" hidden="1" customHeight="1" x14ac:dyDescent="0.2"/>
    <row r="71" spans="8:8" hidden="1" x14ac:dyDescent="0.2">
      <c r="H71" s="267"/>
    </row>
  </sheetData>
  <sheetProtection password="CA74" sheet="1" objects="1" scenarios="1"/>
  <pageMargins left="0.55118110236220474" right="0.39370078740157483" top="0.55118110236220474" bottom="0.39370078740157483" header="0.39370078740157483" footer="0"/>
  <pageSetup paperSize="9" fitToHeight="0" orientation="landscape" r:id="rId1"/>
  <headerFooter alignWithMargins="0">
    <oddHeader>&amp;LAanvraagformulier Vaststelling Subsidie Zorginfrastructuur 2017&amp;C&amp;"Verdana,Standaard"&amp;9&amp;A&amp;R&amp;G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theme="0" tint="-0.14999847407452621"/>
    <pageSetUpPr autoPageBreaks="0" fitToPage="1"/>
  </sheetPr>
  <dimension ref="A1:IU68"/>
  <sheetViews>
    <sheetView zoomScaleNormal="100" workbookViewId="0">
      <selection activeCell="J10" sqref="J10:O10"/>
    </sheetView>
  </sheetViews>
  <sheetFormatPr defaultColWidth="0" defaultRowHeight="12.75" customHeight="1" zeroHeight="1" x14ac:dyDescent="0.2"/>
  <cols>
    <col min="1" max="1" width="2.85546875" style="275" customWidth="1"/>
    <col min="2" max="14" width="9.140625" style="275" customWidth="1"/>
    <col min="15" max="15" width="36.28515625" style="275" customWidth="1"/>
    <col min="16" max="16" width="3" style="275" customWidth="1"/>
    <col min="17" max="255" width="7" style="275" hidden="1" customWidth="1"/>
    <col min="256" max="16384" width="9.140625" style="275" hidden="1"/>
  </cols>
  <sheetData>
    <row r="1" spans="1:18" x14ac:dyDescent="0.2">
      <c r="O1" s="237" t="str">
        <f>"pagina "&amp;R1&amp;""</f>
        <v>pagina 2</v>
      </c>
      <c r="R1" s="369">
        <v>2</v>
      </c>
    </row>
    <row r="2" spans="1:18" ht="14.25" x14ac:dyDescent="0.2">
      <c r="B2" s="276" t="s">
        <v>319</v>
      </c>
      <c r="O2" s="238" t="str">
        <f>Cat&amp;"-"&amp;NR</f>
        <v>300-</v>
      </c>
      <c r="Q2" s="277"/>
    </row>
    <row r="3" spans="1:18" ht="14.25" x14ac:dyDescent="0.2">
      <c r="C3" s="276"/>
      <c r="Q3" s="277"/>
    </row>
    <row r="4" spans="1:18" x14ac:dyDescent="0.2">
      <c r="B4" s="452" t="s">
        <v>310</v>
      </c>
      <c r="C4" s="453"/>
      <c r="D4" s="453"/>
      <c r="E4" s="453"/>
      <c r="F4" s="453"/>
      <c r="G4" s="453"/>
      <c r="H4" s="453"/>
      <c r="I4" s="453"/>
      <c r="J4" s="453"/>
      <c r="K4" s="453"/>
      <c r="L4" s="453"/>
      <c r="M4" s="453"/>
      <c r="N4" s="453"/>
      <c r="O4" s="453"/>
      <c r="Q4" s="277"/>
    </row>
    <row r="5" spans="1:18" x14ac:dyDescent="0.2">
      <c r="B5" s="453"/>
      <c r="C5" s="453"/>
      <c r="D5" s="453"/>
      <c r="E5" s="453"/>
      <c r="F5" s="453"/>
      <c r="G5" s="453"/>
      <c r="H5" s="453"/>
      <c r="I5" s="453"/>
      <c r="J5" s="453"/>
      <c r="K5" s="453"/>
      <c r="L5" s="453"/>
      <c r="M5" s="453"/>
      <c r="N5" s="453"/>
      <c r="O5" s="453"/>
      <c r="Q5" s="277"/>
    </row>
    <row r="6" spans="1:18" x14ac:dyDescent="0.2">
      <c r="B6" s="278"/>
      <c r="C6" s="278"/>
      <c r="D6" s="278"/>
      <c r="E6" s="278"/>
      <c r="F6" s="278"/>
      <c r="G6" s="278"/>
      <c r="H6" s="278"/>
      <c r="I6" s="278"/>
      <c r="J6" s="278"/>
      <c r="K6" s="278"/>
      <c r="L6" s="278"/>
      <c r="M6" s="278"/>
      <c r="N6" s="278"/>
      <c r="O6" s="278"/>
      <c r="Q6" s="277"/>
    </row>
    <row r="7" spans="1:18" ht="12" customHeight="1" x14ac:dyDescent="0.2">
      <c r="B7" s="279"/>
      <c r="C7" s="276"/>
      <c r="Q7" s="280"/>
    </row>
    <row r="8" spans="1:18" x14ac:dyDescent="0.2">
      <c r="B8" s="454" t="s">
        <v>308</v>
      </c>
      <c r="C8" s="456" t="s">
        <v>203</v>
      </c>
      <c r="D8" s="457"/>
      <c r="E8" s="457"/>
      <c r="F8" s="457"/>
      <c r="G8" s="457"/>
      <c r="H8" s="457"/>
      <c r="I8" s="458"/>
      <c r="J8" s="462" t="s">
        <v>309</v>
      </c>
      <c r="K8" s="463"/>
      <c r="L8" s="463"/>
      <c r="M8" s="463"/>
      <c r="N8" s="463"/>
      <c r="O8" s="464"/>
      <c r="Q8" s="444" t="s">
        <v>343</v>
      </c>
    </row>
    <row r="9" spans="1:18" x14ac:dyDescent="0.2">
      <c r="B9" s="455"/>
      <c r="C9" s="459"/>
      <c r="D9" s="460"/>
      <c r="E9" s="460"/>
      <c r="F9" s="460"/>
      <c r="G9" s="460"/>
      <c r="H9" s="460"/>
      <c r="I9" s="461"/>
      <c r="J9" s="465"/>
      <c r="K9" s="466"/>
      <c r="L9" s="466"/>
      <c r="M9" s="466"/>
      <c r="N9" s="466"/>
      <c r="O9" s="467"/>
      <c r="Q9" s="445"/>
    </row>
    <row r="10" spans="1:18" ht="30" customHeight="1" x14ac:dyDescent="0.2">
      <c r="B10" s="239">
        <f>R1*100+1</f>
        <v>201</v>
      </c>
      <c r="C10" s="446" t="s">
        <v>365</v>
      </c>
      <c r="D10" s="447"/>
      <c r="E10" s="447"/>
      <c r="F10" s="447"/>
      <c r="G10" s="447"/>
      <c r="H10" s="447"/>
      <c r="I10" s="448"/>
      <c r="J10" s="449"/>
      <c r="K10" s="450"/>
      <c r="L10" s="450"/>
      <c r="M10" s="450"/>
      <c r="N10" s="450"/>
      <c r="O10" s="451"/>
      <c r="P10" s="300" t="str">
        <f>IF(Q10=1,"*","")</f>
        <v>*</v>
      </c>
      <c r="Q10" s="301">
        <f>IF(J10="",1,0)</f>
        <v>1</v>
      </c>
    </row>
    <row r="11" spans="1:18" ht="25.5" customHeight="1" x14ac:dyDescent="0.2">
      <c r="B11" s="239">
        <f>B10+1</f>
        <v>202</v>
      </c>
      <c r="C11" s="446" t="s">
        <v>366</v>
      </c>
      <c r="D11" s="447"/>
      <c r="E11" s="447"/>
      <c r="F11" s="447"/>
      <c r="G11" s="447"/>
      <c r="H11" s="447"/>
      <c r="I11" s="448"/>
      <c r="J11" s="449"/>
      <c r="K11" s="450"/>
      <c r="L11" s="450"/>
      <c r="M11" s="450"/>
      <c r="N11" s="450"/>
      <c r="O11" s="451"/>
      <c r="P11" s="300" t="str">
        <f t="shared" ref="P11:P13" si="0">IF(Q11=1,"*","")</f>
        <v>*</v>
      </c>
      <c r="Q11" s="301">
        <f t="shared" ref="Q11:Q13" si="1">IF(J11="",1,0)</f>
        <v>1</v>
      </c>
    </row>
    <row r="12" spans="1:18" ht="25.5" customHeight="1" x14ac:dyDescent="0.2">
      <c r="B12" s="239">
        <f t="shared" ref="B12:B14" si="2">B11+1</f>
        <v>203</v>
      </c>
      <c r="C12" s="446" t="s">
        <v>367</v>
      </c>
      <c r="D12" s="447"/>
      <c r="E12" s="447"/>
      <c r="F12" s="447"/>
      <c r="G12" s="447"/>
      <c r="H12" s="447"/>
      <c r="I12" s="448"/>
      <c r="J12" s="449"/>
      <c r="K12" s="450"/>
      <c r="L12" s="450"/>
      <c r="M12" s="450"/>
      <c r="N12" s="450"/>
      <c r="O12" s="451"/>
      <c r="P12" s="300" t="str">
        <f t="shared" si="0"/>
        <v>*</v>
      </c>
      <c r="Q12" s="301">
        <f t="shared" si="1"/>
        <v>1</v>
      </c>
    </row>
    <row r="13" spans="1:18" ht="25.5" customHeight="1" x14ac:dyDescent="0.2">
      <c r="B13" s="239">
        <f t="shared" si="2"/>
        <v>204</v>
      </c>
      <c r="C13" s="446" t="s">
        <v>368</v>
      </c>
      <c r="D13" s="447"/>
      <c r="E13" s="447"/>
      <c r="F13" s="447"/>
      <c r="G13" s="447"/>
      <c r="H13" s="447"/>
      <c r="I13" s="448"/>
      <c r="J13" s="449"/>
      <c r="K13" s="450"/>
      <c r="L13" s="450"/>
      <c r="M13" s="450"/>
      <c r="N13" s="450"/>
      <c r="O13" s="451"/>
      <c r="P13" s="300" t="str">
        <f t="shared" si="0"/>
        <v>*</v>
      </c>
      <c r="Q13" s="302">
        <f t="shared" si="1"/>
        <v>1</v>
      </c>
    </row>
    <row r="14" spans="1:18" ht="25.5" customHeight="1" thickBot="1" x14ac:dyDescent="0.25">
      <c r="A14" s="281"/>
      <c r="B14" s="239">
        <f t="shared" si="2"/>
        <v>205</v>
      </c>
      <c r="C14" s="446" t="s">
        <v>316</v>
      </c>
      <c r="D14" s="447"/>
      <c r="E14" s="447"/>
      <c r="F14" s="447"/>
      <c r="G14" s="447"/>
      <c r="H14" s="447"/>
      <c r="I14" s="448"/>
      <c r="J14" s="449"/>
      <c r="K14" s="450"/>
      <c r="L14" s="450"/>
      <c r="M14" s="450"/>
      <c r="N14" s="450"/>
      <c r="O14" s="451"/>
      <c r="P14" s="300"/>
      <c r="Q14" s="299"/>
    </row>
    <row r="15" spans="1:18" ht="12.75" customHeight="1" thickBot="1" x14ac:dyDescent="0.25">
      <c r="Q15" s="303">
        <f>SUM(Q10:Q14)</f>
        <v>4</v>
      </c>
    </row>
    <row r="16" spans="1:18" ht="12.75" hidden="1" customHeight="1" x14ac:dyDescent="0.2"/>
    <row r="17" spans="8:8" ht="12.75" hidden="1" customHeight="1" x14ac:dyDescent="0.2"/>
    <row r="18" spans="8:8" ht="12.75" hidden="1" customHeight="1" x14ac:dyDescent="0.2"/>
    <row r="19" spans="8:8" ht="12.75" hidden="1" customHeight="1" x14ac:dyDescent="0.2"/>
    <row r="20" spans="8:8" ht="12.75" hidden="1" customHeight="1" x14ac:dyDescent="0.2"/>
    <row r="21" spans="8:8" ht="12.75" hidden="1" customHeight="1" x14ac:dyDescent="0.2"/>
    <row r="22" spans="8:8" ht="12.75" hidden="1" customHeight="1" x14ac:dyDescent="0.2"/>
    <row r="23" spans="8:8" ht="12.75" hidden="1" customHeight="1" x14ac:dyDescent="0.2"/>
    <row r="24" spans="8:8" ht="12.75" hidden="1" customHeight="1" x14ac:dyDescent="0.2"/>
    <row r="25" spans="8:8" ht="12.75" hidden="1" customHeight="1" x14ac:dyDescent="0.2"/>
    <row r="26" spans="8:8" ht="12.75" hidden="1" customHeight="1" x14ac:dyDescent="0.2">
      <c r="H26" s="282"/>
    </row>
    <row r="27" spans="8:8" ht="12.75" hidden="1" customHeight="1" x14ac:dyDescent="0.2">
      <c r="H27" s="283"/>
    </row>
    <row r="28" spans="8:8" ht="12.75" hidden="1" customHeight="1" x14ac:dyDescent="0.2"/>
    <row r="29" spans="8:8" ht="12.75" hidden="1" customHeight="1" x14ac:dyDescent="0.2"/>
    <row r="30" spans="8:8" ht="12.75" hidden="1" customHeight="1" x14ac:dyDescent="0.2"/>
    <row r="31" spans="8:8" ht="12.75" hidden="1" customHeight="1" x14ac:dyDescent="0.2"/>
    <row r="32" spans="8:8" ht="12.75" hidden="1" customHeight="1" x14ac:dyDescent="0.2"/>
    <row r="33" spans="8:8" ht="12.75" hidden="1" customHeight="1" x14ac:dyDescent="0.2"/>
    <row r="34" spans="8:8" ht="12.75" hidden="1" customHeight="1" x14ac:dyDescent="0.2"/>
    <row r="35" spans="8:8" ht="12.75" hidden="1" customHeight="1" x14ac:dyDescent="0.2"/>
    <row r="36" spans="8:8" ht="12.75" hidden="1" customHeight="1" x14ac:dyDescent="0.2"/>
    <row r="37" spans="8:8" ht="12.75" hidden="1" customHeight="1" x14ac:dyDescent="0.2"/>
    <row r="38" spans="8:8" ht="12.75" hidden="1" customHeight="1" x14ac:dyDescent="0.2"/>
    <row r="39" spans="8:8" ht="12.75" hidden="1" customHeight="1" x14ac:dyDescent="0.2"/>
    <row r="40" spans="8:8" ht="12.75" hidden="1" customHeight="1" x14ac:dyDescent="0.2"/>
    <row r="41" spans="8:8" ht="12.75" hidden="1" customHeight="1" x14ac:dyDescent="0.2"/>
    <row r="42" spans="8:8" ht="12.75" hidden="1" customHeight="1" x14ac:dyDescent="0.2"/>
    <row r="43" spans="8:8" ht="12.75" hidden="1" customHeight="1" x14ac:dyDescent="0.2"/>
    <row r="44" spans="8:8" ht="12.75" hidden="1" customHeight="1" x14ac:dyDescent="0.2"/>
    <row r="45" spans="8:8" ht="12.75" hidden="1" customHeight="1" x14ac:dyDescent="0.2"/>
    <row r="46" spans="8:8" ht="12.75" hidden="1" customHeight="1" x14ac:dyDescent="0.2"/>
    <row r="47" spans="8:8" ht="12.75" hidden="1" customHeight="1" x14ac:dyDescent="0.2">
      <c r="H47" s="283"/>
    </row>
    <row r="48" spans="8:8" ht="12.75" hidden="1" customHeight="1" x14ac:dyDescent="0.2"/>
    <row r="49" ht="12.75" hidden="1" customHeight="1" x14ac:dyDescent="0.2"/>
    <row r="50" ht="12.75" hidden="1" customHeight="1" x14ac:dyDescent="0.2"/>
    <row r="51" ht="12.75" hidden="1" customHeight="1" x14ac:dyDescent="0.2"/>
    <row r="52" ht="12.75" hidden="1" customHeight="1" x14ac:dyDescent="0.2"/>
    <row r="53" ht="12.75" hidden="1" customHeight="1" x14ac:dyDescent="0.2"/>
    <row r="54" ht="12.75" hidden="1" customHeight="1" x14ac:dyDescent="0.2"/>
    <row r="55" ht="12.75" hidden="1" customHeight="1" x14ac:dyDescent="0.2"/>
    <row r="56" ht="12.75" hidden="1" customHeight="1" x14ac:dyDescent="0.2"/>
    <row r="57" ht="12.75" hidden="1" customHeight="1" x14ac:dyDescent="0.2"/>
    <row r="58" ht="12.75" hidden="1" customHeight="1" x14ac:dyDescent="0.2"/>
    <row r="59" ht="12.75" hidden="1" customHeight="1" x14ac:dyDescent="0.2"/>
    <row r="60" ht="12.75" hidden="1" customHeight="1" x14ac:dyDescent="0.2"/>
    <row r="61" ht="12.75" hidden="1" customHeight="1" x14ac:dyDescent="0.2"/>
    <row r="62" ht="12.75" hidden="1" customHeight="1" x14ac:dyDescent="0.2"/>
    <row r="63" ht="12.75" hidden="1" customHeight="1" x14ac:dyDescent="0.2"/>
    <row r="64" ht="12.75" hidden="1" customHeight="1" x14ac:dyDescent="0.2"/>
    <row r="65" ht="12.75" hidden="1" customHeight="1" x14ac:dyDescent="0.2"/>
    <row r="66" ht="12.75" hidden="1" customHeight="1" x14ac:dyDescent="0.2"/>
    <row r="67" ht="12.75" hidden="1" customHeight="1" x14ac:dyDescent="0.2"/>
    <row r="68" ht="12.75" hidden="1" customHeight="1" x14ac:dyDescent="0.2"/>
  </sheetData>
  <sheetProtection password="CA74" sheet="1" objects="1" scenarios="1"/>
  <mergeCells count="15">
    <mergeCell ref="C12:I12"/>
    <mergeCell ref="J12:O12"/>
    <mergeCell ref="C13:I13"/>
    <mergeCell ref="J13:O13"/>
    <mergeCell ref="C14:I14"/>
    <mergeCell ref="J14:O14"/>
    <mergeCell ref="Q8:Q9"/>
    <mergeCell ref="C11:I11"/>
    <mergeCell ref="J11:O11"/>
    <mergeCell ref="B4:O5"/>
    <mergeCell ref="B8:B9"/>
    <mergeCell ref="C8:I9"/>
    <mergeCell ref="J8:O9"/>
    <mergeCell ref="C10:I10"/>
    <mergeCell ref="J10:O10"/>
  </mergeCells>
  <pageMargins left="0.55118110236220474" right="0.39370078740157483" top="0.55118110236220474" bottom="0.39370078740157483" header="0.39370078740157483" footer="0"/>
  <pageSetup paperSize="9" scale="88" fitToHeight="0" orientation="landscape" r:id="rId1"/>
  <headerFooter alignWithMargins="0">
    <oddHeader>&amp;LAanvraagformulier Vaststelling Subsidie Zorginfrastructuur 2017&amp;C&amp;"Verdana,Standaard"&amp;9&amp;A&amp;R&amp;G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rgb="FFE2DCD3"/>
    <pageSetUpPr autoPageBreaks="0" fitToPage="1"/>
  </sheetPr>
  <dimension ref="A1:L67"/>
  <sheetViews>
    <sheetView showGridLines="0" topLeftCell="A3" zoomScaleNormal="100" workbookViewId="0">
      <selection activeCell="B4" sqref="B4"/>
    </sheetView>
  </sheetViews>
  <sheetFormatPr defaultColWidth="0" defaultRowHeight="11.25" zeroHeight="1" x14ac:dyDescent="0.15"/>
  <cols>
    <col min="1" max="1" width="2.85546875" style="189" customWidth="1"/>
    <col min="2" max="2" width="6.28515625" style="189" customWidth="1"/>
    <col min="3" max="3" width="3.7109375" style="217" customWidth="1"/>
    <col min="4" max="4" width="5" style="217" bestFit="1" customWidth="1"/>
    <col min="5" max="5" width="15.7109375" style="218" customWidth="1"/>
    <col min="6" max="6" width="12.7109375" style="218" customWidth="1"/>
    <col min="7" max="7" width="101.42578125" style="189" customWidth="1"/>
    <col min="8" max="8" width="2.7109375" style="189" customWidth="1"/>
    <col min="9" max="9" width="4.7109375" style="195" hidden="1" customWidth="1"/>
    <col min="10" max="10" width="8.42578125" style="189" hidden="1" customWidth="1"/>
    <col min="11" max="12" width="0" style="189" hidden="1" customWidth="1"/>
    <col min="13" max="16384" width="9.140625" style="189" hidden="1"/>
  </cols>
  <sheetData>
    <row r="1" spans="2:12" hidden="1" x14ac:dyDescent="0.15">
      <c r="B1" s="182" t="s">
        <v>136</v>
      </c>
      <c r="C1" s="183"/>
      <c r="D1" s="184"/>
      <c r="E1" s="185"/>
      <c r="F1" s="185"/>
      <c r="G1" s="186"/>
      <c r="H1" s="186"/>
      <c r="I1" s="187"/>
      <c r="J1" s="188"/>
      <c r="K1" s="188"/>
    </row>
    <row r="2" spans="2:12" hidden="1" x14ac:dyDescent="0.15">
      <c r="B2" s="190">
        <v>3</v>
      </c>
      <c r="C2" s="183">
        <v>3</v>
      </c>
      <c r="D2" s="183">
        <v>5.5</v>
      </c>
      <c r="E2" s="191"/>
      <c r="F2" s="191"/>
      <c r="G2" s="190">
        <v>124.29</v>
      </c>
      <c r="H2" s="190">
        <v>2</v>
      </c>
      <c r="I2" s="192">
        <v>6</v>
      </c>
      <c r="J2" s="190">
        <v>6</v>
      </c>
      <c r="K2" s="190">
        <v>6</v>
      </c>
    </row>
    <row r="3" spans="2:12" s="196" customFormat="1" ht="12.75" customHeight="1" x14ac:dyDescent="0.15">
      <c r="B3" s="193"/>
      <c r="C3" s="194"/>
      <c r="D3" s="194"/>
      <c r="E3" s="191"/>
      <c r="F3" s="191"/>
      <c r="G3" s="41" t="str">
        <f>"pagina "&amp;I3&amp;""</f>
        <v>pagina 3</v>
      </c>
      <c r="H3" s="193"/>
      <c r="I3" s="202">
        <f>Bijlagen!R1+1</f>
        <v>3</v>
      </c>
      <c r="J3" s="193"/>
      <c r="K3" s="193"/>
    </row>
    <row r="4" spans="2:12" ht="16.5" customHeight="1" x14ac:dyDescent="0.15">
      <c r="B4" s="197" t="s">
        <v>303</v>
      </c>
      <c r="C4" s="198"/>
      <c r="D4" s="198"/>
      <c r="E4" s="199"/>
      <c r="F4" s="199"/>
      <c r="G4" s="41" t="str">
        <f>Bijlagen!O2</f>
        <v>300-</v>
      </c>
    </row>
    <row r="5" spans="2:12" s="80" customFormat="1" ht="12.75" customHeight="1" x14ac:dyDescent="0.2">
      <c r="B5" s="200"/>
      <c r="C5" s="198"/>
      <c r="D5" s="198"/>
      <c r="E5" s="201"/>
      <c r="F5" s="201"/>
      <c r="G5" s="200"/>
      <c r="I5" s="202"/>
    </row>
    <row r="6" spans="2:12" s="80" customFormat="1" ht="51" customHeight="1" x14ac:dyDescent="0.2">
      <c r="B6" s="468" t="s">
        <v>344</v>
      </c>
      <c r="C6" s="469"/>
      <c r="D6" s="469"/>
      <c r="E6" s="469"/>
      <c r="F6" s="469"/>
      <c r="G6" s="469"/>
      <c r="I6" s="202"/>
    </row>
    <row r="7" spans="2:12" s="80" customFormat="1" ht="12.75" customHeight="1" x14ac:dyDescent="0.2">
      <c r="B7" s="203"/>
      <c r="C7" s="204"/>
      <c r="D7" s="204"/>
      <c r="E7" s="204"/>
      <c r="F7" s="204"/>
      <c r="G7" s="204"/>
      <c r="I7" s="202"/>
    </row>
    <row r="8" spans="2:12" s="80" customFormat="1" ht="12.75" customHeight="1" x14ac:dyDescent="0.2">
      <c r="B8" s="470" t="str">
        <f>IF(I13=0,"Er zijn geen fouten.","Er zijn fouten geconstateerd.")</f>
        <v>Er zijn geen fouten.</v>
      </c>
      <c r="C8" s="471"/>
      <c r="D8" s="471"/>
      <c r="E8" s="471"/>
      <c r="F8" s="471"/>
      <c r="G8" s="471"/>
      <c r="I8" s="205"/>
    </row>
    <row r="9" spans="2:12" s="80" customFormat="1" ht="12.75" customHeight="1" x14ac:dyDescent="0.2">
      <c r="B9" s="200"/>
      <c r="C9" s="206"/>
      <c r="D9" s="206"/>
      <c r="E9" s="207"/>
      <c r="F9" s="207"/>
      <c r="G9" s="208"/>
      <c r="I9" s="202"/>
    </row>
    <row r="10" spans="2:12" s="80" customFormat="1" ht="15" customHeight="1" x14ac:dyDescent="0.2">
      <c r="B10" s="209"/>
      <c r="C10" s="210"/>
      <c r="D10" s="211"/>
      <c r="E10" s="235" t="s">
        <v>345</v>
      </c>
      <c r="F10" s="235" t="s">
        <v>346</v>
      </c>
      <c r="G10" s="212" t="s">
        <v>347</v>
      </c>
      <c r="I10" s="202"/>
    </row>
    <row r="11" spans="2:12" s="80" customFormat="1" ht="35.1" customHeight="1" x14ac:dyDescent="0.2">
      <c r="B11" s="17">
        <f>I3*100+1</f>
        <v>301</v>
      </c>
      <c r="C11" s="213" t="str">
        <f>IF(I11=0,"√"," ")</f>
        <v>√</v>
      </c>
      <c r="D11" s="214" t="str">
        <f>IF(I11&gt;0,"fout"," ")</f>
        <v xml:space="preserve"> </v>
      </c>
      <c r="E11" s="306" t="s">
        <v>200</v>
      </c>
      <c r="F11" s="307"/>
      <c r="G11" s="215" t="s">
        <v>369</v>
      </c>
      <c r="I11" s="304">
        <f>IF(AND(AlgInfo!B6&lt;&gt;0,(OR(NR="",NR=0,AlgInfo!D5="neem contact op met de NZa"))),1,0)</f>
        <v>0</v>
      </c>
      <c r="J11" s="216"/>
      <c r="K11" s="82"/>
      <c r="L11" s="82"/>
    </row>
    <row r="12" spans="2:12" s="80" customFormat="1" ht="35.1" customHeight="1" thickBot="1" x14ac:dyDescent="0.25">
      <c r="B12" s="17">
        <f>B11+1</f>
        <v>302</v>
      </c>
      <c r="C12" s="213" t="str">
        <f>IF(I12=0,"√"," ")</f>
        <v>√</v>
      </c>
      <c r="D12" s="214" t="str">
        <f>IF(I12&gt;0,"fout"," ")</f>
        <v xml:space="preserve"> </v>
      </c>
      <c r="E12" s="306" t="s">
        <v>311</v>
      </c>
      <c r="F12" s="307" t="str">
        <f>Bijlagen!B10&amp;" - "&amp;Bijlagen!B13</f>
        <v>201 - 204</v>
      </c>
      <c r="G12" s="215" t="s">
        <v>326</v>
      </c>
      <c r="I12" s="305">
        <f>IF(AND(AlgInfo!B6&lt;&gt;0,Bijlagen!Q15&gt;0),1,0)</f>
        <v>0</v>
      </c>
      <c r="J12" s="216"/>
      <c r="K12" s="82"/>
      <c r="L12" s="82"/>
    </row>
    <row r="13" spans="2:12" ht="12.75" customHeight="1" thickBot="1" x14ac:dyDescent="0.2">
      <c r="I13" s="308">
        <f>SUM(I11:I12)</f>
        <v>0</v>
      </c>
    </row>
    <row r="14" spans="2:12" hidden="1" x14ac:dyDescent="0.15"/>
    <row r="15" spans="2:12" hidden="1" x14ac:dyDescent="0.15"/>
    <row r="25" spans="8:8" hidden="1" x14ac:dyDescent="0.15">
      <c r="H25" s="263"/>
    </row>
    <row r="26" spans="8:8" hidden="1" x14ac:dyDescent="0.15">
      <c r="H26" s="266"/>
    </row>
    <row r="46" spans="8:8" hidden="1" x14ac:dyDescent="0.15">
      <c r="H46" s="263"/>
    </row>
    <row r="47" spans="8:8" hidden="1" x14ac:dyDescent="0.15">
      <c r="H47" s="266"/>
    </row>
    <row r="67" spans="8:8" hidden="1" x14ac:dyDescent="0.15">
      <c r="H67" s="266"/>
    </row>
  </sheetData>
  <sheetProtection password="CA74" sheet="1" objects="1" scenarios="1"/>
  <mergeCells count="2">
    <mergeCell ref="B6:G6"/>
    <mergeCell ref="B8:G8"/>
  </mergeCells>
  <conditionalFormatting sqref="B8">
    <cfRule type="expression" dxfId="6" priority="76" stopIfTrue="1">
      <formula>I13&gt;0</formula>
    </cfRule>
  </conditionalFormatting>
  <conditionalFormatting sqref="C8:F8">
    <cfRule type="expression" dxfId="5" priority="77" stopIfTrue="1">
      <formula>#REF!&gt;0</formula>
    </cfRule>
  </conditionalFormatting>
  <pageMargins left="0.55118110236220474" right="0.39370078740157483" top="0.55118110236220474" bottom="0.39370078740157483" header="0.39370078740157483" footer="0"/>
  <pageSetup paperSize="9" scale="94" fitToHeight="0" orientation="landscape" r:id="rId1"/>
  <headerFooter alignWithMargins="0">
    <oddHeader>&amp;LAanvraagformulier Vaststelling Subsidie Zorginfrastructuur 2017&amp;C&amp;"Verdana,Standaard"&amp;9&amp;A&amp;R&amp;G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tabColor indexed="45"/>
    <pageSetUpPr autoPageBreaks="0" fitToPage="1"/>
  </sheetPr>
  <dimension ref="A1:AW133"/>
  <sheetViews>
    <sheetView showGridLines="0" topLeftCell="A3" zoomScaleNormal="100" workbookViewId="0">
      <selection activeCell="H8" sqref="H8"/>
    </sheetView>
  </sheetViews>
  <sheetFormatPr defaultColWidth="0" defaultRowHeight="11.25" zeroHeight="1" x14ac:dyDescent="0.15"/>
  <cols>
    <col min="1" max="1" width="2.85546875" style="11" customWidth="1"/>
    <col min="2" max="2" width="6.28515625" style="11" customWidth="1"/>
    <col min="3" max="3" width="21.5703125" style="11" customWidth="1"/>
    <col min="4" max="4" width="16.5703125" style="11" customWidth="1"/>
    <col min="5" max="6" width="18.42578125" style="11" customWidth="1"/>
    <col min="7" max="7" width="28.85546875" style="11" customWidth="1"/>
    <col min="8" max="8" width="18.5703125" style="11" customWidth="1"/>
    <col min="9" max="9" width="15.7109375" style="11" customWidth="1"/>
    <col min="10" max="10" width="3.85546875" style="11" customWidth="1"/>
    <col min="11" max="11" width="14" style="11" hidden="1" customWidth="1"/>
    <col min="12" max="12" width="3.5703125" style="11" hidden="1" customWidth="1"/>
    <col min="13" max="13" width="14" style="11" hidden="1" customWidth="1"/>
    <col min="14" max="14" width="17.85546875" style="11" hidden="1" customWidth="1"/>
    <col min="15" max="15" width="13.140625" style="37" hidden="1" customWidth="1"/>
    <col min="16" max="16" width="10.140625" style="11" hidden="1" customWidth="1"/>
    <col min="17" max="17" width="10.7109375" style="11" hidden="1" customWidth="1"/>
    <col min="18" max="18" width="9.140625" style="11" hidden="1" customWidth="1"/>
    <col min="19" max="19" width="9.7109375" style="27" hidden="1" customWidth="1"/>
    <col min="20" max="20" width="9.7109375" style="11" hidden="1" customWidth="1"/>
    <col min="21" max="25" width="14.5703125" style="11" hidden="1" customWidth="1"/>
    <col min="26" max="35" width="11.5703125" style="11" hidden="1" customWidth="1"/>
    <col min="36" max="44" width="9.140625" style="11" hidden="1" customWidth="1"/>
    <col min="45" max="45" width="9.28515625" style="11" hidden="1" customWidth="1"/>
    <col min="46" max="47" width="9.140625" style="11" hidden="1" customWidth="1"/>
    <col min="48" max="49" width="10.42578125" style="11" hidden="1" customWidth="1"/>
    <col min="50" max="16384" width="9.140625" style="11" hidden="1"/>
  </cols>
  <sheetData>
    <row r="1" spans="1:26" ht="12.75" hidden="1" customHeight="1" x14ac:dyDescent="0.15">
      <c r="A1" s="63"/>
      <c r="B1" s="3"/>
      <c r="C1" s="18" t="s">
        <v>136</v>
      </c>
      <c r="D1" s="3"/>
      <c r="E1" s="3"/>
      <c r="F1" s="3"/>
      <c r="G1" s="3"/>
      <c r="H1" s="3"/>
      <c r="I1" s="3"/>
      <c r="J1" s="3"/>
      <c r="K1" s="3"/>
      <c r="L1" s="3"/>
      <c r="M1" s="79" t="s">
        <v>58</v>
      </c>
      <c r="N1" s="7"/>
    </row>
    <row r="2" spans="1:26" ht="12.75" hidden="1" customHeight="1" x14ac:dyDescent="0.15">
      <c r="A2" s="63"/>
      <c r="B2" s="20">
        <v>5.57</v>
      </c>
      <c r="C2" s="20">
        <v>10.86</v>
      </c>
      <c r="D2" s="20">
        <v>12.29</v>
      </c>
      <c r="E2" s="20">
        <v>12.71</v>
      </c>
      <c r="F2" s="20">
        <v>12.86</v>
      </c>
      <c r="G2" s="20">
        <v>12.86</v>
      </c>
      <c r="H2" s="20">
        <v>12.86</v>
      </c>
      <c r="I2" s="20">
        <v>12.86</v>
      </c>
      <c r="J2" s="20">
        <v>10.29</v>
      </c>
      <c r="K2" s="20"/>
      <c r="L2" s="20"/>
      <c r="M2" s="7"/>
      <c r="N2" s="7"/>
    </row>
    <row r="3" spans="1:26" ht="12.75" customHeight="1" x14ac:dyDescent="0.15">
      <c r="B3" s="309"/>
      <c r="C3" s="309"/>
      <c r="D3" s="309"/>
      <c r="E3" s="309"/>
      <c r="F3" s="309"/>
      <c r="G3" s="309"/>
      <c r="H3" s="309"/>
      <c r="I3" s="41" t="str">
        <f>"pagina "&amp;K3&amp;""</f>
        <v>pagina 4</v>
      </c>
      <c r="J3" s="95"/>
      <c r="K3" s="168">
        <f>Foutmeldingen!I3+1</f>
        <v>4</v>
      </c>
      <c r="L3" s="309"/>
      <c r="M3" s="7"/>
      <c r="N3" s="7"/>
    </row>
    <row r="4" spans="1:26" s="95" customFormat="1" ht="14.25" x14ac:dyDescent="0.2">
      <c r="B4" s="101" t="s">
        <v>359</v>
      </c>
      <c r="I4" s="41" t="str">
        <f>Bijlagen!O2</f>
        <v>300-</v>
      </c>
      <c r="K4" s="98"/>
      <c r="M4" s="98"/>
      <c r="N4" s="101"/>
      <c r="O4" s="98"/>
      <c r="P4" s="98"/>
      <c r="Q4" s="98"/>
      <c r="R4" s="98"/>
      <c r="S4" s="167"/>
      <c r="T4" s="98"/>
      <c r="U4" s="98"/>
      <c r="V4" s="98"/>
      <c r="W4" s="98"/>
      <c r="X4" s="98"/>
      <c r="Y4" s="98"/>
      <c r="Z4" s="98"/>
    </row>
    <row r="5" spans="1:26" s="95" customFormat="1" ht="14.25" x14ac:dyDescent="0.2">
      <c r="B5" s="95" t="s">
        <v>370</v>
      </c>
      <c r="L5" s="98"/>
      <c r="M5" s="98"/>
      <c r="N5" s="101"/>
      <c r="O5" s="98"/>
      <c r="P5" s="98"/>
      <c r="Q5" s="98"/>
      <c r="R5" s="98"/>
      <c r="S5" s="167"/>
      <c r="T5" s="98"/>
      <c r="U5" s="98"/>
      <c r="V5" s="98"/>
      <c r="W5" s="98"/>
      <c r="X5" s="98"/>
      <c r="Y5" s="98"/>
      <c r="Z5" s="98"/>
    </row>
    <row r="6" spans="1:26" s="95" customFormat="1" ht="18" customHeight="1" x14ac:dyDescent="0.2">
      <c r="W6" s="98"/>
      <c r="X6" s="98"/>
      <c r="Y6" s="98"/>
      <c r="Z6" s="98"/>
    </row>
    <row r="7" spans="1:26" s="95" customFormat="1" ht="12.75" customHeight="1" x14ac:dyDescent="0.2">
      <c r="B7" s="173" t="s">
        <v>348</v>
      </c>
      <c r="C7" s="171"/>
      <c r="D7" s="22"/>
      <c r="E7" s="172"/>
      <c r="F7"/>
      <c r="H7" s="124">
        <v>2017</v>
      </c>
      <c r="K7" s="242" t="s">
        <v>292</v>
      </c>
      <c r="M7" s="241" t="s">
        <v>70</v>
      </c>
      <c r="W7" s="98"/>
      <c r="X7" s="98"/>
      <c r="Y7" s="98"/>
      <c r="Z7" s="98"/>
    </row>
    <row r="8" spans="1:26" s="95" customFormat="1" ht="22.5" customHeight="1" x14ac:dyDescent="0.2">
      <c r="B8" s="240">
        <f>K3*100+1</f>
        <v>401</v>
      </c>
      <c r="C8" s="476" t="s">
        <v>371</v>
      </c>
      <c r="D8" s="408"/>
      <c r="E8" s="408"/>
      <c r="F8" s="408"/>
      <c r="G8" s="394"/>
      <c r="H8" s="232"/>
      <c r="K8" s="311" t="s">
        <v>305</v>
      </c>
      <c r="M8" s="313">
        <f>B8*H8</f>
        <v>0</v>
      </c>
      <c r="P8" s="125"/>
      <c r="Q8" s="125"/>
      <c r="R8" s="125"/>
      <c r="S8" s="125"/>
      <c r="T8" s="125"/>
      <c r="U8" s="125"/>
      <c r="V8" s="125"/>
      <c r="W8" s="125"/>
      <c r="X8" s="98"/>
      <c r="Y8" s="98"/>
      <c r="Z8" s="98"/>
    </row>
    <row r="9" spans="1:26" s="95" customFormat="1" ht="22.5" customHeight="1" x14ac:dyDescent="0.2">
      <c r="B9" s="240">
        <f>B8+1</f>
        <v>402</v>
      </c>
      <c r="C9" s="476" t="s">
        <v>372</v>
      </c>
      <c r="D9" s="408"/>
      <c r="E9" s="408"/>
      <c r="F9" s="408"/>
      <c r="G9" s="394"/>
      <c r="H9" s="310"/>
      <c r="K9" s="312" t="s">
        <v>306</v>
      </c>
      <c r="M9" s="314">
        <f>B9*H9</f>
        <v>0</v>
      </c>
      <c r="P9" s="125"/>
      <c r="Q9" s="125"/>
      <c r="R9" s="125"/>
      <c r="S9" s="125"/>
      <c r="T9" s="125"/>
      <c r="U9" s="125"/>
      <c r="V9" s="125"/>
      <c r="W9" s="125"/>
      <c r="X9" s="98"/>
      <c r="Y9" s="98"/>
      <c r="Z9" s="98"/>
    </row>
    <row r="10" spans="1:26" s="95" customFormat="1" ht="22.5" customHeight="1" x14ac:dyDescent="0.2">
      <c r="B10" s="235">
        <f>B9+1</f>
        <v>403</v>
      </c>
      <c r="C10" s="477" t="s">
        <v>998</v>
      </c>
      <c r="D10" s="408"/>
      <c r="E10" s="408"/>
      <c r="F10" s="408"/>
      <c r="G10" s="478"/>
      <c r="H10" s="245">
        <f>ROUND(SUM(H8:H9),0)</f>
        <v>0</v>
      </c>
      <c r="M10" s="315"/>
      <c r="N10" s="125"/>
      <c r="O10" s="125"/>
      <c r="P10" s="125"/>
      <c r="Q10" s="125"/>
      <c r="R10" s="125"/>
      <c r="S10" s="125"/>
      <c r="T10" s="125"/>
      <c r="U10" s="125"/>
      <c r="V10" s="125"/>
      <c r="W10" s="125"/>
      <c r="X10" s="98"/>
      <c r="Y10" s="98"/>
      <c r="Z10" s="98"/>
    </row>
    <row r="11" spans="1:26" s="95" customFormat="1" ht="22.5" customHeight="1" x14ac:dyDescent="0.2">
      <c r="B11" s="243"/>
      <c r="C11" s="243"/>
      <c r="D11" s="243"/>
      <c r="E11" s="243"/>
      <c r="F11" s="244"/>
      <c r="G11" s="243"/>
      <c r="H11" s="220"/>
      <c r="I11" s="220"/>
      <c r="J11" s="221"/>
      <c r="M11" s="316"/>
      <c r="N11" s="38"/>
      <c r="O11" s="125"/>
      <c r="Q11" s="98"/>
      <c r="R11"/>
      <c r="S11" s="168"/>
      <c r="T11" s="98"/>
      <c r="U11" s="98"/>
      <c r="V11" s="98"/>
      <c r="W11" s="98"/>
      <c r="X11" s="98"/>
      <c r="Y11" s="98"/>
      <c r="Z11" s="98"/>
    </row>
    <row r="12" spans="1:26" s="95" customFormat="1" ht="22.5" customHeight="1" x14ac:dyDescent="0.2">
      <c r="B12" s="17">
        <v>404</v>
      </c>
      <c r="C12" s="476" t="s">
        <v>997</v>
      </c>
      <c r="D12" s="408"/>
      <c r="E12" s="408"/>
      <c r="F12" s="408"/>
      <c r="G12" s="394"/>
      <c r="H12" s="232"/>
      <c r="I12" s="236"/>
      <c r="J12" s="221"/>
      <c r="M12" s="313">
        <f>B12*H12</f>
        <v>0</v>
      </c>
      <c r="N12" s="38"/>
      <c r="O12" s="125"/>
      <c r="Q12" s="98"/>
      <c r="R12"/>
      <c r="S12" s="168"/>
      <c r="T12" s="98"/>
      <c r="U12" s="98"/>
      <c r="V12" s="98"/>
      <c r="W12" s="98"/>
      <c r="X12" s="98"/>
      <c r="Y12" s="98"/>
      <c r="Z12" s="98"/>
    </row>
    <row r="13" spans="1:26" s="95" customFormat="1" ht="22.5" customHeight="1" x14ac:dyDescent="0.2">
      <c r="B13" s="17">
        <f>B12+1</f>
        <v>405</v>
      </c>
      <c r="C13" s="476" t="s">
        <v>373</v>
      </c>
      <c r="D13" s="408"/>
      <c r="E13" s="408"/>
      <c r="F13" s="408"/>
      <c r="G13" s="394"/>
      <c r="H13" s="232"/>
      <c r="I13" s="236"/>
      <c r="J13" s="221"/>
      <c r="M13" s="314">
        <f>B13*H13</f>
        <v>0</v>
      </c>
      <c r="N13" s="38"/>
      <c r="O13" s="125"/>
      <c r="Q13" s="98"/>
      <c r="R13"/>
      <c r="S13" s="168"/>
      <c r="T13" s="98"/>
      <c r="U13" s="98"/>
      <c r="V13" s="98"/>
      <c r="W13" s="98"/>
      <c r="X13" s="98"/>
      <c r="Y13" s="98"/>
      <c r="Z13" s="98"/>
    </row>
    <row r="14" spans="1:26" s="95" customFormat="1" ht="22.5" customHeight="1" x14ac:dyDescent="0.2">
      <c r="B14" s="235">
        <f>B13+1</f>
        <v>406</v>
      </c>
      <c r="C14" s="477" t="s">
        <v>374</v>
      </c>
      <c r="D14" s="408"/>
      <c r="E14" s="408"/>
      <c r="F14" s="408"/>
      <c r="G14" s="478"/>
      <c r="H14" s="245">
        <f>ROUND(SUM(H12:H13),0)</f>
        <v>0</v>
      </c>
      <c r="I14" s="220"/>
      <c r="J14" s="221"/>
      <c r="M14" s="315"/>
      <c r="N14" s="38"/>
      <c r="O14" s="125"/>
      <c r="Q14" s="98"/>
      <c r="R14"/>
      <c r="S14" s="168"/>
      <c r="T14" s="98"/>
      <c r="U14" s="98"/>
      <c r="V14" s="98"/>
      <c r="W14" s="98"/>
      <c r="X14" s="98"/>
      <c r="Y14" s="98"/>
      <c r="Z14" s="98"/>
    </row>
    <row r="15" spans="1:26" s="95" customFormat="1" ht="22.5" customHeight="1" thickBot="1" x14ac:dyDescent="0.25">
      <c r="B15" s="243"/>
      <c r="C15" s="243"/>
      <c r="D15" s="243"/>
      <c r="E15" s="243"/>
      <c r="F15" s="244"/>
      <c r="G15" s="243"/>
      <c r="H15" s="220"/>
      <c r="I15" s="220"/>
      <c r="J15" s="221"/>
      <c r="M15" s="38"/>
      <c r="N15" s="38"/>
      <c r="O15" s="125"/>
      <c r="Q15" s="98"/>
      <c r="R15"/>
      <c r="S15" s="168"/>
      <c r="T15" s="98"/>
      <c r="U15" s="98"/>
      <c r="V15" s="98"/>
      <c r="W15" s="98"/>
      <c r="X15" s="98"/>
      <c r="Y15" s="98"/>
      <c r="Z15" s="98"/>
    </row>
    <row r="16" spans="1:26" s="95" customFormat="1" ht="22.5" customHeight="1" thickBot="1" x14ac:dyDescent="0.25">
      <c r="B16" s="235">
        <f>B14+1</f>
        <v>407</v>
      </c>
      <c r="C16" s="39" t="s">
        <v>359</v>
      </c>
      <c r="D16" s="100"/>
      <c r="E16" s="100"/>
      <c r="F16" s="100"/>
      <c r="G16" s="100"/>
      <c r="H16" s="317">
        <f>IF(H10-H14&lt;0,0,H10-H14)</f>
        <v>0</v>
      </c>
      <c r="I16" s="220"/>
      <c r="J16" s="221"/>
      <c r="M16" s="370">
        <f>ROUND(SUM(M8:M15)/1000,0)</f>
        <v>0</v>
      </c>
      <c r="N16" s="38"/>
      <c r="O16" s="125"/>
      <c r="Q16" s="98"/>
      <c r="R16"/>
      <c r="S16" s="168"/>
      <c r="T16" s="98"/>
      <c r="U16" s="98"/>
      <c r="V16" s="98"/>
      <c r="W16" s="98"/>
      <c r="X16" s="98"/>
      <c r="Y16" s="98"/>
      <c r="Z16" s="98"/>
    </row>
    <row r="17" spans="2:26" s="95" customFormat="1" ht="12.75" customHeight="1" x14ac:dyDescent="0.2">
      <c r="M17" s="38"/>
      <c r="N17" s="38"/>
      <c r="O17" s="125"/>
      <c r="Q17" s="98"/>
      <c r="R17"/>
      <c r="S17" s="168"/>
      <c r="T17" s="98"/>
      <c r="U17" s="98"/>
      <c r="V17" s="98"/>
      <c r="W17" s="98"/>
      <c r="X17" s="98"/>
      <c r="Y17" s="98"/>
      <c r="Z17" s="98"/>
    </row>
    <row r="18" spans="2:26" s="95" customFormat="1" ht="12.75" hidden="1" customHeight="1" x14ac:dyDescent="0.2">
      <c r="M18" s="225">
        <f>ROUND(SUM(M8:M9),0)</f>
        <v>0</v>
      </c>
      <c r="N18" s="38"/>
      <c r="O18" s="99"/>
      <c r="P18" s="98"/>
      <c r="Q18" s="98"/>
      <c r="R18"/>
      <c r="S18" s="168"/>
      <c r="T18" s="98"/>
      <c r="U18" s="98"/>
      <c r="V18" s="98"/>
      <c r="W18" s="98"/>
      <c r="X18" s="98"/>
      <c r="Y18" s="98"/>
      <c r="Z18" s="98"/>
    </row>
    <row r="19" spans="2:26" s="95" customFormat="1" ht="12.75" hidden="1" customHeight="1" x14ac:dyDescent="0.2">
      <c r="B19" s="166"/>
      <c r="M19" s="98"/>
      <c r="N19" s="98"/>
      <c r="O19" s="99"/>
      <c r="P19" s="98"/>
      <c r="Q19" s="98"/>
      <c r="R19"/>
      <c r="S19" s="168"/>
      <c r="T19" s="98"/>
      <c r="U19" s="98"/>
      <c r="V19" s="98"/>
      <c r="W19" s="98"/>
      <c r="X19" s="98"/>
      <c r="Y19" s="98"/>
      <c r="Z19" s="98"/>
    </row>
    <row r="20" spans="2:26" s="95" customFormat="1" ht="12.75" hidden="1" customHeight="1" x14ac:dyDescent="0.2">
      <c r="B20" s="173"/>
      <c r="C20" s="173"/>
      <c r="D20" s="173"/>
      <c r="E20" s="173"/>
      <c r="F20" s="173"/>
      <c r="G20" s="173"/>
      <c r="H20" s="173"/>
      <c r="I20" s="173"/>
      <c r="J20" s="173"/>
      <c r="K20" s="99"/>
      <c r="L20" s="99"/>
      <c r="M20" s="99"/>
      <c r="N20" s="99"/>
      <c r="O20" s="99"/>
      <c r="P20" s="99"/>
      <c r="Q20" s="98"/>
      <c r="R20"/>
      <c r="S20" s="168"/>
      <c r="T20" s="98"/>
      <c r="U20" s="98"/>
      <c r="V20" s="98"/>
      <c r="W20" s="98"/>
      <c r="X20" s="98"/>
      <c r="Y20" s="98"/>
      <c r="Z20" s="98"/>
    </row>
    <row r="21" spans="2:26" s="95" customFormat="1" ht="12.75" hidden="1" customHeight="1" x14ac:dyDescent="0.2">
      <c r="B21" s="234"/>
      <c r="C21" s="173"/>
      <c r="D21" s="173"/>
      <c r="E21" s="173"/>
      <c r="F21" s="173"/>
      <c r="G21" s="173"/>
      <c r="H21" s="173"/>
      <c r="I21" s="173"/>
      <c r="J21" s="173"/>
      <c r="K21" s="99"/>
      <c r="L21" s="99"/>
      <c r="M21" s="99"/>
      <c r="N21" s="99"/>
      <c r="O21" s="99"/>
      <c r="P21" s="99"/>
      <c r="Q21" s="98"/>
      <c r="R21"/>
      <c r="S21" s="168"/>
      <c r="T21" s="98"/>
      <c r="U21" s="98"/>
      <c r="V21" s="98"/>
      <c r="W21" s="98"/>
      <c r="X21" s="98"/>
      <c r="Y21" s="98"/>
      <c r="Z21" s="98"/>
    </row>
    <row r="22" spans="2:26" s="95" customFormat="1" ht="12.75" hidden="1" customHeight="1" x14ac:dyDescent="0.2">
      <c r="B22" s="173"/>
      <c r="C22" s="173"/>
      <c r="D22" s="173"/>
      <c r="E22" s="173"/>
      <c r="F22" s="173"/>
      <c r="G22" s="173"/>
      <c r="H22" s="173"/>
      <c r="I22" s="173"/>
      <c r="J22" s="173"/>
      <c r="K22" s="99"/>
      <c r="L22" s="99"/>
      <c r="M22" s="99"/>
      <c r="N22" s="99"/>
      <c r="O22" s="99"/>
      <c r="P22" s="99"/>
      <c r="Q22" s="98"/>
      <c r="R22"/>
      <c r="S22" s="168"/>
      <c r="T22" s="98"/>
      <c r="U22" s="98"/>
      <c r="V22" s="98"/>
      <c r="W22" s="98"/>
      <c r="X22" s="98"/>
      <c r="Y22" s="98"/>
      <c r="Z22" s="98"/>
    </row>
    <row r="23" spans="2:26" s="95" customFormat="1" ht="12.75" hidden="1" customHeight="1" x14ac:dyDescent="0.2">
      <c r="B23" s="173"/>
      <c r="C23" s="173"/>
      <c r="D23" s="173"/>
      <c r="E23" s="173"/>
      <c r="F23" s="173"/>
      <c r="G23" s="173"/>
      <c r="H23" s="173"/>
      <c r="I23" s="173"/>
      <c r="J23" s="173"/>
      <c r="K23" s="99"/>
      <c r="L23" s="99"/>
      <c r="M23" s="99"/>
      <c r="N23" s="99"/>
      <c r="O23" s="99"/>
      <c r="P23" s="99"/>
      <c r="Q23" s="98"/>
      <c r="R23"/>
      <c r="S23" s="168"/>
      <c r="T23" s="98"/>
      <c r="U23" s="98"/>
      <c r="V23" s="98"/>
      <c r="W23" s="98"/>
      <c r="X23" s="98"/>
      <c r="Y23" s="98"/>
      <c r="Z23" s="98"/>
    </row>
    <row r="24" spans="2:26" s="95" customFormat="1" ht="12.75" hidden="1" customHeight="1" x14ac:dyDescent="0.2">
      <c r="B24" s="173"/>
      <c r="C24" s="173"/>
      <c r="D24" s="173"/>
      <c r="E24" s="173"/>
      <c r="F24" s="173"/>
      <c r="G24" s="173"/>
      <c r="H24" s="173"/>
      <c r="I24" s="173"/>
      <c r="J24" s="173"/>
      <c r="K24" s="99"/>
      <c r="L24" s="99"/>
      <c r="M24" s="99"/>
      <c r="N24" s="99"/>
      <c r="O24" s="99"/>
      <c r="P24" s="99"/>
      <c r="Q24" s="98"/>
      <c r="R24"/>
      <c r="S24" s="168"/>
      <c r="T24" s="98"/>
      <c r="U24" s="98"/>
      <c r="V24" s="98"/>
      <c r="W24" s="98"/>
      <c r="X24" s="98"/>
      <c r="Y24" s="98"/>
      <c r="Z24" s="98"/>
    </row>
    <row r="25" spans="2:26" s="95" customFormat="1" ht="12.75" hidden="1" customHeight="1" x14ac:dyDescent="0.2">
      <c r="B25" s="173"/>
      <c r="C25" s="173"/>
      <c r="D25" s="173"/>
      <c r="E25" s="173"/>
      <c r="F25" s="173"/>
      <c r="G25" s="173"/>
      <c r="H25" s="262"/>
      <c r="I25" s="173"/>
      <c r="J25" s="173"/>
      <c r="K25" s="99"/>
      <c r="L25" s="99"/>
      <c r="M25" s="99"/>
      <c r="N25" s="99"/>
      <c r="O25" s="99"/>
      <c r="P25" s="99"/>
      <c r="Q25" s="98"/>
      <c r="R25"/>
      <c r="S25" s="168"/>
      <c r="T25" s="98"/>
      <c r="U25" s="98"/>
      <c r="V25" s="98"/>
      <c r="W25" s="98"/>
      <c r="X25" s="98"/>
      <c r="Y25" s="98"/>
      <c r="Z25" s="98"/>
    </row>
    <row r="26" spans="2:26" s="95" customFormat="1" ht="12.75" hidden="1" customHeight="1" x14ac:dyDescent="0.2">
      <c r="B26" s="173"/>
      <c r="C26" s="173"/>
      <c r="D26" s="173"/>
      <c r="E26" s="173"/>
      <c r="F26" s="173"/>
      <c r="G26" s="173"/>
      <c r="H26" s="265"/>
      <c r="I26" s="173"/>
      <c r="J26" s="173"/>
      <c r="K26" s="99"/>
      <c r="L26" s="99"/>
      <c r="M26" s="99"/>
      <c r="N26" s="99"/>
      <c r="O26" s="99"/>
      <c r="P26" s="99"/>
      <c r="Q26" s="98"/>
      <c r="R26"/>
      <c r="S26" s="168"/>
      <c r="T26" s="98"/>
      <c r="U26" s="98"/>
      <c r="V26" s="98"/>
      <c r="W26" s="98"/>
      <c r="X26" s="98"/>
      <c r="Y26" s="98"/>
      <c r="Z26" s="98"/>
    </row>
    <row r="27" spans="2:26" s="95" customFormat="1" ht="12.75" hidden="1" customHeight="1" x14ac:dyDescent="0.2">
      <c r="B27" s="173"/>
      <c r="C27" s="173"/>
      <c r="D27" s="173"/>
      <c r="E27" s="173"/>
      <c r="F27" s="173"/>
      <c r="G27" s="173"/>
      <c r="H27" s="173"/>
      <c r="I27" s="173"/>
      <c r="J27" s="173"/>
      <c r="K27" s="99"/>
      <c r="L27" s="99"/>
      <c r="M27" s="99"/>
      <c r="N27" s="99"/>
      <c r="O27" s="99"/>
      <c r="P27" s="99"/>
      <c r="Q27" s="98"/>
      <c r="R27"/>
      <c r="S27" s="168"/>
      <c r="T27" s="98"/>
      <c r="U27" s="98"/>
      <c r="V27" s="98"/>
      <c r="W27" s="98"/>
      <c r="X27" s="98"/>
      <c r="Y27" s="98"/>
      <c r="Z27" s="98"/>
    </row>
    <row r="28" spans="2:26" s="95" customFormat="1" ht="12.75" hidden="1" customHeight="1" x14ac:dyDescent="0.2">
      <c r="B28" s="173"/>
      <c r="C28" s="173"/>
      <c r="D28" s="173"/>
      <c r="E28" s="173"/>
      <c r="F28" s="173"/>
      <c r="G28" s="173"/>
      <c r="H28" s="173"/>
      <c r="I28" s="173"/>
      <c r="J28" s="173"/>
      <c r="K28" s="99"/>
      <c r="L28" s="99"/>
      <c r="M28" s="99"/>
      <c r="N28" s="99"/>
      <c r="O28" s="99"/>
      <c r="P28" s="98"/>
      <c r="Q28" s="98"/>
      <c r="R28"/>
      <c r="S28" s="168"/>
      <c r="T28" s="98"/>
      <c r="U28" s="98"/>
      <c r="V28" s="98"/>
      <c r="W28" s="98"/>
      <c r="X28" s="98"/>
      <c r="Y28" s="98"/>
      <c r="Z28" s="98"/>
    </row>
    <row r="29" spans="2:26" s="95" customFormat="1" ht="12.75" hidden="1" customHeight="1" x14ac:dyDescent="0.2">
      <c r="B29" s="173"/>
      <c r="C29" s="173"/>
      <c r="D29" s="173"/>
      <c r="E29" s="173"/>
      <c r="F29" s="173"/>
      <c r="G29" s="173"/>
      <c r="H29" s="173"/>
      <c r="I29" s="173"/>
      <c r="J29" s="173"/>
      <c r="K29" s="99"/>
      <c r="L29" s="99"/>
      <c r="M29" s="99"/>
      <c r="N29" s="99"/>
      <c r="O29" s="99"/>
      <c r="P29" s="98"/>
      <c r="Q29" s="98"/>
      <c r="R29"/>
      <c r="S29" s="168"/>
      <c r="T29" s="98"/>
      <c r="U29" s="98"/>
      <c r="V29" s="98"/>
      <c r="W29" s="98"/>
      <c r="X29" s="98"/>
      <c r="Y29" s="98"/>
      <c r="Z29" s="98"/>
    </row>
    <row r="30" spans="2:26" s="95" customFormat="1" ht="24.95" hidden="1" customHeight="1" x14ac:dyDescent="0.2">
      <c r="B30" s="173"/>
      <c r="C30" s="173"/>
      <c r="D30" s="173"/>
      <c r="E30" s="173"/>
      <c r="F30" s="173"/>
      <c r="G30" s="173"/>
      <c r="H30" s="173"/>
      <c r="I30" s="173"/>
      <c r="J30" s="173"/>
      <c r="K30" s="99"/>
      <c r="L30" s="99"/>
      <c r="M30" s="99"/>
      <c r="N30" s="99"/>
      <c r="O30" s="99"/>
      <c r="P30" s="98"/>
      <c r="Q30" s="98"/>
      <c r="R30"/>
      <c r="S30" s="168"/>
      <c r="T30" s="98"/>
      <c r="U30" s="98"/>
      <c r="V30" s="98"/>
      <c r="W30" s="98"/>
      <c r="X30" s="98"/>
      <c r="Y30" s="98"/>
      <c r="Z30" s="98"/>
    </row>
    <row r="31" spans="2:26" s="95" customFormat="1" ht="12.75" hidden="1" customHeight="1" x14ac:dyDescent="0.2">
      <c r="B31" s="173"/>
      <c r="C31" s="173"/>
      <c r="D31" s="173"/>
      <c r="E31" s="173"/>
      <c r="F31" s="173"/>
      <c r="G31" s="173"/>
      <c r="H31" s="173"/>
      <c r="I31" s="173"/>
      <c r="J31" s="173"/>
      <c r="K31" s="99"/>
      <c r="L31" s="99"/>
      <c r="M31" s="99"/>
      <c r="N31" s="99"/>
      <c r="O31" s="99"/>
      <c r="P31" s="98"/>
      <c r="Q31" s="98"/>
      <c r="R31"/>
      <c r="S31" s="168"/>
      <c r="T31" s="98"/>
      <c r="U31" s="98"/>
      <c r="V31" s="98"/>
      <c r="W31" s="98"/>
      <c r="X31" s="98"/>
      <c r="Y31" s="98"/>
      <c r="Z31" s="98"/>
    </row>
    <row r="32" spans="2:26" s="95" customFormat="1" ht="18" hidden="1" customHeight="1" x14ac:dyDescent="0.2">
      <c r="B32" s="173"/>
      <c r="C32" s="173"/>
      <c r="D32" s="173"/>
      <c r="E32" s="173"/>
      <c r="F32" s="173"/>
      <c r="G32" s="173"/>
      <c r="H32" s="173"/>
      <c r="I32" s="173"/>
      <c r="J32" s="173"/>
      <c r="K32" s="99"/>
      <c r="L32" s="99"/>
      <c r="M32" s="99"/>
      <c r="N32" s="99"/>
      <c r="O32" s="99"/>
      <c r="P32" s="98"/>
      <c r="Q32" s="98"/>
      <c r="R32"/>
      <c r="S32" s="168"/>
      <c r="T32" s="98"/>
      <c r="U32" s="98"/>
      <c r="V32" s="98"/>
      <c r="W32" s="98"/>
      <c r="X32" s="98"/>
      <c r="Y32" s="98"/>
      <c r="Z32" s="98"/>
    </row>
    <row r="33" spans="2:26" s="95" customFormat="1" ht="12.75" hidden="1" customHeight="1" x14ac:dyDescent="0.2">
      <c r="B33" s="173"/>
      <c r="C33" s="173"/>
      <c r="D33" s="173"/>
      <c r="E33" s="173"/>
      <c r="F33" s="173"/>
      <c r="G33" s="173"/>
      <c r="H33" s="173"/>
      <c r="I33" s="173"/>
      <c r="J33" s="173"/>
      <c r="K33" s="99"/>
      <c r="L33" s="99"/>
      <c r="M33" s="99"/>
      <c r="N33" s="99"/>
      <c r="O33" s="99"/>
      <c r="P33" s="98"/>
      <c r="Q33" s="98"/>
      <c r="R33"/>
      <c r="S33" s="168"/>
      <c r="T33" s="98"/>
      <c r="U33" s="98"/>
      <c r="V33" s="98"/>
      <c r="W33" s="98"/>
      <c r="X33" s="98"/>
      <c r="Y33" s="98"/>
      <c r="Z33" s="98"/>
    </row>
    <row r="34" spans="2:26" s="95" customFormat="1" ht="12.75" hidden="1" customHeight="1" x14ac:dyDescent="0.2">
      <c r="B34" s="173"/>
      <c r="C34" s="173"/>
      <c r="D34" s="173"/>
      <c r="E34" s="173"/>
      <c r="F34" s="173"/>
      <c r="G34" s="173"/>
      <c r="H34" s="173"/>
      <c r="I34" s="173"/>
      <c r="J34" s="173"/>
      <c r="K34" s="99"/>
      <c r="L34" s="99"/>
      <c r="M34" s="99"/>
      <c r="N34" s="99"/>
      <c r="O34" s="99"/>
      <c r="P34" s="98"/>
      <c r="Q34" s="98"/>
      <c r="R34"/>
      <c r="S34" s="168"/>
      <c r="T34" s="98"/>
      <c r="U34" s="98"/>
      <c r="V34" s="98"/>
      <c r="W34" s="98"/>
      <c r="X34" s="98"/>
      <c r="Y34" s="98"/>
      <c r="Z34" s="98"/>
    </row>
    <row r="35" spans="2:26" s="95" customFormat="1" ht="12.75" hidden="1" customHeight="1" x14ac:dyDescent="0.2">
      <c r="B35" s="173"/>
      <c r="C35" s="173"/>
      <c r="D35" s="173"/>
      <c r="E35" s="173"/>
      <c r="F35" s="173"/>
      <c r="G35" s="173"/>
      <c r="H35" s="173"/>
      <c r="I35" s="173"/>
      <c r="J35" s="173"/>
      <c r="K35" s="99"/>
      <c r="L35" s="99"/>
      <c r="M35" s="99"/>
      <c r="N35" s="99"/>
      <c r="O35" s="99"/>
      <c r="P35" s="98"/>
      <c r="Q35" s="98"/>
      <c r="R35"/>
      <c r="S35" s="168"/>
      <c r="T35" s="98"/>
      <c r="U35" s="98"/>
      <c r="V35" s="98"/>
      <c r="W35" s="98"/>
      <c r="X35" s="98"/>
      <c r="Y35" s="98"/>
      <c r="Z35" s="98"/>
    </row>
    <row r="36" spans="2:26" s="95" customFormat="1" ht="12.75" hidden="1" customHeight="1" x14ac:dyDescent="0.2">
      <c r="B36" s="173"/>
      <c r="C36" s="173"/>
      <c r="D36" s="173"/>
      <c r="E36" s="173"/>
      <c r="F36" s="173"/>
      <c r="G36" s="173"/>
      <c r="H36" s="173"/>
      <c r="I36" s="173"/>
      <c r="J36" s="173"/>
      <c r="K36" s="99"/>
      <c r="L36" s="99"/>
      <c r="M36" s="99"/>
      <c r="N36" s="99"/>
      <c r="O36" s="99"/>
      <c r="P36" s="98"/>
      <c r="Q36" s="98"/>
      <c r="R36"/>
      <c r="S36" s="168"/>
      <c r="T36" s="98"/>
      <c r="U36" s="98"/>
      <c r="V36" s="98"/>
      <c r="W36" s="98"/>
      <c r="X36" s="98"/>
      <c r="Y36" s="98"/>
      <c r="Z36" s="98"/>
    </row>
    <row r="37" spans="2:26" s="95" customFormat="1" ht="12.75" hidden="1" customHeight="1" x14ac:dyDescent="0.2">
      <c r="B37" s="173"/>
      <c r="C37" s="173"/>
      <c r="D37" s="173"/>
      <c r="E37" s="173"/>
      <c r="F37" s="173"/>
      <c r="G37" s="173"/>
      <c r="H37" s="173"/>
      <c r="I37" s="173"/>
      <c r="J37" s="173"/>
      <c r="K37" s="99"/>
      <c r="L37" s="99"/>
      <c r="M37" s="99"/>
      <c r="N37" s="99"/>
      <c r="O37" s="99"/>
      <c r="P37" s="98"/>
      <c r="Q37" s="98"/>
      <c r="R37"/>
      <c r="S37" s="168"/>
      <c r="T37" s="98"/>
      <c r="U37" s="98"/>
      <c r="V37" s="98"/>
      <c r="W37" s="98"/>
      <c r="X37" s="98"/>
      <c r="Y37" s="98"/>
      <c r="Z37" s="98"/>
    </row>
    <row r="38" spans="2:26" s="95" customFormat="1" ht="12.75" hidden="1" customHeight="1" x14ac:dyDescent="0.2">
      <c r="B38" s="173"/>
      <c r="C38" s="173"/>
      <c r="D38" s="173"/>
      <c r="E38" s="173"/>
      <c r="F38" s="173"/>
      <c r="G38" s="173"/>
      <c r="H38" s="173"/>
      <c r="I38" s="173"/>
      <c r="J38" s="173"/>
      <c r="K38" s="99"/>
      <c r="L38" s="99"/>
      <c r="M38" s="99"/>
      <c r="N38" s="99"/>
      <c r="O38" s="99"/>
      <c r="P38" s="98"/>
      <c r="Q38" s="98"/>
      <c r="R38"/>
      <c r="S38" s="168"/>
      <c r="T38" s="98"/>
      <c r="U38" s="98"/>
      <c r="V38" s="98"/>
      <c r="W38" s="98"/>
      <c r="X38" s="98"/>
      <c r="Y38" s="98"/>
      <c r="Z38" s="98"/>
    </row>
    <row r="39" spans="2:26" s="95" customFormat="1" ht="12.75" hidden="1" customHeight="1" x14ac:dyDescent="0.2">
      <c r="B39" s="170"/>
      <c r="C39" s="170"/>
      <c r="D39" s="170"/>
      <c r="E39" s="170"/>
      <c r="F39" s="170"/>
      <c r="G39" s="170"/>
      <c r="H39" s="170"/>
      <c r="I39" s="170"/>
      <c r="J39" s="170"/>
      <c r="K39" s="99"/>
      <c r="L39" s="99"/>
      <c r="M39" s="99"/>
      <c r="N39" s="99"/>
      <c r="O39" s="99"/>
      <c r="P39" s="98"/>
      <c r="Q39" s="98"/>
      <c r="R39"/>
      <c r="S39" s="168"/>
      <c r="T39" s="98"/>
      <c r="U39" s="98"/>
      <c r="V39" s="98"/>
      <c r="W39" s="98"/>
      <c r="X39" s="98"/>
      <c r="Y39" s="98"/>
      <c r="Z39" s="98"/>
    </row>
    <row r="40" spans="2:26" s="95" customFormat="1" ht="12.75" hidden="1" customHeight="1" x14ac:dyDescent="0.2">
      <c r="B40" s="170"/>
      <c r="C40" s="170"/>
      <c r="D40" s="170"/>
      <c r="E40" s="170"/>
      <c r="F40" s="170"/>
      <c r="G40" s="170"/>
      <c r="H40" s="170"/>
      <c r="I40" s="170"/>
      <c r="J40" s="170"/>
      <c r="K40" s="99"/>
      <c r="L40" s="99"/>
      <c r="M40" s="99"/>
      <c r="N40" s="99"/>
      <c r="O40" s="99"/>
      <c r="P40" s="98"/>
      <c r="Q40" s="98"/>
      <c r="R40"/>
      <c r="S40" s="168"/>
      <c r="T40" s="98"/>
      <c r="U40" s="98"/>
      <c r="V40" s="98"/>
      <c r="W40" s="98"/>
      <c r="X40" s="98"/>
      <c r="Y40" s="98"/>
      <c r="Z40" s="98"/>
    </row>
    <row r="41" spans="2:26" s="95" customFormat="1" ht="12.75" hidden="1" customHeight="1" x14ac:dyDescent="0.2">
      <c r="B41" s="170"/>
      <c r="C41" s="170"/>
      <c r="D41" s="170"/>
      <c r="E41" s="170"/>
      <c r="F41" s="170"/>
      <c r="G41" s="170"/>
      <c r="H41" s="170"/>
      <c r="I41" s="170"/>
      <c r="J41" s="170"/>
      <c r="K41" s="99"/>
      <c r="L41" s="99"/>
      <c r="M41" s="99"/>
      <c r="N41" s="99"/>
      <c r="O41" s="99"/>
      <c r="P41" s="98"/>
      <c r="Q41" s="98"/>
      <c r="R41"/>
      <c r="S41" s="168"/>
      <c r="T41" s="98"/>
      <c r="U41" s="98"/>
      <c r="V41" s="98"/>
      <c r="W41" s="98"/>
      <c r="X41" s="98"/>
      <c r="Y41" s="98"/>
      <c r="Z41" s="98"/>
    </row>
    <row r="42" spans="2:26" s="95" customFormat="1" ht="12.75" hidden="1" customHeight="1" x14ac:dyDescent="0.2">
      <c r="B42" s="170"/>
      <c r="C42" s="170"/>
      <c r="D42" s="170"/>
      <c r="E42" s="170"/>
      <c r="F42" s="170"/>
      <c r="G42" s="170"/>
      <c r="H42" s="170"/>
      <c r="I42" s="170"/>
      <c r="J42" s="170"/>
      <c r="K42" s="99"/>
      <c r="L42" s="99"/>
      <c r="M42" s="99"/>
      <c r="N42" s="99"/>
      <c r="O42" s="99"/>
      <c r="P42" s="98"/>
      <c r="Q42" s="98"/>
      <c r="R42"/>
      <c r="S42" s="168"/>
      <c r="T42" s="98"/>
      <c r="U42" s="98"/>
      <c r="V42" s="98"/>
      <c r="W42" s="98"/>
      <c r="X42" s="98"/>
      <c r="Y42" s="98"/>
      <c r="Z42" s="98"/>
    </row>
    <row r="43" spans="2:26" s="95" customFormat="1" ht="12.75" hidden="1" customHeight="1" x14ac:dyDescent="0.2">
      <c r="B43" s="170"/>
      <c r="C43" s="170"/>
      <c r="D43" s="170"/>
      <c r="E43" s="170"/>
      <c r="F43" s="170"/>
      <c r="G43" s="170"/>
      <c r="H43" s="170"/>
      <c r="I43" s="170"/>
      <c r="J43" s="170"/>
      <c r="K43" s="99"/>
      <c r="L43" s="99"/>
      <c r="M43" s="99"/>
      <c r="N43" s="99"/>
      <c r="O43" s="99"/>
      <c r="P43" s="98"/>
      <c r="Q43" s="98"/>
      <c r="R43"/>
      <c r="S43" s="168"/>
      <c r="T43" s="98"/>
      <c r="U43" s="98"/>
      <c r="V43" s="98"/>
      <c r="W43" s="98"/>
      <c r="X43" s="98"/>
      <c r="Y43" s="98"/>
      <c r="Z43" s="98"/>
    </row>
    <row r="44" spans="2:26" s="95" customFormat="1" ht="12.75" hidden="1" customHeight="1" x14ac:dyDescent="0.2">
      <c r="B44" s="170"/>
      <c r="C44" s="170"/>
      <c r="D44" s="170"/>
      <c r="E44" s="170"/>
      <c r="F44" s="170"/>
      <c r="G44" s="170"/>
      <c r="H44" s="170"/>
      <c r="I44" s="170"/>
      <c r="J44" s="170"/>
      <c r="K44" s="99"/>
      <c r="L44" s="99"/>
      <c r="M44" s="99"/>
      <c r="N44" s="99"/>
      <c r="O44" s="99"/>
      <c r="P44" s="98"/>
      <c r="Q44" s="98"/>
      <c r="R44"/>
      <c r="S44" s="168"/>
      <c r="T44" s="98"/>
      <c r="U44" s="98"/>
      <c r="V44" s="98"/>
      <c r="W44" s="98"/>
      <c r="X44" s="98"/>
      <c r="Y44" s="98"/>
      <c r="Z44" s="98"/>
    </row>
    <row r="45" spans="2:26" s="95" customFormat="1" ht="12.75" hidden="1" customHeight="1" x14ac:dyDescent="0.2">
      <c r="B45" s="170"/>
      <c r="C45" s="170"/>
      <c r="D45" s="170"/>
      <c r="E45" s="170"/>
      <c r="F45" s="170"/>
      <c r="G45" s="170"/>
      <c r="H45" s="170"/>
      <c r="I45" s="170"/>
      <c r="J45" s="170"/>
      <c r="K45" s="99"/>
      <c r="L45" s="99"/>
      <c r="M45" s="99"/>
      <c r="N45" s="99"/>
      <c r="O45" s="99"/>
      <c r="P45" s="98"/>
      <c r="Q45" s="98"/>
      <c r="R45"/>
      <c r="S45" s="168"/>
      <c r="T45" s="98"/>
      <c r="U45" s="98"/>
      <c r="V45" s="98"/>
      <c r="W45" s="98"/>
      <c r="X45" s="98"/>
      <c r="Y45" s="98"/>
      <c r="Z45" s="98"/>
    </row>
    <row r="46" spans="2:26" s="95" customFormat="1" ht="12.75" hidden="1" customHeight="1" x14ac:dyDescent="0.2">
      <c r="B46" s="170"/>
      <c r="C46" s="170"/>
      <c r="D46" s="170"/>
      <c r="E46" s="170"/>
      <c r="F46" s="170"/>
      <c r="G46" s="170"/>
      <c r="H46" s="268"/>
      <c r="I46" s="170"/>
      <c r="J46" s="170"/>
      <c r="K46" s="99"/>
      <c r="L46" s="99"/>
      <c r="M46" s="99"/>
      <c r="N46" s="99"/>
      <c r="O46" s="99"/>
      <c r="P46" s="98"/>
      <c r="Q46" s="98"/>
      <c r="R46"/>
      <c r="S46" s="168"/>
      <c r="T46" s="98"/>
      <c r="U46" s="98"/>
      <c r="V46" s="98"/>
      <c r="W46" s="98"/>
      <c r="X46" s="98"/>
      <c r="Y46" s="98"/>
      <c r="Z46" s="98"/>
    </row>
    <row r="47" spans="2:26" s="95" customFormat="1" ht="12.75" hidden="1" customHeight="1" x14ac:dyDescent="0.2">
      <c r="B47" s="170"/>
      <c r="C47" s="170"/>
      <c r="D47" s="170"/>
      <c r="E47" s="170"/>
      <c r="F47" s="170"/>
      <c r="G47" s="170"/>
      <c r="H47" s="269"/>
      <c r="I47" s="170"/>
      <c r="J47" s="170"/>
      <c r="K47" s="99"/>
      <c r="L47" s="99"/>
      <c r="M47" s="99"/>
      <c r="N47" s="99"/>
      <c r="O47" s="99"/>
      <c r="P47" s="98"/>
      <c r="Q47" s="98"/>
      <c r="R47"/>
      <c r="S47" s="168"/>
      <c r="T47" s="98"/>
      <c r="U47" s="98"/>
      <c r="V47" s="98"/>
      <c r="W47" s="98"/>
      <c r="X47" s="98"/>
      <c r="Y47" s="98"/>
      <c r="Z47" s="98"/>
    </row>
    <row r="48" spans="2:26" s="95" customFormat="1" ht="12.75" hidden="1" customHeight="1" x14ac:dyDescent="0.2">
      <c r="B48" s="170"/>
      <c r="C48" s="170"/>
      <c r="D48" s="170"/>
      <c r="E48" s="170"/>
      <c r="F48" s="170"/>
      <c r="G48" s="170"/>
      <c r="H48" s="170"/>
      <c r="I48" s="170"/>
      <c r="J48" s="170"/>
      <c r="K48" s="99"/>
      <c r="L48" s="99"/>
      <c r="M48" s="99"/>
      <c r="N48" s="99"/>
      <c r="O48" s="99"/>
      <c r="P48" s="98"/>
      <c r="Q48" s="98"/>
      <c r="R48"/>
      <c r="S48" s="168"/>
      <c r="T48" s="98"/>
      <c r="U48" s="98"/>
      <c r="V48" s="98"/>
      <c r="W48" s="98"/>
      <c r="X48" s="98"/>
      <c r="Y48" s="98"/>
      <c r="Z48" s="98"/>
    </row>
    <row r="49" spans="2:26" s="95" customFormat="1" ht="12.75" hidden="1" customHeight="1" x14ac:dyDescent="0.2">
      <c r="B49" s="170"/>
      <c r="C49" s="170"/>
      <c r="D49" s="170"/>
      <c r="E49" s="170"/>
      <c r="F49" s="170"/>
      <c r="G49" s="170"/>
      <c r="H49" s="170"/>
      <c r="I49" s="170"/>
      <c r="J49" s="170"/>
      <c r="K49" s="99"/>
      <c r="L49" s="99"/>
      <c r="M49" s="99"/>
      <c r="N49" s="99"/>
      <c r="O49" s="99"/>
      <c r="P49" s="98"/>
      <c r="Q49" s="98"/>
      <c r="R49"/>
      <c r="S49" s="168"/>
      <c r="T49" s="98"/>
      <c r="U49" s="98"/>
      <c r="V49" s="98"/>
      <c r="W49" s="98"/>
      <c r="X49" s="98"/>
      <c r="Y49" s="98"/>
      <c r="Z49" s="98"/>
    </row>
    <row r="50" spans="2:26" s="95" customFormat="1" ht="12.75" hidden="1" customHeight="1" x14ac:dyDescent="0.2">
      <c r="B50" s="170"/>
      <c r="C50" s="170"/>
      <c r="D50" s="170"/>
      <c r="E50" s="170"/>
      <c r="F50" s="170"/>
      <c r="G50" s="170"/>
      <c r="H50" s="170"/>
      <c r="I50" s="170"/>
      <c r="J50" s="170"/>
      <c r="K50" s="99"/>
      <c r="L50" s="99"/>
      <c r="M50" s="99"/>
      <c r="N50" s="99"/>
      <c r="O50" s="99"/>
      <c r="P50" s="98"/>
      <c r="Q50" s="98"/>
      <c r="R50"/>
      <c r="S50" s="168"/>
      <c r="T50" s="98"/>
      <c r="U50" s="98"/>
      <c r="V50" s="98"/>
      <c r="W50" s="98"/>
      <c r="X50" s="98"/>
      <c r="Y50" s="98"/>
      <c r="Z50" s="98"/>
    </row>
    <row r="51" spans="2:26" s="95" customFormat="1" ht="12.75" hidden="1" customHeight="1" x14ac:dyDescent="0.2">
      <c r="B51" s="475"/>
      <c r="C51" s="475"/>
      <c r="D51" s="475"/>
      <c r="E51" s="475"/>
      <c r="F51" s="475"/>
      <c r="G51" s="475"/>
      <c r="H51" s="475"/>
      <c r="I51" s="475"/>
      <c r="J51" s="475"/>
      <c r="K51" s="99"/>
      <c r="L51" s="99"/>
      <c r="M51" s="99"/>
      <c r="N51" s="99"/>
      <c r="O51" s="99"/>
      <c r="P51" s="98"/>
      <c r="Q51" s="98"/>
      <c r="R51"/>
      <c r="S51" s="168"/>
      <c r="T51" s="98"/>
      <c r="U51" s="98"/>
      <c r="V51" s="98"/>
      <c r="W51" s="98"/>
      <c r="X51" s="98"/>
      <c r="Y51" s="98"/>
      <c r="Z51" s="98"/>
    </row>
    <row r="52" spans="2:26" s="95" customFormat="1" ht="12.75" hidden="1" customHeight="1" x14ac:dyDescent="0.2">
      <c r="B52" s="170"/>
      <c r="C52" s="170"/>
      <c r="D52" s="170"/>
      <c r="E52" s="170"/>
      <c r="F52" s="170"/>
      <c r="G52" s="170"/>
      <c r="H52" s="170"/>
      <c r="I52" s="170"/>
      <c r="J52" s="170"/>
      <c r="K52" s="99"/>
      <c r="L52" s="99"/>
      <c r="M52" s="99"/>
      <c r="N52" s="99"/>
      <c r="O52" s="99"/>
      <c r="P52" s="98"/>
      <c r="Q52" s="98"/>
      <c r="R52"/>
      <c r="S52" s="168"/>
      <c r="T52" s="98"/>
      <c r="U52" s="98"/>
      <c r="V52" s="98"/>
      <c r="W52" s="98"/>
      <c r="X52" s="98"/>
      <c r="Y52" s="98"/>
      <c r="Z52" s="98"/>
    </row>
    <row r="53" spans="2:26" s="95" customFormat="1" ht="12.75" hidden="1" customHeight="1" x14ac:dyDescent="0.2">
      <c r="B53" s="170"/>
      <c r="C53" s="170"/>
      <c r="D53" s="170"/>
      <c r="E53" s="170"/>
      <c r="F53" s="170"/>
      <c r="G53" s="170"/>
      <c r="H53" s="170"/>
      <c r="I53" s="170"/>
      <c r="J53" s="41"/>
      <c r="K53" s="99"/>
      <c r="L53" s="99"/>
      <c r="M53" s="99"/>
      <c r="N53" s="99"/>
      <c r="O53" s="99"/>
      <c r="P53" s="98"/>
      <c r="Q53" s="98"/>
      <c r="R53"/>
      <c r="S53" s="168"/>
      <c r="T53" s="98"/>
      <c r="U53" s="98"/>
      <c r="V53" s="98"/>
      <c r="W53" s="98"/>
      <c r="X53" s="98"/>
      <c r="Y53" s="98"/>
      <c r="Z53" s="98"/>
    </row>
    <row r="54" spans="2:26" s="95" customFormat="1" ht="12.75" hidden="1" customHeight="1" x14ac:dyDescent="0.2">
      <c r="B54" s="170"/>
      <c r="C54" s="170"/>
      <c r="D54" s="170"/>
      <c r="E54" s="170"/>
      <c r="F54" s="170"/>
      <c r="G54" s="170"/>
      <c r="H54" s="170"/>
      <c r="I54" s="170"/>
      <c r="J54" s="170"/>
      <c r="K54" s="99"/>
      <c r="L54" s="99"/>
      <c r="M54" s="99"/>
      <c r="N54" s="99"/>
      <c r="O54" s="99"/>
      <c r="P54" s="98"/>
      <c r="Q54" s="98"/>
      <c r="R54"/>
      <c r="S54" s="168"/>
      <c r="T54" s="98"/>
      <c r="U54" s="98"/>
      <c r="V54" s="98"/>
      <c r="W54" s="98"/>
      <c r="X54" s="98"/>
      <c r="Y54" s="98"/>
      <c r="Z54" s="98"/>
    </row>
    <row r="55" spans="2:26" s="95" customFormat="1" ht="18" hidden="1" customHeight="1" x14ac:dyDescent="0.2">
      <c r="B55" s="170"/>
      <c r="C55" s="170"/>
      <c r="D55" s="170"/>
      <c r="E55" s="170"/>
      <c r="F55" s="170"/>
      <c r="G55" s="170"/>
      <c r="H55" s="170"/>
      <c r="I55" s="170"/>
      <c r="J55" s="170"/>
      <c r="K55" s="99"/>
      <c r="L55" s="99"/>
      <c r="M55" s="99"/>
      <c r="N55" s="99"/>
      <c r="O55" s="99"/>
      <c r="P55" s="98"/>
      <c r="Q55" s="98"/>
      <c r="R55"/>
      <c r="S55" s="168"/>
      <c r="T55" s="98"/>
      <c r="U55" s="98"/>
      <c r="V55" s="98"/>
      <c r="W55" s="98"/>
      <c r="X55" s="98"/>
      <c r="Y55" s="98"/>
      <c r="Z55" s="98"/>
    </row>
    <row r="56" spans="2:26" s="95" customFormat="1" ht="12.75" hidden="1" customHeight="1" x14ac:dyDescent="0.2">
      <c r="B56" s="170"/>
      <c r="C56" s="170"/>
      <c r="D56" s="170"/>
      <c r="E56" s="170"/>
      <c r="F56" s="170"/>
      <c r="G56" s="170"/>
      <c r="H56" s="170"/>
      <c r="I56" s="170"/>
      <c r="J56" s="170"/>
      <c r="K56" s="99"/>
      <c r="L56" s="99"/>
      <c r="M56" s="99"/>
      <c r="N56" s="99"/>
      <c r="O56" s="99"/>
      <c r="P56" s="98"/>
      <c r="Q56" s="98"/>
      <c r="R56"/>
      <c r="S56" s="168"/>
      <c r="T56" s="98"/>
      <c r="U56" s="98"/>
      <c r="V56" s="98"/>
      <c r="W56" s="98"/>
      <c r="X56" s="98"/>
      <c r="Y56" s="98"/>
      <c r="Z56" s="98"/>
    </row>
    <row r="57" spans="2:26" s="95" customFormat="1" ht="12.75" hidden="1" customHeight="1" x14ac:dyDescent="0.2">
      <c r="B57" s="170"/>
      <c r="C57" s="170"/>
      <c r="D57" s="170"/>
      <c r="E57" s="170"/>
      <c r="F57" s="170"/>
      <c r="G57" s="170"/>
      <c r="H57" s="170"/>
      <c r="I57" s="170"/>
      <c r="J57" s="170"/>
      <c r="K57" s="99"/>
      <c r="L57" s="99"/>
      <c r="M57" s="99"/>
      <c r="N57" s="99"/>
      <c r="O57" s="99"/>
      <c r="P57" s="98"/>
      <c r="Q57" s="98"/>
      <c r="R57"/>
      <c r="S57" s="168"/>
      <c r="T57" s="98"/>
      <c r="U57" s="98"/>
      <c r="V57" s="98"/>
      <c r="W57" s="98"/>
      <c r="X57" s="98"/>
      <c r="Y57" s="98"/>
      <c r="Z57" s="98"/>
    </row>
    <row r="58" spans="2:26" s="95" customFormat="1" ht="12.75" hidden="1" customHeight="1" x14ac:dyDescent="0.2">
      <c r="B58" s="170"/>
      <c r="C58" s="170"/>
      <c r="D58" s="170"/>
      <c r="E58" s="170"/>
      <c r="F58" s="170"/>
      <c r="G58" s="170"/>
      <c r="H58" s="170"/>
      <c r="I58" s="170"/>
      <c r="J58" s="170"/>
      <c r="K58" s="99"/>
      <c r="L58" s="99"/>
      <c r="M58" s="99"/>
      <c r="N58" s="99"/>
      <c r="O58" s="99"/>
      <c r="P58" s="98"/>
      <c r="Q58" s="98"/>
      <c r="R58"/>
      <c r="S58" s="168"/>
      <c r="T58" s="98"/>
      <c r="U58" s="98"/>
      <c r="V58" s="98"/>
      <c r="W58" s="98"/>
      <c r="X58" s="98"/>
      <c r="Y58" s="98"/>
      <c r="Z58" s="98"/>
    </row>
    <row r="59" spans="2:26" s="95" customFormat="1" ht="12.75" hidden="1" customHeight="1" x14ac:dyDescent="0.2">
      <c r="B59" s="170"/>
      <c r="C59" s="170"/>
      <c r="D59" s="170"/>
      <c r="E59" s="170"/>
      <c r="F59" s="170"/>
      <c r="G59" s="170"/>
      <c r="H59" s="170"/>
      <c r="I59" s="170"/>
      <c r="J59" s="170"/>
      <c r="K59" s="99"/>
      <c r="L59" s="99"/>
      <c r="M59" s="99"/>
      <c r="N59" s="99"/>
      <c r="O59" s="99"/>
      <c r="P59" s="98"/>
      <c r="Q59" s="98"/>
      <c r="R59"/>
      <c r="S59" s="168"/>
      <c r="T59" s="98"/>
      <c r="U59" s="98"/>
      <c r="V59" s="98"/>
      <c r="W59" s="98"/>
      <c r="X59" s="98"/>
      <c r="Y59" s="98"/>
      <c r="Z59" s="98"/>
    </row>
    <row r="60" spans="2:26" s="95" customFormat="1" ht="12.75" hidden="1" customHeight="1" x14ac:dyDescent="0.2">
      <c r="B60" s="170"/>
      <c r="C60" s="170"/>
      <c r="D60" s="170"/>
      <c r="E60" s="170"/>
      <c r="F60" s="170"/>
      <c r="G60" s="170"/>
      <c r="H60" s="170"/>
      <c r="I60" s="170"/>
      <c r="J60" s="170"/>
      <c r="K60" s="99"/>
      <c r="L60" s="99"/>
      <c r="M60" s="99"/>
      <c r="N60" s="99"/>
      <c r="O60" s="99"/>
      <c r="P60" s="98"/>
      <c r="Q60" s="98"/>
      <c r="R60"/>
      <c r="S60" s="168"/>
      <c r="T60" s="98"/>
      <c r="U60" s="98"/>
      <c r="V60" s="98"/>
      <c r="W60" s="98"/>
      <c r="X60" s="98"/>
      <c r="Y60" s="98"/>
      <c r="Z60" s="98"/>
    </row>
    <row r="61" spans="2:26" s="95" customFormat="1" ht="12.75" hidden="1" customHeight="1" x14ac:dyDescent="0.2">
      <c r="B61" s="170"/>
      <c r="C61" s="170"/>
      <c r="D61" s="170"/>
      <c r="E61" s="170"/>
      <c r="F61" s="170"/>
      <c r="G61" s="170"/>
      <c r="H61" s="170"/>
      <c r="I61" s="170"/>
      <c r="J61" s="170"/>
      <c r="K61" s="99"/>
      <c r="L61" s="99"/>
      <c r="M61" s="99"/>
      <c r="N61" s="99"/>
      <c r="O61" s="99"/>
      <c r="P61" s="98"/>
      <c r="Q61" s="98"/>
      <c r="R61"/>
      <c r="S61" s="168"/>
      <c r="T61" s="98"/>
      <c r="U61" s="98"/>
      <c r="V61" s="98"/>
      <c r="W61" s="98"/>
      <c r="X61" s="98"/>
      <c r="Y61" s="98"/>
      <c r="Z61" s="98"/>
    </row>
    <row r="62" spans="2:26" s="95" customFormat="1" ht="12.75" hidden="1" customHeight="1" x14ac:dyDescent="0.2">
      <c r="B62" s="170"/>
      <c r="C62" s="170"/>
      <c r="D62" s="170"/>
      <c r="E62" s="170"/>
      <c r="F62" s="170"/>
      <c r="G62" s="170"/>
      <c r="H62" s="170"/>
      <c r="I62" s="170"/>
      <c r="J62" s="170"/>
      <c r="K62" s="99"/>
      <c r="L62" s="99"/>
      <c r="M62" s="99"/>
      <c r="N62" s="99"/>
      <c r="O62" s="99"/>
      <c r="P62" s="98"/>
      <c r="Q62" s="98"/>
      <c r="R62"/>
      <c r="S62" s="168"/>
      <c r="T62" s="98"/>
      <c r="U62" s="98"/>
      <c r="V62" s="98"/>
      <c r="W62" s="98"/>
      <c r="X62" s="98"/>
      <c r="Y62" s="98"/>
      <c r="Z62" s="98"/>
    </row>
    <row r="63" spans="2:26" s="95" customFormat="1" ht="12.75" hidden="1" customHeight="1" x14ac:dyDescent="0.2">
      <c r="B63" s="170"/>
      <c r="C63" s="170"/>
      <c r="D63" s="170"/>
      <c r="E63" s="170"/>
      <c r="F63" s="170"/>
      <c r="G63" s="170"/>
      <c r="H63" s="170"/>
      <c r="I63" s="170"/>
      <c r="J63" s="170"/>
      <c r="K63" s="99"/>
      <c r="L63" s="99"/>
      <c r="M63" s="99"/>
      <c r="N63" s="99"/>
      <c r="O63" s="99"/>
      <c r="P63" s="98"/>
      <c r="Q63" s="98"/>
      <c r="R63"/>
      <c r="S63" s="168"/>
      <c r="T63" s="98"/>
      <c r="U63" s="98"/>
      <c r="V63" s="98"/>
      <c r="W63" s="98"/>
      <c r="X63" s="98"/>
      <c r="Y63" s="98"/>
      <c r="Z63" s="98"/>
    </row>
    <row r="64" spans="2:26" s="95" customFormat="1" ht="12.75" hidden="1" customHeight="1" x14ac:dyDescent="0.2">
      <c r="B64" s="170"/>
      <c r="C64" s="170"/>
      <c r="D64" s="170"/>
      <c r="E64" s="170"/>
      <c r="F64" s="170"/>
      <c r="G64" s="170"/>
      <c r="H64" s="170"/>
      <c r="I64" s="170"/>
      <c r="J64" s="170"/>
      <c r="K64" s="99"/>
      <c r="L64" s="99"/>
      <c r="M64" s="99"/>
      <c r="N64" s="99"/>
      <c r="O64" s="99"/>
      <c r="P64" s="98"/>
      <c r="Q64" s="98"/>
      <c r="R64"/>
      <c r="S64" s="168"/>
      <c r="T64" s="98"/>
      <c r="U64" s="98"/>
      <c r="V64" s="98"/>
      <c r="W64" s="98"/>
      <c r="X64" s="98"/>
      <c r="Y64" s="98"/>
      <c r="Z64" s="98"/>
    </row>
    <row r="65" spans="2:26" s="95" customFormat="1" ht="12.75" hidden="1" customHeight="1" x14ac:dyDescent="0.2">
      <c r="B65" s="170"/>
      <c r="C65" s="170"/>
      <c r="D65" s="170"/>
      <c r="E65" s="170"/>
      <c r="F65" s="170"/>
      <c r="G65" s="170"/>
      <c r="H65" s="170"/>
      <c r="I65" s="170"/>
      <c r="J65" s="170"/>
      <c r="K65" s="99"/>
      <c r="L65" s="99"/>
      <c r="M65" s="99"/>
      <c r="N65" s="99"/>
      <c r="O65" s="99"/>
      <c r="P65" s="98"/>
      <c r="Q65" s="98"/>
      <c r="R65"/>
      <c r="S65" s="168"/>
      <c r="T65" s="98"/>
      <c r="U65" s="98"/>
      <c r="V65" s="98"/>
      <c r="W65" s="98"/>
      <c r="X65" s="98"/>
      <c r="Y65" s="98"/>
      <c r="Z65" s="98"/>
    </row>
    <row r="66" spans="2:26" s="95" customFormat="1" ht="25.5" hidden="1" customHeight="1" x14ac:dyDescent="0.2">
      <c r="B66" s="170"/>
      <c r="C66" s="170"/>
      <c r="D66" s="170"/>
      <c r="E66" s="170"/>
      <c r="F66" s="170"/>
      <c r="G66" s="170"/>
      <c r="H66" s="261"/>
      <c r="I66" s="170"/>
      <c r="J66" s="170"/>
      <c r="K66" s="99"/>
      <c r="L66" s="99"/>
      <c r="M66" s="99"/>
      <c r="N66" s="99"/>
      <c r="O66" s="99"/>
      <c r="P66" s="98"/>
      <c r="Q66" s="98"/>
      <c r="R66"/>
      <c r="S66" s="168"/>
      <c r="T66" s="98"/>
      <c r="U66" s="98"/>
      <c r="V66" s="98"/>
      <c r="W66" s="98"/>
      <c r="X66" s="98"/>
      <c r="Y66" s="98"/>
      <c r="Z66" s="98"/>
    </row>
    <row r="67" spans="2:26" s="95" customFormat="1" ht="23.25" hidden="1" customHeight="1" x14ac:dyDescent="0.2">
      <c r="B67" s="170"/>
      <c r="C67" s="170"/>
      <c r="D67" s="170"/>
      <c r="E67" s="170"/>
      <c r="F67" s="170"/>
      <c r="G67" s="170"/>
      <c r="H67" s="269"/>
      <c r="I67" s="170"/>
      <c r="J67" s="170"/>
      <c r="K67" s="99"/>
      <c r="L67" s="99"/>
      <c r="M67" s="99"/>
      <c r="N67" s="99"/>
      <c r="O67" s="99"/>
      <c r="P67" s="98"/>
      <c r="Q67" s="98"/>
      <c r="R67"/>
      <c r="S67" s="168"/>
      <c r="T67" s="98"/>
      <c r="U67" s="98"/>
      <c r="V67" s="98"/>
      <c r="W67" s="98"/>
      <c r="X67" s="98"/>
      <c r="Y67" s="98"/>
      <c r="Z67" s="98"/>
    </row>
    <row r="68" spans="2:26" s="95" customFormat="1" ht="12.75" hidden="1" customHeight="1" x14ac:dyDescent="0.2">
      <c r="B68" s="170"/>
      <c r="C68" s="170"/>
      <c r="D68" s="170"/>
      <c r="E68" s="170"/>
      <c r="F68" s="170"/>
      <c r="G68" s="170"/>
      <c r="H68" s="170"/>
      <c r="I68" s="170"/>
      <c r="J68" s="170"/>
      <c r="K68" s="99"/>
      <c r="L68" s="99"/>
      <c r="M68" s="99"/>
      <c r="N68" s="99"/>
      <c r="O68" s="99"/>
      <c r="P68" s="98"/>
      <c r="Q68" s="98"/>
      <c r="R68"/>
      <c r="S68" s="168"/>
      <c r="T68" s="98"/>
      <c r="U68" s="98"/>
      <c r="V68" s="98"/>
      <c r="W68" s="98"/>
      <c r="X68" s="98"/>
      <c r="Y68" s="98"/>
      <c r="Z68" s="98"/>
    </row>
    <row r="69" spans="2:26" s="95" customFormat="1" ht="18" hidden="1" customHeight="1" x14ac:dyDescent="0.2">
      <c r="B69" s="170"/>
      <c r="C69" s="170"/>
      <c r="D69" s="170"/>
      <c r="E69" s="170"/>
      <c r="F69" s="170"/>
      <c r="G69" s="170"/>
      <c r="H69" s="170"/>
      <c r="I69" s="170"/>
      <c r="J69" s="170"/>
      <c r="K69" s="99"/>
      <c r="L69" s="99"/>
      <c r="M69" s="99"/>
      <c r="N69" s="99"/>
      <c r="O69" s="99"/>
      <c r="P69" s="98"/>
      <c r="Q69" s="98"/>
      <c r="R69"/>
      <c r="S69" s="168"/>
      <c r="T69" s="98"/>
      <c r="U69" s="98"/>
      <c r="V69" s="98"/>
      <c r="W69" s="98"/>
      <c r="X69" s="98"/>
      <c r="Y69" s="98"/>
      <c r="Z69" s="98"/>
    </row>
    <row r="70" spans="2:26" s="95" customFormat="1" ht="12.75" hidden="1" customHeight="1" x14ac:dyDescent="0.2">
      <c r="B70" s="170"/>
      <c r="C70" s="170"/>
      <c r="D70" s="170"/>
      <c r="E70" s="170"/>
      <c r="F70" s="170"/>
      <c r="G70" s="170"/>
      <c r="H70" s="170"/>
      <c r="I70" s="170"/>
      <c r="J70" s="170"/>
      <c r="K70" s="99"/>
      <c r="L70" s="99"/>
      <c r="M70" s="99"/>
      <c r="N70" s="99"/>
      <c r="O70" s="99"/>
      <c r="P70" s="98"/>
      <c r="Q70" s="98"/>
      <c r="R70"/>
      <c r="S70" s="168"/>
      <c r="T70" s="98"/>
      <c r="U70" s="98"/>
      <c r="V70" s="98"/>
      <c r="W70" s="98"/>
      <c r="X70" s="98"/>
      <c r="Y70" s="98"/>
      <c r="Z70" s="98"/>
    </row>
    <row r="71" spans="2:26" s="95" customFormat="1" ht="12.75" hidden="1" customHeight="1" x14ac:dyDescent="0.2">
      <c r="B71" s="170"/>
      <c r="C71" s="170"/>
      <c r="D71" s="170"/>
      <c r="E71" s="170"/>
      <c r="F71" s="170"/>
      <c r="G71" s="170"/>
      <c r="H71" s="170"/>
      <c r="I71" s="170"/>
      <c r="J71" s="170"/>
      <c r="K71" s="99"/>
      <c r="L71" s="99"/>
      <c r="M71" s="99"/>
      <c r="N71" s="99"/>
      <c r="O71" s="99"/>
      <c r="P71" s="98"/>
      <c r="Q71" s="98"/>
      <c r="R71"/>
      <c r="S71" s="168"/>
      <c r="T71" s="98"/>
      <c r="U71" s="98"/>
      <c r="V71" s="98"/>
      <c r="W71" s="98"/>
      <c r="X71" s="98"/>
      <c r="Y71" s="98"/>
      <c r="Z71" s="98"/>
    </row>
    <row r="72" spans="2:26" s="95" customFormat="1" ht="12.75" hidden="1" customHeight="1" x14ac:dyDescent="0.2">
      <c r="B72" s="170"/>
      <c r="C72" s="170"/>
      <c r="D72" s="170"/>
      <c r="E72" s="170"/>
      <c r="F72" s="170"/>
      <c r="G72" s="170"/>
      <c r="H72" s="170"/>
      <c r="I72" s="170"/>
      <c r="J72" s="170"/>
      <c r="K72" s="99"/>
      <c r="L72" s="99"/>
      <c r="M72" s="99"/>
      <c r="N72" s="99"/>
      <c r="O72" s="99"/>
      <c r="P72" s="98"/>
      <c r="Q72" s="98"/>
      <c r="R72"/>
      <c r="S72" s="168"/>
      <c r="T72" s="98"/>
      <c r="U72" s="98"/>
      <c r="V72" s="98"/>
      <c r="W72" s="98"/>
      <c r="X72" s="98"/>
      <c r="Y72" s="98"/>
      <c r="Z72" s="98"/>
    </row>
    <row r="73" spans="2:26" s="95" customFormat="1" ht="12.75" hidden="1" customHeight="1" x14ac:dyDescent="0.2">
      <c r="B73" s="170"/>
      <c r="C73" s="170"/>
      <c r="D73" s="170"/>
      <c r="E73" s="170"/>
      <c r="F73" s="170"/>
      <c r="G73" s="170"/>
      <c r="H73" s="170"/>
      <c r="I73" s="170"/>
      <c r="J73" s="170"/>
      <c r="K73" s="99"/>
      <c r="L73" s="99"/>
      <c r="M73" s="99"/>
      <c r="N73" s="99"/>
      <c r="O73" s="99"/>
      <c r="P73" s="98"/>
      <c r="Q73" s="98"/>
      <c r="R73"/>
      <c r="S73" s="168"/>
      <c r="T73" s="98"/>
      <c r="U73" s="98"/>
      <c r="V73" s="98"/>
      <c r="W73" s="98"/>
      <c r="X73" s="98"/>
      <c r="Y73" s="98"/>
      <c r="Z73" s="98"/>
    </row>
    <row r="74" spans="2:26" s="95" customFormat="1" ht="12.75" hidden="1" customHeight="1" x14ac:dyDescent="0.2">
      <c r="B74" s="170"/>
      <c r="C74" s="170"/>
      <c r="D74" s="170"/>
      <c r="E74" s="170"/>
      <c r="F74" s="170"/>
      <c r="G74" s="170"/>
      <c r="H74" s="170"/>
      <c r="I74" s="170"/>
      <c r="J74" s="170"/>
      <c r="K74" s="99"/>
      <c r="L74" s="99"/>
      <c r="M74" s="99"/>
      <c r="N74" s="99"/>
      <c r="O74" s="99"/>
      <c r="P74" s="98"/>
      <c r="Q74" s="98"/>
      <c r="R74"/>
      <c r="S74"/>
      <c r="T74" s="98"/>
      <c r="U74" s="98"/>
      <c r="V74" s="98"/>
      <c r="W74" s="98"/>
      <c r="X74" s="98"/>
      <c r="Y74" s="98"/>
      <c r="Z74" s="98"/>
    </row>
    <row r="75" spans="2:26" s="95" customFormat="1" ht="12.75" hidden="1" customHeight="1" x14ac:dyDescent="0.2">
      <c r="B75" s="170"/>
      <c r="C75" s="170"/>
      <c r="D75" s="170"/>
      <c r="E75" s="170"/>
      <c r="F75" s="170"/>
      <c r="G75" s="170"/>
      <c r="H75" s="170"/>
      <c r="I75" s="170"/>
      <c r="J75" s="170"/>
      <c r="K75" s="99"/>
      <c r="L75" s="99"/>
      <c r="M75" s="99"/>
      <c r="N75" s="99"/>
      <c r="O75" s="99"/>
      <c r="P75" s="98"/>
      <c r="Q75" s="98"/>
      <c r="R75"/>
      <c r="S75"/>
      <c r="T75" s="98"/>
      <c r="U75" s="98"/>
      <c r="V75" s="98"/>
      <c r="W75" s="98"/>
      <c r="X75" s="98"/>
      <c r="Y75" s="98"/>
      <c r="Z75" s="98"/>
    </row>
    <row r="76" spans="2:26" s="95" customFormat="1" ht="12.75" hidden="1" customHeight="1" x14ac:dyDescent="0.2">
      <c r="B76" s="170"/>
      <c r="C76" s="170"/>
      <c r="D76" s="170"/>
      <c r="E76" s="170"/>
      <c r="F76" s="170"/>
      <c r="G76" s="170"/>
      <c r="H76" s="170"/>
      <c r="I76" s="170"/>
      <c r="J76" s="170"/>
      <c r="K76" s="99"/>
      <c r="L76" s="99"/>
      <c r="M76" s="99"/>
      <c r="N76" s="99"/>
      <c r="O76" s="99"/>
      <c r="P76" s="98"/>
      <c r="Q76" s="98"/>
      <c r="R76"/>
      <c r="S76"/>
      <c r="T76" s="98"/>
      <c r="U76" s="98"/>
      <c r="V76" s="98"/>
      <c r="W76" s="98"/>
      <c r="X76" s="98"/>
      <c r="Y76" s="98"/>
      <c r="Z76" s="98"/>
    </row>
    <row r="77" spans="2:26" s="95" customFormat="1" ht="24.95" hidden="1" customHeight="1" x14ac:dyDescent="0.2">
      <c r="B77" s="170"/>
      <c r="C77" s="170"/>
      <c r="D77" s="170"/>
      <c r="E77" s="170"/>
      <c r="F77" s="170"/>
      <c r="G77" s="170"/>
      <c r="H77" s="170"/>
      <c r="I77" s="170"/>
      <c r="J77" s="170"/>
      <c r="K77" s="99"/>
      <c r="L77" s="99"/>
      <c r="M77" s="99"/>
      <c r="N77" s="99"/>
      <c r="O77" s="99"/>
      <c r="P77" s="98"/>
      <c r="Q77" s="98"/>
      <c r="R77"/>
      <c r="S77"/>
      <c r="T77" s="98"/>
      <c r="U77" s="98"/>
      <c r="V77" s="98"/>
      <c r="W77" s="98"/>
      <c r="X77" s="98"/>
      <c r="Y77" s="98"/>
      <c r="Z77" s="98"/>
    </row>
    <row r="78" spans="2:26" s="95" customFormat="1" ht="12.75" hidden="1" customHeight="1" x14ac:dyDescent="0.2">
      <c r="B78" s="170"/>
      <c r="C78" s="170"/>
      <c r="D78" s="170"/>
      <c r="E78" s="170"/>
      <c r="F78" s="170"/>
      <c r="G78" s="170"/>
      <c r="H78" s="170"/>
      <c r="I78" s="170"/>
      <c r="J78" s="170"/>
      <c r="K78" s="99"/>
      <c r="L78" s="99"/>
      <c r="M78" s="99"/>
      <c r="N78" s="99"/>
      <c r="O78" s="99"/>
      <c r="P78" s="98"/>
      <c r="Q78" s="98"/>
      <c r="R78"/>
      <c r="S78"/>
      <c r="T78" s="98"/>
      <c r="U78" s="98"/>
      <c r="V78" s="98"/>
      <c r="W78" s="98"/>
      <c r="X78" s="98"/>
      <c r="Y78" s="98"/>
      <c r="Z78" s="98"/>
    </row>
    <row r="79" spans="2:26" s="95" customFormat="1" ht="23.25" hidden="1" customHeight="1" x14ac:dyDescent="0.2">
      <c r="B79" s="170"/>
      <c r="C79" s="170"/>
      <c r="D79" s="170"/>
      <c r="E79" s="170"/>
      <c r="F79" s="170"/>
      <c r="G79" s="170"/>
      <c r="H79" s="170"/>
      <c r="I79" s="170"/>
      <c r="J79" s="170"/>
      <c r="K79" s="99"/>
      <c r="L79" s="99"/>
      <c r="M79" s="99"/>
      <c r="N79" s="99"/>
      <c r="O79" s="99"/>
      <c r="P79" s="98"/>
      <c r="Q79" s="98"/>
      <c r="R79"/>
      <c r="S79"/>
      <c r="T79" s="98"/>
      <c r="U79" s="98"/>
      <c r="V79" s="98"/>
      <c r="W79" s="98"/>
      <c r="X79" s="98"/>
      <c r="Y79" s="98"/>
      <c r="Z79" s="98"/>
    </row>
    <row r="80" spans="2:26" s="95" customFormat="1" ht="22.5" hidden="1" customHeight="1" x14ac:dyDescent="0.2">
      <c r="B80" s="170"/>
      <c r="C80" s="170"/>
      <c r="D80" s="170"/>
      <c r="E80" s="170"/>
      <c r="F80" s="170"/>
      <c r="G80" s="170"/>
      <c r="H80" s="170"/>
      <c r="I80" s="170"/>
      <c r="J80" s="170"/>
      <c r="K80" s="99"/>
      <c r="L80" s="99"/>
      <c r="M80" s="99"/>
      <c r="N80" s="99"/>
      <c r="O80" s="99"/>
      <c r="P80" s="98"/>
      <c r="Q80" s="98"/>
      <c r="R80"/>
      <c r="S80" s="168"/>
      <c r="T80" s="98"/>
      <c r="U80" s="98"/>
      <c r="V80" s="98"/>
      <c r="W80" s="98"/>
      <c r="X80" s="98"/>
      <c r="Y80" s="98"/>
      <c r="Z80" s="98"/>
    </row>
    <row r="81" spans="2:30" s="95" customFormat="1" ht="12.75" hidden="1" customHeight="1" x14ac:dyDescent="0.2">
      <c r="B81" s="170"/>
      <c r="C81" s="170"/>
      <c r="D81" s="170"/>
      <c r="E81" s="170"/>
      <c r="F81" s="170"/>
      <c r="G81" s="170"/>
      <c r="H81" s="170"/>
      <c r="I81" s="170"/>
      <c r="J81" s="170"/>
      <c r="K81" s="99"/>
      <c r="L81" s="99"/>
      <c r="M81" s="99"/>
      <c r="N81" s="99"/>
      <c r="O81" s="99"/>
      <c r="P81" s="98"/>
      <c r="Q81" s="98"/>
      <c r="R81"/>
      <c r="S81" s="168"/>
      <c r="T81" s="98"/>
      <c r="U81" s="98"/>
      <c r="V81" s="98"/>
      <c r="W81" s="98"/>
      <c r="X81" s="98"/>
      <c r="Y81" s="98"/>
      <c r="Z81" s="98"/>
    </row>
    <row r="82" spans="2:30" s="95" customFormat="1" ht="12.75" hidden="1" customHeight="1" x14ac:dyDescent="0.2">
      <c r="B82" s="170"/>
      <c r="C82" s="170"/>
      <c r="D82" s="170"/>
      <c r="E82" s="170"/>
      <c r="F82" s="170"/>
      <c r="G82" s="170"/>
      <c r="H82" s="170"/>
      <c r="I82" s="170"/>
      <c r="J82" s="170"/>
      <c r="K82" s="99"/>
      <c r="L82" s="99"/>
      <c r="M82" s="99"/>
      <c r="N82" s="99"/>
      <c r="O82" s="99"/>
      <c r="P82" s="98"/>
      <c r="Q82" s="98"/>
      <c r="R82"/>
      <c r="S82" s="168"/>
      <c r="T82" s="98"/>
      <c r="U82" s="98" t="s">
        <v>301</v>
      </c>
      <c r="V82" s="98"/>
      <c r="W82" s="98"/>
      <c r="X82" s="98"/>
      <c r="Y82" s="98"/>
      <c r="Z82" s="98"/>
    </row>
    <row r="83" spans="2:30" s="95" customFormat="1" ht="12.75" hidden="1" customHeight="1" x14ac:dyDescent="0.2">
      <c r="B83" s="170"/>
      <c r="C83" s="170"/>
      <c r="D83" s="170"/>
      <c r="E83" s="170"/>
      <c r="F83" s="170"/>
      <c r="G83" s="170"/>
      <c r="H83" s="170"/>
      <c r="I83" s="170"/>
      <c r="J83" s="170"/>
      <c r="K83" s="99"/>
      <c r="L83" s="99"/>
      <c r="M83" s="99"/>
      <c r="N83" s="99"/>
      <c r="O83" s="99"/>
      <c r="P83" s="98"/>
      <c r="Q83" s="98"/>
      <c r="R83"/>
      <c r="S83" s="168"/>
      <c r="T83" s="98"/>
      <c r="U83" s="98"/>
      <c r="V83" s="176" t="s">
        <v>293</v>
      </c>
      <c r="X83" s="170"/>
      <c r="Y83" s="170"/>
      <c r="Z83" s="170"/>
      <c r="AA83" s="170"/>
      <c r="AB83" s="170"/>
      <c r="AC83" s="170"/>
      <c r="AD83" s="170"/>
    </row>
    <row r="84" spans="2:30" s="95" customFormat="1" ht="12.75" hidden="1" customHeight="1" x14ac:dyDescent="0.2">
      <c r="B84" s="170"/>
      <c r="C84" s="170"/>
      <c r="D84" s="170"/>
      <c r="E84" s="170"/>
      <c r="F84" s="170"/>
      <c r="G84" s="170"/>
      <c r="H84" s="170"/>
      <c r="I84" s="170"/>
      <c r="J84" s="170"/>
      <c r="K84" s="99"/>
      <c r="L84" s="99"/>
      <c r="M84" s="99"/>
      <c r="N84" s="99"/>
      <c r="O84" s="99"/>
      <c r="P84" s="98"/>
      <c r="Q84" s="98"/>
      <c r="R84"/>
      <c r="S84" s="168"/>
      <c r="T84" s="98"/>
      <c r="U84" s="98"/>
      <c r="V84" s="176"/>
      <c r="X84" s="170"/>
      <c r="Y84" s="170"/>
      <c r="Z84" s="170"/>
      <c r="AA84" s="170"/>
      <c r="AB84" s="170"/>
      <c r="AC84" s="170"/>
      <c r="AD84" s="170"/>
    </row>
    <row r="85" spans="2:30" s="95" customFormat="1" ht="12.75" hidden="1" customHeight="1" x14ac:dyDescent="0.2">
      <c r="B85" s="170"/>
      <c r="C85" s="170"/>
      <c r="D85" s="170"/>
      <c r="E85" s="170"/>
      <c r="F85" s="170"/>
      <c r="G85" s="170"/>
      <c r="H85" s="170"/>
      <c r="I85" s="170"/>
      <c r="J85" s="170"/>
      <c r="K85" s="99"/>
      <c r="L85" s="99"/>
      <c r="M85" s="99"/>
      <c r="N85" s="99"/>
      <c r="O85" s="99"/>
      <c r="P85" s="98"/>
      <c r="Q85" s="98"/>
      <c r="R85"/>
      <c r="S85" s="168"/>
      <c r="T85" s="98"/>
      <c r="U85" s="98"/>
      <c r="V85" s="176"/>
      <c r="X85" s="170"/>
      <c r="Y85" s="170"/>
      <c r="Z85" s="170"/>
      <c r="AA85" s="170"/>
      <c r="AB85" s="170"/>
      <c r="AC85" s="170"/>
      <c r="AD85" s="170"/>
    </row>
    <row r="86" spans="2:30" s="95" customFormat="1" ht="12.75" hidden="1" customHeight="1" x14ac:dyDescent="0.2">
      <c r="B86" s="170"/>
      <c r="C86" s="170"/>
      <c r="D86" s="170"/>
      <c r="E86" s="170"/>
      <c r="F86" s="170"/>
      <c r="G86" s="170"/>
      <c r="H86" s="170"/>
      <c r="I86" s="170"/>
      <c r="J86" s="170"/>
      <c r="K86" s="99"/>
      <c r="L86" s="99"/>
      <c r="M86" s="99"/>
      <c r="N86" s="99"/>
      <c r="O86" s="99"/>
      <c r="P86" s="98"/>
      <c r="Q86" s="98"/>
      <c r="R86"/>
      <c r="S86" s="168"/>
      <c r="T86" s="98"/>
      <c r="U86" s="98"/>
      <c r="V86" s="177" t="s">
        <v>294</v>
      </c>
      <c r="W86" s="170"/>
      <c r="X86" s="170"/>
      <c r="Y86" s="170"/>
      <c r="Z86" s="170"/>
      <c r="AA86" s="170"/>
      <c r="AB86" s="170"/>
      <c r="AC86" s="170"/>
      <c r="AD86" s="170"/>
    </row>
    <row r="87" spans="2:30" s="95" customFormat="1" ht="12.75" hidden="1" customHeight="1" x14ac:dyDescent="0.2">
      <c r="B87" s="170"/>
      <c r="C87" s="170"/>
      <c r="D87" s="170"/>
      <c r="E87" s="170"/>
      <c r="F87" s="170"/>
      <c r="G87" s="170"/>
      <c r="H87" s="170"/>
      <c r="I87" s="170"/>
      <c r="J87" s="170"/>
      <c r="K87" s="99"/>
      <c r="L87" s="99"/>
      <c r="M87" s="99"/>
      <c r="N87" s="99"/>
      <c r="O87" s="99"/>
      <c r="P87" s="98"/>
      <c r="Q87" s="98"/>
      <c r="R87"/>
      <c r="S87" s="168"/>
      <c r="T87" s="98"/>
      <c r="U87" s="98"/>
      <c r="V87" s="177" t="s">
        <v>295</v>
      </c>
      <c r="W87" s="170"/>
      <c r="X87" s="170"/>
      <c r="Y87" s="170"/>
      <c r="Z87" s="170"/>
      <c r="AA87" s="170"/>
      <c r="AB87" s="126" t="s">
        <v>281</v>
      </c>
      <c r="AC87" s="126" t="s">
        <v>281</v>
      </c>
      <c r="AD87" s="126" t="s">
        <v>281</v>
      </c>
    </row>
    <row r="88" spans="2:30" s="95" customFormat="1" ht="12.75" hidden="1" customHeight="1" x14ac:dyDescent="0.2">
      <c r="B88" s="170"/>
      <c r="C88" s="170"/>
      <c r="D88" s="170"/>
      <c r="E88" s="170"/>
      <c r="F88" s="170"/>
      <c r="G88" s="170"/>
      <c r="H88" s="170"/>
      <c r="I88" s="170"/>
      <c r="J88" s="170"/>
      <c r="K88" s="99"/>
      <c r="L88" s="99"/>
      <c r="M88" s="99"/>
      <c r="N88" s="99"/>
      <c r="O88" s="99"/>
      <c r="P88" s="98"/>
      <c r="Q88" s="98"/>
      <c r="R88" s="98"/>
      <c r="S88" s="168"/>
      <c r="T88" s="98"/>
      <c r="U88" s="98"/>
      <c r="V88" s="178"/>
      <c r="W88" s="84"/>
      <c r="X88" s="83"/>
      <c r="Y88" s="94"/>
      <c r="Z88" s="81"/>
      <c r="AA88" s="81"/>
      <c r="AB88" s="175">
        <v>2014</v>
      </c>
      <c r="AC88" s="175">
        <v>2014</v>
      </c>
      <c r="AD88" s="175">
        <v>2014</v>
      </c>
    </row>
    <row r="89" spans="2:30" s="95" customFormat="1" ht="36.75" hidden="1" customHeight="1" x14ac:dyDescent="0.2">
      <c r="B89" s="170"/>
      <c r="C89" s="170"/>
      <c r="D89" s="170"/>
      <c r="E89" s="170"/>
      <c r="F89" s="170"/>
      <c r="G89" s="170"/>
      <c r="H89" s="170"/>
      <c r="I89" s="170"/>
      <c r="J89" s="170"/>
      <c r="K89" s="99"/>
      <c r="L89" s="99"/>
      <c r="M89" s="99"/>
      <c r="N89" s="99"/>
      <c r="O89" s="99"/>
      <c r="P89" s="98"/>
      <c r="Q89" s="98"/>
      <c r="R89" s="98"/>
      <c r="S89" s="168"/>
      <c r="T89" s="98"/>
      <c r="U89" s="98"/>
      <c r="V89" s="179"/>
      <c r="W89" s="96" t="s">
        <v>296</v>
      </c>
      <c r="X89" s="85"/>
      <c r="Y89" s="85"/>
      <c r="Z89" s="174" t="s">
        <v>268</v>
      </c>
      <c r="AA89" s="86"/>
      <c r="AB89" s="87"/>
      <c r="AC89" s="88"/>
      <c r="AD89" s="89">
        <f t="shared" ref="AD89:AD97" si="0">ROUND(AB89*AC89,0)</f>
        <v>0</v>
      </c>
    </row>
    <row r="90" spans="2:30" s="95" customFormat="1" ht="22.5" hidden="1" customHeight="1" x14ac:dyDescent="0.2">
      <c r="B90" s="170"/>
      <c r="C90" s="170"/>
      <c r="D90" s="170"/>
      <c r="E90" s="170"/>
      <c r="F90" s="170"/>
      <c r="G90" s="170"/>
      <c r="H90" s="170"/>
      <c r="I90" s="170"/>
      <c r="J90" s="170"/>
      <c r="K90" s="99"/>
      <c r="L90" s="99"/>
      <c r="M90" s="99"/>
      <c r="N90" s="99"/>
      <c r="O90" s="99"/>
      <c r="P90" s="98"/>
      <c r="Q90" s="98"/>
      <c r="R90" s="98"/>
      <c r="S90" s="168"/>
      <c r="T90" s="98"/>
      <c r="U90" s="98"/>
      <c r="V90" s="179"/>
      <c r="W90" s="97" t="s">
        <v>297</v>
      </c>
      <c r="X90" s="85"/>
      <c r="Y90" s="85"/>
      <c r="Z90" s="174" t="s">
        <v>269</v>
      </c>
      <c r="AA90" s="86"/>
      <c r="AB90" s="87">
        <v>1</v>
      </c>
      <c r="AC90" s="88">
        <v>97.49</v>
      </c>
      <c r="AD90" s="89">
        <f t="shared" si="0"/>
        <v>97</v>
      </c>
    </row>
    <row r="91" spans="2:30" s="95" customFormat="1" ht="15.75" hidden="1" customHeight="1" x14ac:dyDescent="0.2">
      <c r="B91" s="475"/>
      <c r="C91" s="475"/>
      <c r="D91" s="475"/>
      <c r="E91" s="475"/>
      <c r="F91" s="475"/>
      <c r="G91" s="475"/>
      <c r="H91" s="475"/>
      <c r="I91" s="475"/>
      <c r="J91" s="475"/>
      <c r="K91" s="99"/>
      <c r="L91" s="99"/>
      <c r="M91" s="99"/>
      <c r="N91" s="99"/>
      <c r="O91" s="99"/>
      <c r="P91" s="98"/>
      <c r="Q91" s="98"/>
      <c r="R91" s="98"/>
      <c r="S91" s="168"/>
      <c r="T91" s="98"/>
      <c r="U91" s="98"/>
      <c r="V91" s="179"/>
      <c r="W91" s="97"/>
      <c r="X91" s="85"/>
      <c r="Y91" s="85"/>
      <c r="Z91" s="174"/>
      <c r="AA91" s="86"/>
      <c r="AB91" s="87"/>
      <c r="AC91" s="88"/>
      <c r="AD91" s="89"/>
    </row>
    <row r="92" spans="2:30" s="95" customFormat="1" ht="15.75" hidden="1" customHeight="1" x14ac:dyDescent="0.2">
      <c r="B92" s="170"/>
      <c r="C92" s="170"/>
      <c r="D92" s="170"/>
      <c r="E92" s="170"/>
      <c r="F92" s="170"/>
      <c r="G92" s="170"/>
      <c r="H92" s="170"/>
      <c r="I92" s="170"/>
      <c r="J92" s="41"/>
      <c r="K92" s="99"/>
      <c r="L92" s="99"/>
      <c r="M92" s="99"/>
      <c r="N92" s="99"/>
      <c r="O92" s="99"/>
      <c r="P92" s="98"/>
      <c r="Q92" s="98"/>
      <c r="R92" s="98"/>
      <c r="S92" s="168"/>
      <c r="T92" s="98"/>
      <c r="U92" s="98"/>
      <c r="V92" s="179"/>
      <c r="W92" s="97"/>
      <c r="X92" s="85"/>
      <c r="Y92" s="85"/>
      <c r="Z92" s="174"/>
      <c r="AA92" s="86"/>
      <c r="AB92" s="87"/>
      <c r="AC92" s="88"/>
      <c r="AD92" s="89"/>
    </row>
    <row r="93" spans="2:30" s="95" customFormat="1" ht="12.75" hidden="1" customHeight="1" x14ac:dyDescent="0.2">
      <c r="B93" s="170"/>
      <c r="C93" s="170"/>
      <c r="D93" s="170"/>
      <c r="E93" s="170"/>
      <c r="F93" s="170"/>
      <c r="G93" s="170"/>
      <c r="H93" s="170"/>
      <c r="I93" s="170"/>
      <c r="J93" s="41"/>
      <c r="K93" s="99"/>
      <c r="L93" s="99"/>
      <c r="M93" s="99"/>
      <c r="N93" s="99"/>
      <c r="O93" s="99"/>
      <c r="P93" s="98"/>
      <c r="Q93" s="98"/>
      <c r="R93" s="98"/>
      <c r="S93" s="168"/>
      <c r="T93" s="98"/>
      <c r="U93" s="98"/>
      <c r="V93" s="179"/>
      <c r="W93" s="97"/>
      <c r="X93" s="85"/>
      <c r="Y93" s="85"/>
      <c r="Z93" s="174"/>
      <c r="AA93" s="86"/>
      <c r="AB93" s="87"/>
      <c r="AC93" s="88"/>
      <c r="AD93" s="89"/>
    </row>
    <row r="94" spans="2:30" s="95" customFormat="1" ht="12.75" hidden="1" customHeight="1" x14ac:dyDescent="0.2">
      <c r="B94" s="229"/>
      <c r="C94" s="228"/>
      <c r="D94" s="228"/>
      <c r="E94" s="228"/>
      <c r="F94" s="228"/>
      <c r="G94" s="228"/>
      <c r="H94" s="228"/>
      <c r="I94" s="228"/>
      <c r="J94" s="228"/>
      <c r="K94" s="99"/>
      <c r="L94" s="99"/>
      <c r="M94" s="99"/>
      <c r="N94" s="99"/>
      <c r="O94" s="99"/>
      <c r="P94" s="98"/>
      <c r="Q94" s="98"/>
      <c r="R94" s="98"/>
      <c r="S94" s="168"/>
      <c r="T94" s="98"/>
      <c r="U94" s="98"/>
      <c r="V94" s="179"/>
      <c r="W94" s="97"/>
      <c r="X94" s="85"/>
      <c r="Y94" s="85"/>
      <c r="Z94" s="174"/>
      <c r="AA94" s="86"/>
      <c r="AB94" s="87"/>
      <c r="AC94" s="88"/>
      <c r="AD94" s="89"/>
    </row>
    <row r="95" spans="2:30" s="95" customFormat="1" ht="18" hidden="1" customHeight="1" x14ac:dyDescent="0.2">
      <c r="B95" s="170"/>
      <c r="C95" s="170"/>
      <c r="D95" s="170"/>
      <c r="E95" s="170"/>
      <c r="F95" s="170"/>
      <c r="G95" s="170"/>
      <c r="H95" s="170"/>
      <c r="I95" s="170"/>
      <c r="J95" s="170"/>
      <c r="K95" s="99"/>
      <c r="L95" s="99"/>
      <c r="M95" s="99"/>
      <c r="N95" s="99"/>
      <c r="O95" s="127"/>
      <c r="P95" s="127"/>
      <c r="Q95" s="98"/>
      <c r="R95" s="98"/>
      <c r="S95" s="168"/>
      <c r="T95" s="98"/>
      <c r="U95" s="168"/>
      <c r="V95" s="179"/>
      <c r="W95" s="97" t="s">
        <v>298</v>
      </c>
      <c r="X95" s="85"/>
      <c r="Y95" s="85"/>
      <c r="Z95" s="174" t="s">
        <v>270</v>
      </c>
      <c r="AA95" s="86"/>
      <c r="AB95" s="87">
        <v>1</v>
      </c>
      <c r="AC95" s="88">
        <v>129.72</v>
      </c>
      <c r="AD95" s="89">
        <f t="shared" si="0"/>
        <v>130</v>
      </c>
    </row>
    <row r="96" spans="2:30" s="95" customFormat="1" ht="12.75" hidden="1" customHeight="1" x14ac:dyDescent="0.2">
      <c r="B96" s="170"/>
      <c r="C96" s="170"/>
      <c r="D96" s="170"/>
      <c r="E96" s="170"/>
      <c r="F96" s="170"/>
      <c r="G96" s="170"/>
      <c r="H96" s="170"/>
      <c r="I96" s="170"/>
      <c r="J96" s="170"/>
      <c r="K96" s="99"/>
      <c r="L96" s="99"/>
      <c r="M96" s="99"/>
      <c r="N96" s="99"/>
      <c r="O96" s="127"/>
      <c r="P96" s="127"/>
      <c r="Q96" s="98"/>
      <c r="R96" s="98"/>
      <c r="S96" s="168"/>
      <c r="T96" s="98"/>
      <c r="U96" s="168"/>
      <c r="V96" s="179"/>
      <c r="W96" s="97" t="s">
        <v>299</v>
      </c>
      <c r="X96" s="85"/>
      <c r="Y96" s="85"/>
      <c r="Z96" s="174" t="s">
        <v>24</v>
      </c>
      <c r="AA96" s="86"/>
      <c r="AB96" s="87">
        <v>1</v>
      </c>
      <c r="AC96" s="88">
        <v>141.44999999999999</v>
      </c>
      <c r="AD96" s="89">
        <f t="shared" si="0"/>
        <v>141</v>
      </c>
    </row>
    <row r="97" spans="2:30" s="95" customFormat="1" ht="12.75" hidden="1" customHeight="1" thickBot="1" x14ac:dyDescent="0.25">
      <c r="B97" s="170"/>
      <c r="C97" s="170"/>
      <c r="D97" s="170"/>
      <c r="E97" s="170"/>
      <c r="F97" s="170"/>
      <c r="G97" s="170"/>
      <c r="H97" s="170"/>
      <c r="I97" s="170"/>
      <c r="J97" s="170"/>
      <c r="K97" s="99"/>
      <c r="L97" s="99"/>
      <c r="M97" s="99"/>
      <c r="N97" s="99"/>
      <c r="O97" s="127"/>
      <c r="P97" s="127"/>
      <c r="Q97" s="98"/>
      <c r="R97" s="98"/>
      <c r="S97" s="168"/>
      <c r="T97" s="98"/>
      <c r="U97" s="169"/>
      <c r="V97" s="179"/>
      <c r="W97" s="97" t="s">
        <v>300</v>
      </c>
      <c r="X97" s="85"/>
      <c r="Y97" s="85"/>
      <c r="Z97" s="174" t="s">
        <v>25</v>
      </c>
      <c r="AA97" s="86"/>
      <c r="AB97" s="87">
        <v>1</v>
      </c>
      <c r="AC97" s="88">
        <v>178.45</v>
      </c>
      <c r="AD97" s="89">
        <f t="shared" si="0"/>
        <v>178</v>
      </c>
    </row>
    <row r="98" spans="2:30" s="95" customFormat="1" ht="12.75" hidden="1" customHeight="1" thickBot="1" x14ac:dyDescent="0.25">
      <c r="B98" s="170"/>
      <c r="C98" s="170"/>
      <c r="D98" s="170"/>
      <c r="E98" s="170"/>
      <c r="F98" s="170"/>
      <c r="G98" s="170"/>
      <c r="H98" s="170"/>
      <c r="I98" s="170"/>
      <c r="J98" s="170"/>
      <c r="K98" s="99"/>
      <c r="L98" s="99"/>
      <c r="M98" s="99"/>
      <c r="N98" s="99"/>
      <c r="O98" s="127"/>
      <c r="P98" s="127"/>
      <c r="Q98" s="98"/>
      <c r="R98" s="98"/>
      <c r="S98" s="168"/>
      <c r="T98" s="98"/>
      <c r="U98" s="169"/>
      <c r="V98" s="180"/>
      <c r="W98" s="90" t="str">
        <f>"Totaal regel "&amp;V89&amp;" t/m "&amp;V97&amp;""</f>
        <v xml:space="preserve">Totaal regel  t/m </v>
      </c>
      <c r="X98" s="36"/>
      <c r="Y98" s="36"/>
      <c r="Z98" s="36"/>
      <c r="AA98" s="36"/>
      <c r="AB98" s="91">
        <f>SUM(AB89:AB97)</f>
        <v>4</v>
      </c>
      <c r="AC98" s="92"/>
      <c r="AD98" s="93">
        <f>SUM(AD89:AD97)</f>
        <v>546</v>
      </c>
    </row>
    <row r="99" spans="2:30" s="95" customFormat="1" ht="37.5" hidden="1" customHeight="1" x14ac:dyDescent="0.2">
      <c r="B99" s="170"/>
      <c r="C99" s="170"/>
      <c r="D99" s="170"/>
      <c r="E99" s="170"/>
      <c r="F99" s="170"/>
      <c r="G99" s="170"/>
      <c r="H99" s="170"/>
      <c r="I99" s="170"/>
      <c r="J99" s="170"/>
      <c r="K99" s="99"/>
      <c r="L99" s="99"/>
      <c r="M99" s="99"/>
      <c r="N99" s="99"/>
      <c r="O99" s="127"/>
      <c r="P99" s="127"/>
      <c r="Q99" s="98"/>
      <c r="R99" s="98"/>
      <c r="S99" s="168"/>
      <c r="T99" s="98"/>
      <c r="U99" s="98"/>
      <c r="V99" s="179"/>
      <c r="W99" s="96" t="s">
        <v>296</v>
      </c>
      <c r="X99" s="85"/>
      <c r="Y99" s="85"/>
      <c r="Z99" s="174" t="s">
        <v>27</v>
      </c>
      <c r="AA99" s="86"/>
      <c r="AB99" s="87"/>
      <c r="AC99" s="88"/>
      <c r="AD99" s="89">
        <f>ROUND(AB99*AC99,0)</f>
        <v>0</v>
      </c>
    </row>
    <row r="100" spans="2:30" s="95" customFormat="1" ht="12.75" hidden="1" customHeight="1" x14ac:dyDescent="0.2">
      <c r="B100" s="170"/>
      <c r="C100" s="170"/>
      <c r="D100" s="170"/>
      <c r="E100" s="170"/>
      <c r="F100" s="170"/>
      <c r="G100" s="170"/>
      <c r="H100" s="170"/>
      <c r="I100" s="170"/>
      <c r="J100" s="170"/>
      <c r="K100" s="99"/>
      <c r="L100" s="99"/>
      <c r="M100" s="99"/>
      <c r="N100" s="99"/>
      <c r="O100" s="127"/>
      <c r="P100" s="127"/>
      <c r="Q100" s="98"/>
      <c r="R100" s="98"/>
      <c r="S100" s="168"/>
      <c r="T100" s="98"/>
      <c r="U100" s="98"/>
      <c r="V100" s="179"/>
      <c r="W100" s="96"/>
      <c r="X100" s="85"/>
      <c r="Y100" s="85"/>
      <c r="Z100" s="174"/>
      <c r="AA100" s="86"/>
      <c r="AB100" s="87"/>
      <c r="AC100" s="88"/>
      <c r="AD100" s="89"/>
    </row>
    <row r="101" spans="2:30" s="95" customFormat="1" ht="12.75" hidden="1" customHeight="1" x14ac:dyDescent="0.2">
      <c r="B101" s="170"/>
      <c r="C101" s="170"/>
      <c r="D101" s="170"/>
      <c r="E101" s="170"/>
      <c r="F101" s="170"/>
      <c r="G101" s="170"/>
      <c r="H101" s="170"/>
      <c r="I101" s="170"/>
      <c r="J101" s="170"/>
      <c r="K101" s="99"/>
      <c r="L101" s="99"/>
      <c r="M101" s="99"/>
      <c r="N101" s="99"/>
      <c r="O101" s="127"/>
      <c r="P101" s="127"/>
      <c r="Q101" s="98"/>
      <c r="R101" s="98"/>
      <c r="S101" s="168"/>
      <c r="T101" s="98"/>
      <c r="U101" s="98"/>
      <c r="V101" s="179"/>
      <c r="W101" s="97" t="s">
        <v>297</v>
      </c>
      <c r="X101" s="85"/>
      <c r="Y101" s="85"/>
      <c r="Z101" s="174" t="s">
        <v>26</v>
      </c>
      <c r="AA101" s="86"/>
      <c r="AB101" s="87">
        <v>1</v>
      </c>
      <c r="AC101" s="88">
        <v>119.3</v>
      </c>
      <c r="AD101" s="89">
        <f>ROUND(AB101*AC101,0)</f>
        <v>119</v>
      </c>
    </row>
    <row r="102" spans="2:30" s="95" customFormat="1" ht="15" hidden="1" x14ac:dyDescent="0.2">
      <c r="B102" s="170"/>
      <c r="C102" s="170"/>
      <c r="D102" s="170"/>
      <c r="E102" s="170"/>
      <c r="F102" s="170"/>
      <c r="G102" s="170"/>
      <c r="H102" s="170"/>
      <c r="I102" s="170"/>
      <c r="J102" s="170"/>
      <c r="K102" s="99"/>
      <c r="L102" s="99"/>
      <c r="M102" s="99"/>
      <c r="N102" s="99"/>
      <c r="O102" s="127"/>
      <c r="P102" s="127"/>
      <c r="Q102" s="98"/>
      <c r="R102" s="98"/>
      <c r="S102" s="168"/>
      <c r="T102" s="98"/>
      <c r="U102" s="98"/>
      <c r="V102" s="179"/>
      <c r="W102" s="97"/>
      <c r="X102" s="85"/>
      <c r="Y102" s="85"/>
      <c r="Z102" s="174"/>
      <c r="AA102" s="86"/>
      <c r="AB102" s="87"/>
      <c r="AC102" s="88"/>
      <c r="AD102" s="89"/>
    </row>
    <row r="103" spans="2:30" s="95" customFormat="1" ht="15" hidden="1" x14ac:dyDescent="0.2">
      <c r="B103" s="170"/>
      <c r="C103" s="170"/>
      <c r="D103" s="170"/>
      <c r="E103" s="170"/>
      <c r="F103" s="170"/>
      <c r="G103" s="170"/>
      <c r="H103" s="170"/>
      <c r="I103" s="170"/>
      <c r="J103" s="170"/>
      <c r="K103" s="99"/>
      <c r="L103" s="99"/>
      <c r="M103" s="99"/>
      <c r="N103" s="99"/>
      <c r="O103" s="127"/>
      <c r="P103" s="127"/>
      <c r="Q103" s="98"/>
      <c r="R103" s="98"/>
      <c r="S103" s="168"/>
      <c r="T103" s="98"/>
      <c r="U103" s="98"/>
      <c r="V103" s="179"/>
      <c r="W103" s="97"/>
      <c r="X103" s="85"/>
      <c r="Y103" s="85"/>
      <c r="Z103" s="174"/>
      <c r="AA103" s="86"/>
      <c r="AB103" s="87"/>
      <c r="AC103" s="88"/>
      <c r="AD103" s="89"/>
    </row>
    <row r="104" spans="2:30" s="95" customFormat="1" ht="15" hidden="1" x14ac:dyDescent="0.2">
      <c r="B104" s="170"/>
      <c r="C104" s="170"/>
      <c r="D104" s="170"/>
      <c r="E104" s="170"/>
      <c r="F104" s="170"/>
      <c r="G104" s="170"/>
      <c r="H104" s="170"/>
      <c r="I104" s="170"/>
      <c r="J104" s="170"/>
      <c r="K104" s="99"/>
      <c r="L104" s="99"/>
      <c r="M104" s="99"/>
      <c r="N104" s="99"/>
      <c r="O104" s="127"/>
      <c r="P104" s="127"/>
      <c r="Q104" s="98"/>
      <c r="R104" s="98"/>
      <c r="S104" s="168"/>
      <c r="T104" s="98"/>
      <c r="U104" s="98"/>
      <c r="V104" s="179"/>
      <c r="W104" s="97"/>
      <c r="X104" s="85"/>
      <c r="Y104" s="85"/>
      <c r="Z104" s="174"/>
      <c r="AA104" s="86"/>
      <c r="AB104" s="87"/>
      <c r="AC104" s="88"/>
      <c r="AD104" s="89"/>
    </row>
    <row r="105" spans="2:30" s="95" customFormat="1" ht="12.75" hidden="1" customHeight="1" x14ac:dyDescent="0.2">
      <c r="B105" s="170"/>
      <c r="C105" s="170"/>
      <c r="D105" s="170"/>
      <c r="E105" s="170"/>
      <c r="F105" s="170"/>
      <c r="G105" s="170"/>
      <c r="H105" s="170"/>
      <c r="I105" s="170"/>
      <c r="J105" s="170"/>
      <c r="K105" s="99"/>
      <c r="L105" s="99"/>
      <c r="M105" s="99"/>
      <c r="N105" s="99"/>
      <c r="O105" s="127"/>
      <c r="P105" s="127"/>
      <c r="Q105" s="98"/>
      <c r="R105" s="98"/>
      <c r="S105" s="168"/>
      <c r="T105" s="98"/>
      <c r="U105" s="98"/>
      <c r="V105" s="179"/>
      <c r="W105" s="97"/>
      <c r="X105" s="85"/>
      <c r="Y105" s="85"/>
      <c r="Z105" s="174"/>
      <c r="AA105" s="86"/>
      <c r="AB105" s="87"/>
      <c r="AC105" s="88"/>
      <c r="AD105" s="89"/>
    </row>
    <row r="106" spans="2:30" s="95" customFormat="1" ht="15" hidden="1" x14ac:dyDescent="0.2">
      <c r="B106" s="170"/>
      <c r="C106" s="170"/>
      <c r="D106" s="170"/>
      <c r="E106" s="170"/>
      <c r="F106" s="170"/>
      <c r="G106" s="170"/>
      <c r="H106" s="170"/>
      <c r="I106" s="170"/>
      <c r="J106" s="170"/>
      <c r="K106" s="99"/>
      <c r="L106" s="99"/>
      <c r="M106" s="99"/>
      <c r="N106" s="99"/>
      <c r="O106" s="127"/>
      <c r="P106" s="127"/>
      <c r="Q106" s="98"/>
      <c r="R106" s="98"/>
      <c r="S106" s="168"/>
      <c r="T106" s="98"/>
      <c r="U106" s="98"/>
      <c r="V106" s="179"/>
      <c r="W106" s="97"/>
      <c r="X106" s="85"/>
      <c r="Y106" s="85"/>
      <c r="Z106" s="174"/>
      <c r="AA106" s="86"/>
      <c r="AB106" s="87"/>
      <c r="AC106" s="88"/>
      <c r="AD106" s="89"/>
    </row>
    <row r="107" spans="2:30" s="95" customFormat="1" ht="15" hidden="1" x14ac:dyDescent="0.2">
      <c r="B107" s="170"/>
      <c r="C107" s="170"/>
      <c r="D107" s="170"/>
      <c r="E107" s="170"/>
      <c r="F107" s="170"/>
      <c r="G107" s="170"/>
      <c r="H107" s="170"/>
      <c r="I107" s="170"/>
      <c r="J107" s="170"/>
      <c r="K107" s="99"/>
      <c r="L107" s="99"/>
      <c r="M107" s="99"/>
      <c r="N107" s="99"/>
      <c r="O107" s="127"/>
      <c r="P107" s="127"/>
      <c r="Q107" s="98"/>
      <c r="R107" s="98"/>
      <c r="S107" s="168"/>
      <c r="T107" s="98"/>
      <c r="U107" s="98"/>
      <c r="V107" s="179"/>
      <c r="W107" s="97"/>
      <c r="X107" s="85"/>
      <c r="Y107" s="85"/>
      <c r="Z107" s="174"/>
      <c r="AA107" s="86"/>
      <c r="AB107" s="87"/>
      <c r="AC107" s="88"/>
      <c r="AD107" s="89"/>
    </row>
    <row r="108" spans="2:30" s="95" customFormat="1" ht="15" hidden="1" x14ac:dyDescent="0.2">
      <c r="B108" s="170"/>
      <c r="C108" s="170"/>
      <c r="D108" s="170"/>
      <c r="E108" s="170"/>
      <c r="F108" s="170"/>
      <c r="G108" s="170"/>
      <c r="H108" s="170"/>
      <c r="I108" s="170"/>
      <c r="J108" s="170"/>
      <c r="K108" s="99"/>
      <c r="L108" s="99"/>
      <c r="M108" s="99"/>
      <c r="N108" s="99"/>
      <c r="O108" s="127"/>
      <c r="P108" s="127"/>
      <c r="Q108" s="98"/>
      <c r="R108" s="98"/>
      <c r="S108" s="168"/>
      <c r="T108" s="98"/>
      <c r="U108" s="98"/>
      <c r="V108" s="179"/>
      <c r="W108" s="97"/>
      <c r="X108" s="85"/>
      <c r="Y108" s="85"/>
      <c r="Z108" s="174"/>
      <c r="AA108" s="86"/>
      <c r="AB108" s="87"/>
      <c r="AC108" s="88"/>
      <c r="AD108" s="89"/>
    </row>
    <row r="109" spans="2:30" s="95" customFormat="1" ht="15" hidden="1" x14ac:dyDescent="0.2">
      <c r="B109" s="170"/>
      <c r="C109" s="170"/>
      <c r="D109" s="170"/>
      <c r="E109" s="170"/>
      <c r="F109" s="170"/>
      <c r="G109" s="170"/>
      <c r="H109" s="170"/>
      <c r="I109" s="170"/>
      <c r="J109" s="170"/>
      <c r="K109" s="99"/>
      <c r="L109" s="99"/>
      <c r="M109" s="99"/>
      <c r="N109" s="99"/>
      <c r="O109" s="127"/>
      <c r="P109" s="127"/>
      <c r="Q109" s="98"/>
      <c r="R109" s="98"/>
      <c r="S109" s="168"/>
      <c r="T109" s="98"/>
      <c r="U109" s="98"/>
      <c r="V109" s="179"/>
      <c r="W109" s="97"/>
      <c r="X109" s="85"/>
      <c r="Y109" s="85"/>
      <c r="Z109" s="174"/>
      <c r="AA109" s="86"/>
      <c r="AB109" s="87"/>
      <c r="AC109" s="88"/>
      <c r="AD109" s="89"/>
    </row>
    <row r="110" spans="2:30" s="95" customFormat="1" ht="12.75" hidden="1" customHeight="1" x14ac:dyDescent="0.2">
      <c r="B110" s="170"/>
      <c r="C110" s="170"/>
      <c r="D110" s="170"/>
      <c r="E110" s="170"/>
      <c r="F110" s="170"/>
      <c r="G110" s="170"/>
      <c r="H110" s="170"/>
      <c r="I110" s="170"/>
      <c r="J110" s="170"/>
      <c r="K110" s="99"/>
      <c r="L110" s="99"/>
      <c r="M110" s="99"/>
      <c r="N110" s="99"/>
      <c r="O110" s="127"/>
      <c r="P110" s="127"/>
      <c r="Q110" s="98"/>
      <c r="R110" s="98"/>
      <c r="S110" s="168"/>
      <c r="T110" s="98"/>
      <c r="U110" s="98"/>
      <c r="V110" s="179"/>
      <c r="W110" s="97"/>
      <c r="X110" s="85"/>
      <c r="Y110" s="85"/>
      <c r="Z110" s="174"/>
      <c r="AA110" s="86"/>
      <c r="AB110" s="87"/>
      <c r="AC110" s="88"/>
      <c r="AD110" s="89"/>
    </row>
    <row r="111" spans="2:30" s="95" customFormat="1" ht="15" hidden="1" x14ac:dyDescent="0.2">
      <c r="B111" s="170"/>
      <c r="C111" s="170"/>
      <c r="D111" s="170"/>
      <c r="E111" s="170"/>
      <c r="F111" s="170"/>
      <c r="G111" s="170"/>
      <c r="H111" s="170"/>
      <c r="I111" s="170"/>
      <c r="J111" s="170"/>
      <c r="K111" s="99"/>
      <c r="L111" s="99"/>
      <c r="M111" s="99"/>
      <c r="N111" s="99"/>
      <c r="O111" s="127"/>
      <c r="P111" s="127"/>
      <c r="Q111" s="98"/>
      <c r="R111" s="98"/>
      <c r="S111" s="168"/>
      <c r="T111" s="98"/>
      <c r="U111" s="98"/>
      <c r="V111" s="179"/>
      <c r="W111" s="97"/>
      <c r="X111" s="85"/>
      <c r="Y111" s="85"/>
      <c r="Z111" s="174"/>
      <c r="AA111" s="86"/>
      <c r="AB111" s="87"/>
      <c r="AC111" s="88"/>
      <c r="AD111" s="89"/>
    </row>
    <row r="112" spans="2:30" s="95" customFormat="1" ht="12.75" hidden="1" customHeight="1" x14ac:dyDescent="0.2">
      <c r="B112" s="128"/>
      <c r="K112" s="99"/>
      <c r="L112" s="99"/>
      <c r="M112" s="99"/>
      <c r="N112" s="99"/>
      <c r="O112" s="99"/>
      <c r="P112" s="98"/>
      <c r="Q112" s="98"/>
      <c r="R112" s="98"/>
      <c r="S112" s="168"/>
      <c r="T112" s="98"/>
      <c r="U112" s="98"/>
      <c r="V112" s="98"/>
      <c r="W112" s="98"/>
      <c r="X112" s="98"/>
      <c r="Y112" s="98"/>
      <c r="Z112" s="98"/>
    </row>
    <row r="113" spans="2:26" s="95" customFormat="1" ht="12.75" hidden="1" customHeight="1" x14ac:dyDescent="0.2">
      <c r="K113" s="99"/>
      <c r="L113" s="99"/>
      <c r="M113" s="99"/>
      <c r="N113" s="99"/>
      <c r="O113" s="99"/>
      <c r="P113" s="98"/>
      <c r="Q113" s="98"/>
      <c r="R113" s="98"/>
      <c r="S113" s="168"/>
      <c r="T113" s="98"/>
      <c r="U113" s="98"/>
      <c r="V113" s="98"/>
      <c r="W113" s="98"/>
      <c r="X113" s="98"/>
      <c r="Y113" s="98"/>
      <c r="Z113" s="98"/>
    </row>
    <row r="114" spans="2:26" s="95" customFormat="1" ht="12.75" hidden="1" customHeight="1" x14ac:dyDescent="0.2">
      <c r="K114" s="99"/>
      <c r="L114" s="99"/>
      <c r="M114" s="99"/>
      <c r="N114" s="99"/>
      <c r="O114" s="99"/>
      <c r="P114" s="98"/>
      <c r="Q114" s="98"/>
      <c r="R114" s="98"/>
      <c r="S114" s="168"/>
      <c r="T114" s="98"/>
      <c r="U114" s="98"/>
      <c r="V114" s="98"/>
      <c r="W114" s="98"/>
      <c r="X114" s="98"/>
      <c r="Y114" s="98"/>
      <c r="Z114" s="98"/>
    </row>
    <row r="115" spans="2:26" s="95" customFormat="1" ht="12.75" hidden="1" customHeight="1" x14ac:dyDescent="0.2">
      <c r="K115" s="99"/>
      <c r="L115" s="99"/>
      <c r="M115" s="99"/>
      <c r="N115" s="99"/>
      <c r="O115" s="99"/>
      <c r="P115" s="98"/>
      <c r="Q115" s="98"/>
      <c r="R115" s="98"/>
      <c r="S115" s="168"/>
      <c r="T115" s="98"/>
      <c r="U115" s="98"/>
      <c r="V115" s="98"/>
      <c r="W115" s="98"/>
      <c r="X115" s="98"/>
      <c r="Y115" s="98"/>
      <c r="Z115" s="98"/>
    </row>
    <row r="116" spans="2:26" ht="12.75" hidden="1" customHeight="1" x14ac:dyDescent="0.15">
      <c r="K116" s="99"/>
      <c r="L116" s="99"/>
      <c r="M116" s="99"/>
      <c r="N116" s="99"/>
    </row>
    <row r="117" spans="2:26" ht="12.75" hidden="1" customHeight="1" x14ac:dyDescent="0.15">
      <c r="K117" s="99"/>
      <c r="L117" s="99"/>
      <c r="M117" s="99"/>
      <c r="N117" s="99"/>
    </row>
    <row r="118" spans="2:26" ht="12.75" hidden="1" customHeight="1" x14ac:dyDescent="0.15"/>
    <row r="119" spans="2:26" ht="12.75" hidden="1" customHeight="1" x14ac:dyDescent="0.15"/>
    <row r="120" spans="2:26" ht="12.75" hidden="1" customHeight="1" x14ac:dyDescent="0.15"/>
    <row r="121" spans="2:26" ht="12.75" hidden="1" customHeight="1" x14ac:dyDescent="0.15"/>
    <row r="122" spans="2:26" ht="12.75" hidden="1" customHeight="1" x14ac:dyDescent="0.15">
      <c r="B122" s="472"/>
      <c r="C122" s="473"/>
      <c r="D122" s="473"/>
      <c r="E122" s="473"/>
      <c r="F122" s="473"/>
      <c r="G122" s="473"/>
      <c r="H122" s="473"/>
      <c r="I122" s="473"/>
      <c r="J122" s="473"/>
    </row>
    <row r="123" spans="2:26" ht="12.75" hidden="1" customHeight="1" x14ac:dyDescent="0.15">
      <c r="B123" s="473"/>
      <c r="C123" s="473"/>
      <c r="D123" s="473"/>
      <c r="E123" s="473"/>
      <c r="F123" s="473"/>
      <c r="G123" s="473"/>
      <c r="H123" s="473"/>
      <c r="I123" s="473"/>
      <c r="J123" s="473"/>
    </row>
    <row r="124" spans="2:26" ht="12.75" hidden="1" customHeight="1" x14ac:dyDescent="0.15">
      <c r="B124" s="473"/>
      <c r="C124" s="473"/>
      <c r="D124" s="473"/>
      <c r="E124" s="473"/>
      <c r="F124" s="473"/>
      <c r="G124" s="473"/>
      <c r="H124" s="473"/>
      <c r="I124" s="473"/>
      <c r="J124" s="473"/>
    </row>
    <row r="125" spans="2:26" ht="12.75" hidden="1" customHeight="1" x14ac:dyDescent="0.15">
      <c r="B125" s="474"/>
      <c r="C125" s="474"/>
      <c r="D125" s="474"/>
      <c r="E125" s="474"/>
      <c r="F125" s="474"/>
      <c r="G125" s="474"/>
      <c r="H125" s="474"/>
      <c r="I125" s="474"/>
      <c r="J125" s="474"/>
    </row>
    <row r="126" spans="2:26" ht="12.75" hidden="1" customHeight="1" x14ac:dyDescent="0.15">
      <c r="B126" s="472"/>
      <c r="C126" s="473"/>
      <c r="D126" s="473"/>
      <c r="E126" s="473"/>
      <c r="F126" s="473"/>
      <c r="G126" s="473"/>
      <c r="H126" s="473"/>
      <c r="I126" s="473"/>
      <c r="J126" s="473"/>
    </row>
    <row r="127" spans="2:26" ht="12.75" hidden="1" customHeight="1" x14ac:dyDescent="0.15">
      <c r="B127" s="473"/>
      <c r="C127" s="473"/>
      <c r="D127" s="473"/>
      <c r="E127" s="473"/>
      <c r="F127" s="473"/>
      <c r="G127" s="473"/>
      <c r="H127" s="473"/>
      <c r="I127" s="473"/>
      <c r="J127" s="473"/>
    </row>
    <row r="128" spans="2:26" ht="12.75" hidden="1" customHeight="1" x14ac:dyDescent="0.15">
      <c r="B128" s="474"/>
      <c r="C128" s="474"/>
      <c r="D128" s="474"/>
      <c r="E128" s="474"/>
      <c r="F128" s="474"/>
      <c r="G128" s="474"/>
      <c r="H128" s="474"/>
      <c r="I128" s="474"/>
      <c r="J128" s="474"/>
    </row>
    <row r="129" spans="2:10" ht="12.75" hidden="1" customHeight="1" x14ac:dyDescent="0.15">
      <c r="B129" s="472"/>
      <c r="C129" s="473"/>
      <c r="D129" s="473"/>
      <c r="E129" s="473"/>
      <c r="F129" s="473"/>
      <c r="G129" s="473"/>
      <c r="H129" s="473"/>
      <c r="I129" s="473"/>
      <c r="J129" s="473"/>
    </row>
    <row r="130" spans="2:10" ht="12.75" hidden="1" customHeight="1" x14ac:dyDescent="0.15">
      <c r="B130" s="473"/>
      <c r="C130" s="473"/>
      <c r="D130" s="473"/>
      <c r="E130" s="473"/>
      <c r="F130" s="473"/>
      <c r="G130" s="473"/>
      <c r="H130" s="473"/>
      <c r="I130" s="473"/>
      <c r="J130" s="473"/>
    </row>
    <row r="131" spans="2:10" ht="12.75" hidden="1" customHeight="1" x14ac:dyDescent="0.15">
      <c r="B131" s="473"/>
      <c r="C131" s="473"/>
      <c r="D131" s="473"/>
      <c r="E131" s="473"/>
      <c r="F131" s="473"/>
      <c r="G131" s="473"/>
      <c r="H131" s="473"/>
      <c r="I131" s="473"/>
      <c r="J131" s="473"/>
    </row>
    <row r="132" spans="2:10" ht="12.75" hidden="1" customHeight="1" x14ac:dyDescent="0.15"/>
    <row r="133" spans="2:10" hidden="1" x14ac:dyDescent="0.15"/>
  </sheetData>
  <sheetProtection password="CA74" sheet="1" objects="1" scenarios="1"/>
  <customSheetViews>
    <customSheetView guid="{D9C72E7B-13FF-40ED-A6D1-F9B2376F1FF6}" showPageBreaks="1" showGridLines="0" printArea="1" hiddenRows="1" topLeftCell="A3">
      <selection activeCell="I13" sqref="I13"/>
      <pageMargins left="0.39370078740157483" right="0.39370078740157483" top="0.68" bottom="0.59055118110236227" header="0.51181102362204722" footer="0.51181102362204722"/>
      <pageSetup scale="95" orientation="landscape" r:id="rId1"/>
      <headerFooter alignWithMargins="0">
        <oddHeader>&amp;L&amp;"Verdana,Standaard"HERSCHIKKING 2012&amp;C&amp;"Verdana,Standaard"&amp;A&amp;R&amp;G</oddHeader>
      </headerFooter>
    </customSheetView>
    <customSheetView guid="{DAD6A131-E761-4D81-9E80-5D69ABC35FD4}" showGridLines="0" hiddenRows="1" hiddenColumns="1" showRuler="0" topLeftCell="B3">
      <selection activeCell="J42" sqref="J42"/>
      <pageMargins left="0.39370078740157483" right="0.39370078740157483" top="0.68" bottom="0.59055118110236227" header="0.51181102362204722" footer="0.51181102362204722"/>
      <pageSetup scale="95" orientation="landscape" r:id="rId2"/>
      <headerFooter alignWithMargins="0">
        <oddHeader>&amp;L&amp;"Verdana,Standaard"HERSCHIKKING 2012&amp;C&amp;"Verdana,Standaard"&amp;A&amp;R&amp;G</oddHeader>
      </headerFooter>
    </customSheetView>
    <customSheetView guid="{E3D20AD4-478B-480D-BA69-9D31F230E4CE}" showGridLines="0" hiddenRows="1" topLeftCell="A6">
      <selection activeCell="B53" sqref="B53"/>
      <pageMargins left="0.39370078740157483" right="0.39370078740157483" top="0.68" bottom="0.59055118110236227" header="0.51181102362204722" footer="0.51181102362204722"/>
      <pageSetup scale="95" orientation="landscape" r:id="rId3"/>
      <headerFooter alignWithMargins="0">
        <oddHeader>&amp;L&amp;"Verdana,Standaard"HERSCHIKKING 2012&amp;C&amp;"Verdana,Standaard"&amp;A&amp;R&amp;G</oddHeader>
      </headerFooter>
    </customSheetView>
  </customSheetViews>
  <mergeCells count="11">
    <mergeCell ref="C8:G8"/>
    <mergeCell ref="C9:G9"/>
    <mergeCell ref="C12:G12"/>
    <mergeCell ref="C13:G13"/>
    <mergeCell ref="C14:G14"/>
    <mergeCell ref="C10:G10"/>
    <mergeCell ref="B129:J131"/>
    <mergeCell ref="B126:J128"/>
    <mergeCell ref="B91:J91"/>
    <mergeCell ref="B122:J125"/>
    <mergeCell ref="B51:J51"/>
  </mergeCells>
  <phoneticPr fontId="14" type="noConversion"/>
  <conditionalFormatting sqref="F78 F63 F69 F42:F43 F48:F49">
    <cfRule type="expression" dxfId="4" priority="48" stopIfTrue="1">
      <formula>$J$77="ja"</formula>
    </cfRule>
  </conditionalFormatting>
  <conditionalFormatting sqref="AB89:AC97 AB99:AC111">
    <cfRule type="expression" dxfId="3" priority="22" stopIfTrue="1">
      <formula>$G89&lt;&gt;"nee"</formula>
    </cfRule>
  </conditionalFormatting>
  <conditionalFormatting sqref="F57">
    <cfRule type="expression" dxfId="2" priority="6" stopIfTrue="1">
      <formula>$J$77="ja"</formula>
    </cfRule>
  </conditionalFormatting>
  <conditionalFormatting sqref="F36">
    <cfRule type="expression" dxfId="1" priority="5" stopIfTrue="1">
      <formula>$J$77="ja"</formula>
    </cfRule>
  </conditionalFormatting>
  <conditionalFormatting sqref="F37">
    <cfRule type="expression" dxfId="0" priority="4" stopIfTrue="1">
      <formula>$J$77="ja"</formula>
    </cfRule>
  </conditionalFormatting>
  <dataValidations count="13">
    <dataValidation type="whole" allowBlank="1" showInputMessage="1" showErrorMessage="1" error="U moet een geheel en positief getal invullen." sqref="E96:I96 F103 H108">
      <formula1>0</formula1>
      <formula2>1000000000000</formula2>
    </dataValidation>
    <dataValidation type="whole" allowBlank="1" showInputMessage="1" showErrorMessage="1" error="Vul een geheel getal in." sqref="J70:J74 J86:J87">
      <formula1>-1000000000000</formula1>
      <formula2>1000000000000</formula2>
    </dataValidation>
    <dataValidation allowBlank="1" showInputMessage="1" sqref="H83:H87"/>
    <dataValidation type="list" allowBlank="1" showInputMessage="1" showErrorMessage="1" errorTitle="Invoer is onjuist" error="U kunt hier alleen 'ja' invullen." sqref="J77">
      <formula1>"ja,nee"</formula1>
    </dataValidation>
    <dataValidation type="custom" allowBlank="1" showInputMessage="1" showErrorMessage="1" errorTitle="Invoer is onjuist" error="U kunt hier alleen de naam van de bijlage invullen als u op regel 1519 een 'ja' hebt ingevuld." sqref="F78:J78">
      <formula1>S77=0</formula1>
    </dataValidation>
    <dataValidation type="custom" allowBlank="1" showInputMessage="1" showErrorMessage="1" errorTitle="Invoer onjuist" error="Een afspraak is alleen mogelijk indien de aanbieder voor de betreffende functie is toegelaten._x000a__x000a_Daarnaast dient er een geheel en positief aantal te worden ingevuld." sqref="AB89:AB97 AB99:AB111">
      <formula1>AND(AA89="ja",AB89&gt;=0,AB89=ROUND(AB89,0))</formula1>
    </dataValidation>
    <dataValidation type="custom" allowBlank="1" showInputMessage="1" showErrorMessage="1" errorTitle="Invoer onjuist" error="Een prijs invullen kan alleen als de instelling voor de betreffende functie is toegelaten._x000a__x000a_Daarnaast mag de prijs:_x000a_- niet hoger zijn dan de maximum beleidsregelwaarde;_x000a_- niet meer dan 2 decimalen bevatten." sqref="AC89:AC97 AC99:AC111">
      <formula1>AND(AA89="ja",AC89&gt;=AI89,AC89&lt;=AJ89,AC89=ROUND(AC89,2))</formula1>
    </dataValidation>
    <dataValidation type="custom" allowBlank="1" showInputMessage="1" showErrorMessage="1" errorTitle="Invoer onjuist" error="Een afspraak is alleen mogelijk indien de aanbieder voor de betreffende functie is toegelaten._x000a__x000a_Daarnaast mag de prijs:_x000a_- niet hoger zijn dan de beleidsregelwaarde;_x000a_- niet negatief zijn;_x000a_- niet meer dan 2 decimaal bevatten._x000a_" sqref="AC98">
      <formula1>AND(AA98="ja",AC98&gt;=AI98,AC98&lt;=AJ98,AC98=ROUND(AC98,2))</formula1>
    </dataValidation>
    <dataValidation type="list" allowBlank="1" showInputMessage="1" showErrorMessage="1" errorTitle="Invoer is onjuist" error="U kunt hier alleen 'ja' of 'nee' invullen._x000a__x000a_U dient een bestaande aanbieder in het kader van de kapitaallasten te zijn." sqref="V8">
      <formula1>"ja,nee"</formula1>
    </dataValidation>
    <dataValidation type="whole" allowBlank="1" showInputMessage="1" showErrorMessage="1" errorTitle="Invoer is onjuist" error="U kunt hier alleen een geheel positief getal invullen." sqref="E20:G28 H34:H38 H41:H45 H48:H49 H70:H74 J75 J83:J85 J58:J62">
      <formula1>0</formula1>
      <formula2>1000000000</formula2>
    </dataValidation>
    <dataValidation type="decimal" allowBlank="1" showInputMessage="1" showErrorMessage="1" errorTitle="Invoer is onjuist" error="Vul een geldig percentage in tussen 0 en 100%" sqref="E98:I98 F105 H110">
      <formula1>0</formula1>
      <formula2>100%</formula2>
    </dataValidation>
    <dataValidation type="whole" operator="greaterThanOrEqual" allowBlank="1" showInputMessage="1" showErrorMessage="1" error="U kunt hier alleen een geheel positief getal invullen." sqref="H12:H13">
      <formula1>0</formula1>
    </dataValidation>
    <dataValidation type="whole" operator="greaterThanOrEqual" allowBlank="1" showInputMessage="1" showErrorMessage="1" errorTitle="Invoer is onjuist" error="U kunt hier alleen een geheel positief getal invullen." sqref="H8:H9">
      <formula1>0</formula1>
    </dataValidation>
  </dataValidations>
  <pageMargins left="0.55118110236220474" right="0.39370078740157483" top="0.55118110236220474" bottom="0.39370078740157483" header="0.39370078740157483" footer="0"/>
  <pageSetup paperSize="9" scale="94" fitToHeight="0" orientation="landscape" r:id="rId4"/>
  <headerFooter alignWithMargins="0">
    <oddHeader>&amp;LAanvraagformulier Vaststelling Subsidie Zorginfrastructuur 2017&amp;C&amp;"Verdana,Standaard"&amp;9&amp;A&amp;R&amp;G</oddHeader>
  </headerFooter>
  <rowBreaks count="2" manualBreakCount="2">
    <brk id="52" min="1" max="10" man="1"/>
    <brk id="91" min="1" max="10" man="1"/>
  </rowBreaks>
  <ignoredErrors>
    <ignoredError sqref="H10" formulaRange="1"/>
  </ignoredErrors>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tabColor rgb="FFFF0000"/>
  </sheetPr>
  <dimension ref="A1:O373"/>
  <sheetViews>
    <sheetView showGridLines="0" workbookViewId="0">
      <selection activeCell="D351" sqref="D351"/>
    </sheetView>
  </sheetViews>
  <sheetFormatPr defaultRowHeight="12.75" x14ac:dyDescent="0.2"/>
  <cols>
    <col min="1" max="1" width="20.140625" style="7" customWidth="1"/>
    <col min="2" max="2" width="14.28515625" style="7" customWidth="1"/>
    <col min="3" max="3" width="1.85546875" style="7" customWidth="1"/>
    <col min="4" max="4" width="76.140625" style="7" bestFit="1" customWidth="1"/>
    <col min="5" max="5" width="27.42578125" style="7" bestFit="1" customWidth="1"/>
    <col min="6" max="6" width="34.85546875" style="371" bestFit="1" customWidth="1"/>
    <col min="7" max="7" width="11.85546875" style="374" customWidth="1"/>
    <col min="8" max="8" width="2.7109375" style="7" customWidth="1"/>
    <col min="9" max="9" width="23.7109375" style="7" customWidth="1"/>
    <col min="10" max="10" width="10.28515625" style="7" customWidth="1"/>
    <col min="11" max="11" width="12.5703125" style="7" customWidth="1"/>
    <col min="12" max="13" width="10.28515625" style="7" customWidth="1"/>
    <col min="14" max="14" width="28" style="7" customWidth="1"/>
    <col min="15" max="15" width="36.42578125" style="7" customWidth="1"/>
    <col min="16" max="16384" width="9.140625" style="25"/>
  </cols>
  <sheetData>
    <row r="1" spans="1:15" x14ac:dyDescent="0.2">
      <c r="A1" s="318" t="s">
        <v>266</v>
      </c>
    </row>
    <row r="3" spans="1:15" x14ac:dyDescent="0.2">
      <c r="A3" s="296" t="s">
        <v>267</v>
      </c>
      <c r="B3" s="121"/>
      <c r="C3" s="21"/>
      <c r="D3" s="322"/>
      <c r="E3" s="295"/>
      <c r="F3" s="372"/>
      <c r="G3" s="375"/>
      <c r="H3" s="14"/>
      <c r="I3" s="14"/>
      <c r="J3" s="14"/>
      <c r="K3" s="14"/>
      <c r="L3" s="14"/>
      <c r="M3" s="14"/>
      <c r="N3" s="14"/>
      <c r="O3" s="25"/>
    </row>
    <row r="4" spans="1:15" x14ac:dyDescent="0.2">
      <c r="A4" s="123" t="s">
        <v>137</v>
      </c>
      <c r="B4" s="129">
        <f>IF(NR&lt;&gt;"",123,0)</f>
        <v>0</v>
      </c>
      <c r="C4" s="44"/>
      <c r="D4" s="294" t="s">
        <v>279</v>
      </c>
      <c r="E4" s="319"/>
      <c r="O4" s="25"/>
    </row>
    <row r="5" spans="1:15" ht="13.5" thickBot="1" x14ac:dyDescent="0.25">
      <c r="A5" s="47" t="s">
        <v>376</v>
      </c>
      <c r="B5" s="233">
        <f>'Aanvraag 2017'!M16</f>
        <v>0</v>
      </c>
      <c r="C5" s="48"/>
      <c r="D5" s="323" t="str">
        <f>IF(NR="","",IF(ISERROR(VLOOKUP(NR,$B$10:$F$373,3,FALSE))=TRUE,"Neem contact op met de NZa.",VLOOKUP(NR,$B$10:$F$373,3,FALSE)))</f>
        <v/>
      </c>
      <c r="E5" s="320"/>
      <c r="I5" s="28"/>
      <c r="J5" s="28"/>
      <c r="K5" s="28"/>
      <c r="L5" s="28"/>
      <c r="M5" s="28"/>
      <c r="N5" s="28"/>
      <c r="O5" s="28"/>
    </row>
    <row r="6" spans="1:15" ht="13.5" thickBot="1" x14ac:dyDescent="0.25">
      <c r="A6" s="50" t="s">
        <v>70</v>
      </c>
      <c r="B6" s="130">
        <f>IF(ISERROR(ROUND(SUM(B4:B5),0)),"",(ROUND(SUM(B4:B5),0)))</f>
        <v>0</v>
      </c>
      <c r="C6" s="48"/>
      <c r="D6" s="323" t="str">
        <f>IF(NR="","",IF(ISERROR(VLOOKUP(NR,$B$10:$F$373,4,FALSE))=TRUE,"Neem contact op met de NZa.",VLOOKUP(NR,$B$10:$F$373,4,FALSE)))</f>
        <v/>
      </c>
      <c r="E6" s="320"/>
      <c r="I6" s="28"/>
      <c r="J6" s="28"/>
      <c r="K6" s="28"/>
      <c r="L6" s="28"/>
      <c r="M6" s="28"/>
      <c r="N6" s="28"/>
      <c r="O6" s="28"/>
    </row>
    <row r="7" spans="1:15" x14ac:dyDescent="0.2">
      <c r="D7" s="381" t="str">
        <f>IF(NR="","",IF(ISERROR(VLOOKUP(NR,$B$10:$F$373,5,FALSE))=TRUE,"Neem contact op met de NZa.",VLOOKUP(NR,$B$10:$F$373,5,FALSE)))</f>
        <v/>
      </c>
      <c r="I7" s="28"/>
      <c r="J7" s="28"/>
      <c r="K7" s="28"/>
      <c r="L7" s="28"/>
      <c r="M7" s="28"/>
      <c r="N7" s="28"/>
      <c r="O7" s="28"/>
    </row>
    <row r="8" spans="1:15" x14ac:dyDescent="0.2">
      <c r="A8" s="120" t="s">
        <v>280</v>
      </c>
      <c r="B8" s="321">
        <v>2017</v>
      </c>
      <c r="C8" s="44"/>
      <c r="D8" s="16"/>
      <c r="E8" s="16"/>
      <c r="F8" s="373"/>
      <c r="G8" s="376"/>
      <c r="I8" s="28"/>
      <c r="J8" s="28"/>
      <c r="K8" s="28"/>
      <c r="L8" s="28"/>
      <c r="M8" s="28"/>
      <c r="N8" s="28"/>
      <c r="O8" s="28"/>
    </row>
    <row r="9" spans="1:15" x14ac:dyDescent="0.2">
      <c r="A9" s="134" t="s">
        <v>288</v>
      </c>
      <c r="B9" s="134" t="s">
        <v>289</v>
      </c>
      <c r="C9" s="135"/>
      <c r="D9" s="136" t="s">
        <v>47</v>
      </c>
      <c r="E9" s="136" t="s">
        <v>48</v>
      </c>
      <c r="F9" s="134" t="s">
        <v>351</v>
      </c>
      <c r="G9" s="380" t="s">
        <v>352</v>
      </c>
      <c r="I9" s="28"/>
      <c r="J9" s="28"/>
      <c r="K9" s="28"/>
      <c r="L9" s="28"/>
      <c r="M9" s="28"/>
      <c r="N9" s="28"/>
      <c r="O9" s="28"/>
    </row>
    <row r="10" spans="1:15" x14ac:dyDescent="0.2">
      <c r="A10" s="131">
        <v>300</v>
      </c>
      <c r="B10" s="132">
        <v>5</v>
      </c>
      <c r="C10" s="133"/>
      <c r="D10" s="133" t="s">
        <v>377</v>
      </c>
      <c r="E10" s="133" t="s">
        <v>83</v>
      </c>
      <c r="F10" s="132" t="s">
        <v>378</v>
      </c>
      <c r="G10" s="379" t="s">
        <v>350</v>
      </c>
      <c r="I10" s="28"/>
      <c r="J10" s="28"/>
      <c r="K10" s="28"/>
      <c r="L10" s="28"/>
      <c r="M10" s="28"/>
      <c r="N10" s="28"/>
      <c r="O10" s="28"/>
    </row>
    <row r="11" spans="1:15" x14ac:dyDescent="0.2">
      <c r="A11" s="118">
        <v>300</v>
      </c>
      <c r="B11" s="122">
        <v>6</v>
      </c>
      <c r="C11" s="119"/>
      <c r="D11" s="119" t="s">
        <v>379</v>
      </c>
      <c r="E11" s="119" t="s">
        <v>132</v>
      </c>
      <c r="F11" s="122" t="s">
        <v>380</v>
      </c>
      <c r="G11" s="377" t="s">
        <v>350</v>
      </c>
      <c r="I11" s="28"/>
      <c r="J11" s="28"/>
      <c r="K11" s="28"/>
      <c r="L11" s="28"/>
      <c r="M11" s="28"/>
      <c r="N11" s="28"/>
      <c r="O11" s="28"/>
    </row>
    <row r="12" spans="1:15" x14ac:dyDescent="0.2">
      <c r="A12" s="118">
        <v>300</v>
      </c>
      <c r="B12" s="122">
        <v>9</v>
      </c>
      <c r="C12" s="119"/>
      <c r="D12" s="119" t="s">
        <v>381</v>
      </c>
      <c r="E12" s="119" t="s">
        <v>95</v>
      </c>
      <c r="F12" s="122" t="s">
        <v>382</v>
      </c>
      <c r="G12" s="377" t="s">
        <v>350</v>
      </c>
      <c r="I12" s="28"/>
      <c r="J12" s="28"/>
      <c r="K12" s="28"/>
      <c r="L12" s="28"/>
      <c r="M12" s="28"/>
      <c r="N12" s="28"/>
      <c r="O12" s="28"/>
    </row>
    <row r="13" spans="1:15" x14ac:dyDescent="0.2">
      <c r="A13" s="118">
        <v>300</v>
      </c>
      <c r="B13" s="122">
        <v>13</v>
      </c>
      <c r="C13" s="119"/>
      <c r="D13" s="119" t="s">
        <v>383</v>
      </c>
      <c r="E13" s="119" t="s">
        <v>138</v>
      </c>
      <c r="F13" s="122" t="s">
        <v>384</v>
      </c>
      <c r="G13" s="377" t="s">
        <v>350</v>
      </c>
      <c r="I13" s="28"/>
      <c r="J13" s="28"/>
      <c r="K13" s="28"/>
      <c r="L13" s="28"/>
      <c r="M13" s="28"/>
      <c r="N13" s="28"/>
      <c r="O13" s="28"/>
    </row>
    <row r="14" spans="1:15" x14ac:dyDescent="0.2">
      <c r="A14" s="118">
        <v>300</v>
      </c>
      <c r="B14" s="122">
        <v>16</v>
      </c>
      <c r="C14" s="119"/>
      <c r="D14" s="119" t="s">
        <v>385</v>
      </c>
      <c r="E14" s="119" t="s">
        <v>139</v>
      </c>
      <c r="F14" s="122" t="s">
        <v>386</v>
      </c>
      <c r="G14" s="377">
        <v>42736</v>
      </c>
      <c r="I14" s="28"/>
      <c r="J14" s="28"/>
      <c r="K14" s="28"/>
      <c r="L14" s="28"/>
      <c r="M14" s="28"/>
      <c r="N14" s="28"/>
      <c r="O14" s="28"/>
    </row>
    <row r="15" spans="1:15" x14ac:dyDescent="0.2">
      <c r="A15" s="118">
        <v>300</v>
      </c>
      <c r="B15" s="122">
        <v>33</v>
      </c>
      <c r="C15" s="119"/>
      <c r="D15" s="119" t="s">
        <v>328</v>
      </c>
      <c r="E15" s="119" t="s">
        <v>142</v>
      </c>
      <c r="F15" s="122" t="s">
        <v>387</v>
      </c>
      <c r="G15" s="377" t="s">
        <v>350</v>
      </c>
      <c r="I15" s="28"/>
      <c r="J15" s="28"/>
      <c r="K15" s="28"/>
      <c r="L15" s="28"/>
      <c r="M15" s="28"/>
      <c r="N15" s="28"/>
      <c r="O15" s="28"/>
    </row>
    <row r="16" spans="1:15" x14ac:dyDescent="0.2">
      <c r="A16" s="118">
        <v>300</v>
      </c>
      <c r="B16" s="122">
        <v>35</v>
      </c>
      <c r="C16" s="119"/>
      <c r="D16" s="119" t="s">
        <v>63</v>
      </c>
      <c r="E16" s="119" t="s">
        <v>141</v>
      </c>
      <c r="F16" s="122" t="s">
        <v>388</v>
      </c>
      <c r="G16" s="377" t="s">
        <v>350</v>
      </c>
      <c r="I16" s="28"/>
      <c r="J16" s="28"/>
      <c r="K16" s="28"/>
      <c r="L16" s="28"/>
      <c r="M16" s="28"/>
      <c r="N16" s="28"/>
      <c r="O16" s="28"/>
    </row>
    <row r="17" spans="1:15" x14ac:dyDescent="0.2">
      <c r="A17" s="118">
        <v>300</v>
      </c>
      <c r="B17" s="122">
        <v>53</v>
      </c>
      <c r="C17" s="119"/>
      <c r="D17" s="119" t="s">
        <v>389</v>
      </c>
      <c r="E17" s="119" t="s">
        <v>223</v>
      </c>
      <c r="F17" s="388" t="s">
        <v>390</v>
      </c>
      <c r="G17" s="378" t="s">
        <v>350</v>
      </c>
      <c r="H17" s="13"/>
      <c r="M17" s="28"/>
      <c r="N17" s="28"/>
      <c r="O17" s="51"/>
    </row>
    <row r="18" spans="1:15" x14ac:dyDescent="0.2">
      <c r="A18" s="118">
        <v>300</v>
      </c>
      <c r="B18" s="122">
        <v>61</v>
      </c>
      <c r="C18" s="119"/>
      <c r="D18" s="119" t="s">
        <v>212</v>
      </c>
      <c r="E18" s="119" t="s">
        <v>143</v>
      </c>
      <c r="F18" s="388" t="s">
        <v>391</v>
      </c>
      <c r="G18" s="378">
        <v>42370</v>
      </c>
      <c r="H18" s="284"/>
      <c r="M18" s="28"/>
      <c r="N18" s="28"/>
      <c r="O18" s="51"/>
    </row>
    <row r="19" spans="1:15" x14ac:dyDescent="0.2">
      <c r="A19" s="118">
        <v>300</v>
      </c>
      <c r="B19" s="122">
        <v>64</v>
      </c>
      <c r="C19" s="119"/>
      <c r="D19" s="119" t="s">
        <v>392</v>
      </c>
      <c r="E19" s="119" t="s">
        <v>144</v>
      </c>
      <c r="F19" s="122" t="s">
        <v>393</v>
      </c>
      <c r="G19" s="377" t="s">
        <v>350</v>
      </c>
      <c r="H19" s="13"/>
      <c r="M19" s="28"/>
      <c r="N19" s="28"/>
      <c r="O19" s="51"/>
    </row>
    <row r="20" spans="1:15" x14ac:dyDescent="0.2">
      <c r="A20" s="118">
        <v>300</v>
      </c>
      <c r="B20" s="122">
        <v>69</v>
      </c>
      <c r="C20" s="119"/>
      <c r="D20" s="119" t="s">
        <v>394</v>
      </c>
      <c r="E20" s="119" t="s">
        <v>145</v>
      </c>
      <c r="F20" s="122" t="s">
        <v>395</v>
      </c>
      <c r="G20" s="377" t="s">
        <v>350</v>
      </c>
      <c r="H20" s="13"/>
      <c r="M20" s="28"/>
      <c r="N20" s="28"/>
      <c r="O20" s="51"/>
    </row>
    <row r="21" spans="1:15" x14ac:dyDescent="0.2">
      <c r="A21" s="118">
        <v>300</v>
      </c>
      <c r="B21" s="122">
        <v>72</v>
      </c>
      <c r="C21" s="119"/>
      <c r="D21" s="119" t="s">
        <v>213</v>
      </c>
      <c r="E21" s="119" t="s">
        <v>89</v>
      </c>
      <c r="F21" s="122" t="s">
        <v>396</v>
      </c>
      <c r="G21" s="377" t="s">
        <v>350</v>
      </c>
      <c r="H21" s="13"/>
      <c r="M21" s="28"/>
      <c r="N21" s="28"/>
      <c r="O21" s="51"/>
    </row>
    <row r="22" spans="1:15" x14ac:dyDescent="0.2">
      <c r="A22" s="118">
        <v>300</v>
      </c>
      <c r="B22" s="122">
        <v>84</v>
      </c>
      <c r="C22" s="119"/>
      <c r="D22" s="119" t="s">
        <v>397</v>
      </c>
      <c r="E22" s="119" t="s">
        <v>148</v>
      </c>
      <c r="F22" s="122" t="s">
        <v>398</v>
      </c>
      <c r="G22" s="377" t="s">
        <v>350</v>
      </c>
      <c r="H22" s="13"/>
      <c r="M22" s="28"/>
      <c r="N22" s="28"/>
      <c r="O22" s="51"/>
    </row>
    <row r="23" spans="1:15" x14ac:dyDescent="0.2">
      <c r="A23" s="118">
        <v>300</v>
      </c>
      <c r="B23" s="122">
        <v>88</v>
      </c>
      <c r="C23" s="119"/>
      <c r="D23" s="119" t="s">
        <v>329</v>
      </c>
      <c r="E23" s="119" t="s">
        <v>231</v>
      </c>
      <c r="F23" s="122" t="s">
        <v>399</v>
      </c>
      <c r="G23" s="377" t="s">
        <v>350</v>
      </c>
      <c r="H23" s="13"/>
      <c r="M23" s="28"/>
      <c r="N23" s="28"/>
      <c r="O23" s="51"/>
    </row>
    <row r="24" spans="1:15" x14ac:dyDescent="0.2">
      <c r="A24" s="118">
        <v>300</v>
      </c>
      <c r="B24" s="122">
        <v>99</v>
      </c>
      <c r="C24" s="119"/>
      <c r="D24" s="119" t="s">
        <v>400</v>
      </c>
      <c r="E24" s="119" t="s">
        <v>150</v>
      </c>
      <c r="F24" s="122" t="s">
        <v>401</v>
      </c>
      <c r="G24" s="377" t="s">
        <v>350</v>
      </c>
      <c r="H24" s="13"/>
      <c r="M24" s="28"/>
      <c r="N24" s="28"/>
      <c r="O24" s="51"/>
    </row>
    <row r="25" spans="1:15" x14ac:dyDescent="0.2">
      <c r="A25" s="118">
        <v>300</v>
      </c>
      <c r="B25" s="122">
        <v>100</v>
      </c>
      <c r="C25" s="119"/>
      <c r="D25" s="119" t="s">
        <v>402</v>
      </c>
      <c r="E25" s="119" t="s">
        <v>152</v>
      </c>
      <c r="F25" s="122" t="s">
        <v>403</v>
      </c>
      <c r="G25" s="377" t="s">
        <v>350</v>
      </c>
      <c r="H25" s="13"/>
      <c r="M25" s="28"/>
      <c r="N25" s="28"/>
      <c r="O25" s="51"/>
    </row>
    <row r="26" spans="1:15" x14ac:dyDescent="0.2">
      <c r="A26" s="118">
        <v>300</v>
      </c>
      <c r="B26" s="122">
        <v>101</v>
      </c>
      <c r="C26" s="119"/>
      <c r="D26" s="119" t="s">
        <v>404</v>
      </c>
      <c r="E26" s="119" t="s">
        <v>153</v>
      </c>
      <c r="F26" s="388" t="s">
        <v>405</v>
      </c>
      <c r="G26" s="378" t="s">
        <v>350</v>
      </c>
      <c r="H26" s="13"/>
      <c r="M26" s="28"/>
      <c r="N26" s="28"/>
      <c r="O26" s="51"/>
    </row>
    <row r="27" spans="1:15" x14ac:dyDescent="0.2">
      <c r="A27" s="118">
        <v>300</v>
      </c>
      <c r="B27" s="122">
        <v>103</v>
      </c>
      <c r="C27" s="119"/>
      <c r="D27" s="119" t="s">
        <v>406</v>
      </c>
      <c r="E27" s="119" t="s">
        <v>227</v>
      </c>
      <c r="F27" s="122" t="s">
        <v>407</v>
      </c>
      <c r="G27" s="377" t="s">
        <v>350</v>
      </c>
      <c r="H27" s="13"/>
      <c r="M27" s="28"/>
      <c r="N27" s="28"/>
      <c r="O27" s="51"/>
    </row>
    <row r="28" spans="1:15" x14ac:dyDescent="0.2">
      <c r="A28" s="118">
        <v>300</v>
      </c>
      <c r="B28" s="122">
        <v>111</v>
      </c>
      <c r="C28" s="119"/>
      <c r="D28" s="119" t="s">
        <v>408</v>
      </c>
      <c r="E28" s="119" t="s">
        <v>154</v>
      </c>
      <c r="F28" s="122" t="s">
        <v>409</v>
      </c>
      <c r="G28" s="377" t="s">
        <v>350</v>
      </c>
      <c r="H28" s="13"/>
      <c r="M28" s="28"/>
      <c r="N28" s="28"/>
      <c r="O28" s="51"/>
    </row>
    <row r="29" spans="1:15" x14ac:dyDescent="0.2">
      <c r="A29" s="118">
        <v>300</v>
      </c>
      <c r="B29" s="122">
        <v>114</v>
      </c>
      <c r="C29" s="119"/>
      <c r="D29" s="119" t="s">
        <v>410</v>
      </c>
      <c r="E29" s="119" t="s">
        <v>179</v>
      </c>
      <c r="F29" s="122" t="s">
        <v>411</v>
      </c>
      <c r="G29" s="377" t="s">
        <v>350</v>
      </c>
      <c r="H29" s="13"/>
      <c r="M29" s="28"/>
      <c r="N29" s="28"/>
      <c r="O29" s="51"/>
    </row>
    <row r="30" spans="1:15" x14ac:dyDescent="0.2">
      <c r="A30" s="118">
        <v>300</v>
      </c>
      <c r="B30" s="122">
        <v>130</v>
      </c>
      <c r="C30" s="119"/>
      <c r="D30" s="119" t="s">
        <v>353</v>
      </c>
      <c r="E30" s="119" t="s">
        <v>89</v>
      </c>
      <c r="F30" s="122" t="s">
        <v>412</v>
      </c>
      <c r="G30" s="377" t="s">
        <v>350</v>
      </c>
      <c r="H30" s="13"/>
      <c r="M30" s="28"/>
      <c r="N30" s="28"/>
      <c r="O30" s="51"/>
    </row>
    <row r="31" spans="1:15" x14ac:dyDescent="0.2">
      <c r="A31" s="118">
        <v>300</v>
      </c>
      <c r="B31" s="122">
        <v>132</v>
      </c>
      <c r="C31" s="119"/>
      <c r="D31" s="119" t="s">
        <v>413</v>
      </c>
      <c r="E31" s="119" t="s">
        <v>155</v>
      </c>
      <c r="F31" s="122" t="s">
        <v>414</v>
      </c>
      <c r="G31" s="377" t="s">
        <v>350</v>
      </c>
      <c r="H31" s="13"/>
      <c r="M31" s="28"/>
      <c r="N31" s="28"/>
      <c r="O31" s="51"/>
    </row>
    <row r="32" spans="1:15" x14ac:dyDescent="0.2">
      <c r="A32" s="118">
        <v>300</v>
      </c>
      <c r="B32" s="122">
        <v>137</v>
      </c>
      <c r="C32" s="119"/>
      <c r="D32" s="119" t="s">
        <v>415</v>
      </c>
      <c r="E32" s="119" t="s">
        <v>102</v>
      </c>
      <c r="F32" s="122" t="s">
        <v>416</v>
      </c>
      <c r="G32" s="377" t="s">
        <v>350</v>
      </c>
      <c r="H32" s="13"/>
      <c r="M32" s="28"/>
      <c r="N32" s="28"/>
      <c r="O32" s="51"/>
    </row>
    <row r="33" spans="1:15" x14ac:dyDescent="0.2">
      <c r="A33" s="118">
        <v>300</v>
      </c>
      <c r="B33" s="122">
        <v>141</v>
      </c>
      <c r="C33" s="119"/>
      <c r="D33" s="119" t="s">
        <v>417</v>
      </c>
      <c r="E33" s="119" t="s">
        <v>159</v>
      </c>
      <c r="F33" s="388" t="s">
        <v>418</v>
      </c>
      <c r="G33" s="378" t="s">
        <v>350</v>
      </c>
      <c r="H33" s="13"/>
      <c r="M33" s="28"/>
      <c r="N33" s="28"/>
      <c r="O33" s="51"/>
    </row>
    <row r="34" spans="1:15" x14ac:dyDescent="0.2">
      <c r="A34" s="118">
        <v>300</v>
      </c>
      <c r="B34" s="122">
        <v>143</v>
      </c>
      <c r="C34" s="119"/>
      <c r="D34" s="119" t="s">
        <v>419</v>
      </c>
      <c r="E34" s="119" t="s">
        <v>127</v>
      </c>
      <c r="F34" s="122" t="s">
        <v>420</v>
      </c>
      <c r="G34" s="377" t="s">
        <v>350</v>
      </c>
      <c r="H34" s="13"/>
      <c r="M34" s="28"/>
      <c r="N34" s="28"/>
      <c r="O34" s="51"/>
    </row>
    <row r="35" spans="1:15" x14ac:dyDescent="0.2">
      <c r="A35" s="118">
        <v>300</v>
      </c>
      <c r="B35" s="122">
        <v>144</v>
      </c>
      <c r="C35" s="119"/>
      <c r="D35" s="119" t="s">
        <v>421</v>
      </c>
      <c r="E35" s="119" t="s">
        <v>156</v>
      </c>
      <c r="F35" s="122" t="s">
        <v>422</v>
      </c>
      <c r="G35" s="377" t="s">
        <v>350</v>
      </c>
      <c r="H35" s="13"/>
      <c r="M35" s="28"/>
      <c r="N35" s="28"/>
      <c r="O35" s="51"/>
    </row>
    <row r="36" spans="1:15" x14ac:dyDescent="0.2">
      <c r="A36" s="118">
        <v>300</v>
      </c>
      <c r="B36" s="122">
        <v>150</v>
      </c>
      <c r="C36" s="119"/>
      <c r="D36" s="119" t="s">
        <v>56</v>
      </c>
      <c r="E36" s="119" t="s">
        <v>158</v>
      </c>
      <c r="F36" s="122" t="s">
        <v>423</v>
      </c>
      <c r="G36" s="377" t="s">
        <v>350</v>
      </c>
      <c r="H36" s="13"/>
      <c r="M36" s="28"/>
      <c r="N36" s="28"/>
      <c r="O36" s="51"/>
    </row>
    <row r="37" spans="1:15" x14ac:dyDescent="0.2">
      <c r="A37" s="118">
        <v>300</v>
      </c>
      <c r="B37" s="122">
        <v>157</v>
      </c>
      <c r="C37" s="119"/>
      <c r="D37" s="119" t="s">
        <v>57</v>
      </c>
      <c r="E37" s="119" t="s">
        <v>161</v>
      </c>
      <c r="F37" s="122" t="s">
        <v>424</v>
      </c>
      <c r="G37" s="377" t="s">
        <v>350</v>
      </c>
      <c r="H37" s="13"/>
      <c r="M37" s="28"/>
      <c r="N37" s="28"/>
      <c r="O37" s="51"/>
    </row>
    <row r="38" spans="1:15" x14ac:dyDescent="0.2">
      <c r="A38" s="118">
        <v>300</v>
      </c>
      <c r="B38" s="122">
        <v>163</v>
      </c>
      <c r="C38" s="119"/>
      <c r="D38" s="119" t="s">
        <v>425</v>
      </c>
      <c r="E38" s="119" t="s">
        <v>156</v>
      </c>
      <c r="F38" s="122" t="s">
        <v>426</v>
      </c>
      <c r="G38" s="377" t="s">
        <v>350</v>
      </c>
      <c r="H38" s="46"/>
      <c r="I38" s="16"/>
      <c r="J38" s="28"/>
      <c r="K38" s="28"/>
      <c r="L38" s="28"/>
      <c r="M38" s="28"/>
      <c r="N38" s="28"/>
      <c r="O38" s="51"/>
    </row>
    <row r="39" spans="1:15" x14ac:dyDescent="0.2">
      <c r="A39" s="118">
        <v>300</v>
      </c>
      <c r="B39" s="122">
        <v>166</v>
      </c>
      <c r="C39" s="119"/>
      <c r="D39" s="119" t="s">
        <v>427</v>
      </c>
      <c r="E39" s="119" t="s">
        <v>225</v>
      </c>
      <c r="F39" s="122" t="s">
        <v>428</v>
      </c>
      <c r="G39" s="377" t="s">
        <v>350</v>
      </c>
      <c r="H39" s="46"/>
      <c r="I39" s="16"/>
      <c r="J39" s="28"/>
      <c r="K39" s="28"/>
      <c r="L39" s="28"/>
      <c r="M39" s="28"/>
      <c r="N39" s="28"/>
      <c r="O39" s="51"/>
    </row>
    <row r="40" spans="1:15" x14ac:dyDescent="0.2">
      <c r="A40" s="118">
        <v>300</v>
      </c>
      <c r="B40" s="122">
        <v>170</v>
      </c>
      <c r="C40" s="119"/>
      <c r="D40" s="119" t="s">
        <v>429</v>
      </c>
      <c r="E40" s="119" t="s">
        <v>88</v>
      </c>
      <c r="F40" s="122" t="s">
        <v>430</v>
      </c>
      <c r="G40" s="377" t="s">
        <v>350</v>
      </c>
      <c r="H40" s="46"/>
      <c r="I40" s="16"/>
      <c r="J40" s="28"/>
      <c r="K40" s="28"/>
      <c r="L40" s="28"/>
      <c r="M40" s="28"/>
      <c r="N40" s="28"/>
      <c r="O40" s="51"/>
    </row>
    <row r="41" spans="1:15" x14ac:dyDescent="0.2">
      <c r="A41" s="118">
        <v>300</v>
      </c>
      <c r="B41" s="122">
        <v>171</v>
      </c>
      <c r="C41" s="119"/>
      <c r="D41" s="119" t="s">
        <v>431</v>
      </c>
      <c r="E41" s="119" t="s">
        <v>88</v>
      </c>
      <c r="F41" s="122" t="s">
        <v>432</v>
      </c>
      <c r="G41" s="377" t="s">
        <v>350</v>
      </c>
      <c r="H41" s="46"/>
      <c r="I41" s="16"/>
      <c r="J41" s="28"/>
      <c r="K41" s="28"/>
      <c r="L41" s="28"/>
      <c r="M41" s="28"/>
      <c r="N41" s="28"/>
      <c r="O41" s="51"/>
    </row>
    <row r="42" spans="1:15" x14ac:dyDescent="0.2">
      <c r="A42" s="118">
        <v>300</v>
      </c>
      <c r="B42" s="122">
        <v>174</v>
      </c>
      <c r="C42" s="119"/>
      <c r="D42" s="119" t="s">
        <v>433</v>
      </c>
      <c r="E42" s="119" t="s">
        <v>222</v>
      </c>
      <c r="F42" s="122" t="s">
        <v>434</v>
      </c>
      <c r="G42" s="377">
        <v>42736</v>
      </c>
      <c r="H42" s="46"/>
      <c r="I42" s="16"/>
      <c r="J42" s="28"/>
      <c r="K42" s="28"/>
      <c r="L42" s="28"/>
      <c r="M42" s="28"/>
      <c r="N42" s="28"/>
      <c r="O42" s="51"/>
    </row>
    <row r="43" spans="1:15" x14ac:dyDescent="0.2">
      <c r="A43" s="118">
        <v>300</v>
      </c>
      <c r="B43" s="122">
        <v>183</v>
      </c>
      <c r="C43" s="119"/>
      <c r="D43" s="119" t="s">
        <v>320</v>
      </c>
      <c r="E43" s="119" t="s">
        <v>163</v>
      </c>
      <c r="F43" s="388" t="s">
        <v>435</v>
      </c>
      <c r="G43" s="378" t="s">
        <v>350</v>
      </c>
      <c r="H43" s="46"/>
      <c r="I43" s="16"/>
      <c r="J43" s="28"/>
      <c r="K43" s="28"/>
      <c r="L43" s="28"/>
      <c r="M43" s="28"/>
      <c r="N43" s="28"/>
      <c r="O43" s="51"/>
    </row>
    <row r="44" spans="1:15" x14ac:dyDescent="0.2">
      <c r="A44" s="118">
        <v>300</v>
      </c>
      <c r="B44" s="122">
        <v>184</v>
      </c>
      <c r="C44" s="119"/>
      <c r="D44" s="119" t="s">
        <v>23</v>
      </c>
      <c r="E44" s="119" t="s">
        <v>111</v>
      </c>
      <c r="F44" s="122" t="s">
        <v>436</v>
      </c>
      <c r="G44" s="377" t="s">
        <v>350</v>
      </c>
      <c r="H44" s="46"/>
      <c r="I44" s="16"/>
      <c r="J44" s="28"/>
      <c r="K44" s="28"/>
      <c r="L44" s="28"/>
      <c r="M44" s="28"/>
      <c r="N44" s="28"/>
      <c r="O44" s="51"/>
    </row>
    <row r="45" spans="1:15" x14ac:dyDescent="0.2">
      <c r="A45" s="118">
        <v>300</v>
      </c>
      <c r="B45" s="122">
        <v>193</v>
      </c>
      <c r="C45" s="119"/>
      <c r="D45" s="119" t="s">
        <v>39</v>
      </c>
      <c r="E45" s="119" t="s">
        <v>167</v>
      </c>
      <c r="F45" s="122" t="s">
        <v>437</v>
      </c>
      <c r="G45" s="377" t="s">
        <v>350</v>
      </c>
      <c r="H45" s="46"/>
      <c r="I45" s="16"/>
      <c r="J45" s="28"/>
      <c r="K45" s="28"/>
      <c r="L45" s="28"/>
      <c r="M45" s="28"/>
      <c r="N45" s="28"/>
      <c r="O45" s="51"/>
    </row>
    <row r="46" spans="1:15" x14ac:dyDescent="0.2">
      <c r="A46" s="118">
        <v>300</v>
      </c>
      <c r="B46" s="122">
        <v>195</v>
      </c>
      <c r="C46" s="119"/>
      <c r="D46" s="119" t="s">
        <v>438</v>
      </c>
      <c r="E46" s="119" t="s">
        <v>75</v>
      </c>
      <c r="F46" s="122" t="s">
        <v>439</v>
      </c>
      <c r="G46" s="377" t="s">
        <v>350</v>
      </c>
      <c r="H46" s="46"/>
      <c r="I46" s="16"/>
      <c r="J46" s="28"/>
      <c r="K46" s="28"/>
      <c r="L46" s="28"/>
      <c r="M46" s="28"/>
      <c r="N46" s="28"/>
      <c r="O46" s="51"/>
    </row>
    <row r="47" spans="1:15" x14ac:dyDescent="0.2">
      <c r="A47" s="118">
        <v>300</v>
      </c>
      <c r="B47" s="122">
        <v>198</v>
      </c>
      <c r="C47" s="119"/>
      <c r="D47" s="119" t="s">
        <v>440</v>
      </c>
      <c r="E47" s="119" t="s">
        <v>169</v>
      </c>
      <c r="F47" s="122" t="s">
        <v>441</v>
      </c>
      <c r="G47" s="377" t="s">
        <v>350</v>
      </c>
      <c r="H47" s="46"/>
      <c r="I47" s="16"/>
      <c r="J47" s="28"/>
      <c r="K47" s="28"/>
      <c r="L47" s="28"/>
      <c r="M47" s="28"/>
      <c r="N47" s="28"/>
      <c r="O47" s="51"/>
    </row>
    <row r="48" spans="1:15" x14ac:dyDescent="0.2">
      <c r="A48" s="118">
        <v>300</v>
      </c>
      <c r="B48" s="122">
        <v>199</v>
      </c>
      <c r="C48" s="119"/>
      <c r="D48" s="119" t="s">
        <v>442</v>
      </c>
      <c r="E48" s="119" t="s">
        <v>170</v>
      </c>
      <c r="F48" s="122" t="s">
        <v>443</v>
      </c>
      <c r="G48" s="377" t="s">
        <v>350</v>
      </c>
      <c r="H48" s="46"/>
      <c r="I48" s="16"/>
      <c r="J48" s="28"/>
      <c r="K48" s="28"/>
      <c r="L48" s="28"/>
      <c r="M48" s="28"/>
      <c r="N48" s="28"/>
      <c r="O48" s="51"/>
    </row>
    <row r="49" spans="1:15" x14ac:dyDescent="0.2">
      <c r="A49" s="118">
        <v>300</v>
      </c>
      <c r="B49" s="122">
        <v>207</v>
      </c>
      <c r="C49" s="119"/>
      <c r="D49" s="119" t="s">
        <v>330</v>
      </c>
      <c r="E49" s="119" t="s">
        <v>229</v>
      </c>
      <c r="F49" s="122"/>
      <c r="G49" s="377" t="s">
        <v>350</v>
      </c>
      <c r="H49" s="46"/>
      <c r="I49" s="16"/>
      <c r="J49" s="28"/>
      <c r="K49" s="28"/>
      <c r="L49" s="28"/>
      <c r="M49" s="28"/>
      <c r="N49" s="28"/>
      <c r="O49" s="51"/>
    </row>
    <row r="50" spans="1:15" x14ac:dyDescent="0.2">
      <c r="A50" s="118">
        <v>300</v>
      </c>
      <c r="B50" s="122">
        <v>212</v>
      </c>
      <c r="C50" s="119"/>
      <c r="D50" s="119" t="s">
        <v>444</v>
      </c>
      <c r="E50" s="119" t="s">
        <v>171</v>
      </c>
      <c r="F50" s="122" t="s">
        <v>445</v>
      </c>
      <c r="G50" s="377" t="s">
        <v>350</v>
      </c>
      <c r="H50" s="46"/>
      <c r="I50" s="16"/>
      <c r="J50" s="28"/>
      <c r="K50" s="28"/>
      <c r="L50" s="28"/>
      <c r="M50" s="28"/>
      <c r="N50" s="28"/>
      <c r="O50" s="51"/>
    </row>
    <row r="51" spans="1:15" x14ac:dyDescent="0.2">
      <c r="A51" s="118">
        <v>300</v>
      </c>
      <c r="B51" s="122">
        <v>222</v>
      </c>
      <c r="C51" s="119"/>
      <c r="D51" s="119" t="s">
        <v>446</v>
      </c>
      <c r="E51" s="119" t="s">
        <v>185</v>
      </c>
      <c r="F51" s="388" t="s">
        <v>447</v>
      </c>
      <c r="G51" s="378" t="s">
        <v>350</v>
      </c>
      <c r="H51" s="46"/>
      <c r="I51" s="16"/>
      <c r="J51" s="28"/>
      <c r="K51" s="28"/>
      <c r="L51" s="28"/>
      <c r="M51" s="28"/>
      <c r="N51" s="28"/>
      <c r="O51" s="51"/>
    </row>
    <row r="52" spans="1:15" x14ac:dyDescent="0.2">
      <c r="A52" s="118">
        <v>300</v>
      </c>
      <c r="B52" s="122">
        <v>223</v>
      </c>
      <c r="C52" s="119"/>
      <c r="D52" s="119" t="s">
        <v>448</v>
      </c>
      <c r="E52" s="119" t="s">
        <v>185</v>
      </c>
      <c r="F52" s="122" t="s">
        <v>449</v>
      </c>
      <c r="G52" s="377" t="s">
        <v>350</v>
      </c>
      <c r="H52" s="46"/>
      <c r="I52" s="16"/>
      <c r="J52" s="28"/>
      <c r="K52" s="28"/>
      <c r="L52" s="28"/>
      <c r="M52" s="28"/>
      <c r="N52" s="28"/>
      <c r="O52" s="51"/>
    </row>
    <row r="53" spans="1:15" x14ac:dyDescent="0.2">
      <c r="A53" s="118">
        <v>300</v>
      </c>
      <c r="B53" s="122">
        <v>227</v>
      </c>
      <c r="C53" s="119"/>
      <c r="D53" s="119" t="s">
        <v>450</v>
      </c>
      <c r="E53" s="119" t="s">
        <v>231</v>
      </c>
      <c r="F53" s="122" t="s">
        <v>451</v>
      </c>
      <c r="G53" s="377" t="s">
        <v>350</v>
      </c>
      <c r="H53" s="46"/>
      <c r="I53" s="16"/>
      <c r="J53" s="28"/>
      <c r="K53" s="28"/>
      <c r="L53" s="28"/>
      <c r="M53" s="28"/>
      <c r="N53" s="28"/>
      <c r="O53" s="51"/>
    </row>
    <row r="54" spans="1:15" x14ac:dyDescent="0.2">
      <c r="A54" s="118">
        <v>300</v>
      </c>
      <c r="B54" s="122">
        <v>228</v>
      </c>
      <c r="C54" s="119"/>
      <c r="D54" s="119" t="s">
        <v>452</v>
      </c>
      <c r="E54" s="119" t="s">
        <v>231</v>
      </c>
      <c r="F54" s="388" t="s">
        <v>453</v>
      </c>
      <c r="G54" s="378" t="s">
        <v>350</v>
      </c>
      <c r="H54" s="46"/>
      <c r="I54" s="16"/>
      <c r="J54" s="28"/>
      <c r="K54" s="28"/>
      <c r="L54" s="28"/>
      <c r="M54" s="28"/>
      <c r="N54" s="28"/>
      <c r="O54" s="51"/>
    </row>
    <row r="55" spans="1:15" x14ac:dyDescent="0.2">
      <c r="A55" s="118">
        <v>300</v>
      </c>
      <c r="B55" s="122">
        <v>229</v>
      </c>
      <c r="C55" s="119"/>
      <c r="D55" s="119" t="s">
        <v>454</v>
      </c>
      <c r="E55" s="119" t="s">
        <v>231</v>
      </c>
      <c r="F55" s="122" t="s">
        <v>455</v>
      </c>
      <c r="G55" s="377" t="s">
        <v>350</v>
      </c>
      <c r="H55" s="46"/>
      <c r="I55" s="16"/>
      <c r="J55" s="28"/>
      <c r="K55" s="28"/>
      <c r="L55" s="28"/>
      <c r="M55" s="28"/>
      <c r="N55" s="28"/>
      <c r="O55" s="51"/>
    </row>
    <row r="56" spans="1:15" x14ac:dyDescent="0.2">
      <c r="A56" s="118">
        <v>300</v>
      </c>
      <c r="B56" s="122">
        <v>231</v>
      </c>
      <c r="C56" s="119"/>
      <c r="D56" s="119" t="s">
        <v>456</v>
      </c>
      <c r="E56" s="119" t="s">
        <v>231</v>
      </c>
      <c r="F56" s="122" t="s">
        <v>457</v>
      </c>
      <c r="G56" s="377" t="s">
        <v>350</v>
      </c>
      <c r="H56" s="46"/>
      <c r="I56" s="16"/>
      <c r="J56" s="28"/>
      <c r="K56" s="28"/>
      <c r="L56" s="28"/>
      <c r="M56" s="28"/>
      <c r="N56" s="28"/>
      <c r="O56" s="51"/>
    </row>
    <row r="57" spans="1:15" x14ac:dyDescent="0.2">
      <c r="A57" s="118">
        <v>300</v>
      </c>
      <c r="B57" s="122">
        <v>232</v>
      </c>
      <c r="C57" s="119"/>
      <c r="D57" s="119" t="s">
        <v>458</v>
      </c>
      <c r="E57" s="119" t="s">
        <v>231</v>
      </c>
      <c r="F57" s="122" t="s">
        <v>459</v>
      </c>
      <c r="G57" s="377" t="s">
        <v>350</v>
      </c>
      <c r="H57" s="46"/>
      <c r="I57" s="16"/>
      <c r="J57" s="28"/>
      <c r="K57" s="28"/>
      <c r="L57" s="28"/>
      <c r="M57" s="28"/>
      <c r="N57" s="28"/>
      <c r="O57" s="51"/>
    </row>
    <row r="58" spans="1:15" x14ac:dyDescent="0.2">
      <c r="A58" s="118">
        <v>300</v>
      </c>
      <c r="B58" s="122">
        <v>233</v>
      </c>
      <c r="C58" s="119"/>
      <c r="D58" s="119" t="s">
        <v>460</v>
      </c>
      <c r="E58" s="119" t="s">
        <v>231</v>
      </c>
      <c r="F58" s="122" t="s">
        <v>461</v>
      </c>
      <c r="G58" s="377" t="s">
        <v>350</v>
      </c>
      <c r="H58" s="43"/>
      <c r="I58" s="16"/>
      <c r="J58" s="28"/>
      <c r="K58" s="28"/>
      <c r="L58" s="28"/>
      <c r="M58" s="28"/>
      <c r="N58" s="28"/>
      <c r="O58" s="51"/>
    </row>
    <row r="59" spans="1:15" x14ac:dyDescent="0.2">
      <c r="A59" s="118">
        <v>300</v>
      </c>
      <c r="B59" s="122">
        <v>234</v>
      </c>
      <c r="C59" s="119"/>
      <c r="D59" s="119" t="s">
        <v>462</v>
      </c>
      <c r="E59" s="119" t="s">
        <v>231</v>
      </c>
      <c r="F59" s="122" t="s">
        <v>463</v>
      </c>
      <c r="G59" s="377" t="s">
        <v>350</v>
      </c>
      <c r="H59" s="16"/>
      <c r="I59" s="16"/>
      <c r="J59" s="28"/>
      <c r="K59" s="28"/>
      <c r="L59" s="28"/>
      <c r="M59" s="28"/>
      <c r="N59" s="28"/>
      <c r="O59" s="51"/>
    </row>
    <row r="60" spans="1:15" x14ac:dyDescent="0.2">
      <c r="A60" s="118">
        <v>300</v>
      </c>
      <c r="B60" s="122">
        <v>235</v>
      </c>
      <c r="C60" s="119"/>
      <c r="D60" s="119" t="s">
        <v>464</v>
      </c>
      <c r="E60" s="119" t="s">
        <v>231</v>
      </c>
      <c r="F60" s="122" t="s">
        <v>465</v>
      </c>
      <c r="G60" s="377" t="s">
        <v>350</v>
      </c>
      <c r="H60" s="16"/>
      <c r="I60" s="16"/>
      <c r="J60" s="28"/>
      <c r="K60" s="28"/>
      <c r="L60" s="28"/>
      <c r="M60" s="28"/>
      <c r="N60" s="28"/>
      <c r="O60" s="51"/>
    </row>
    <row r="61" spans="1:15" x14ac:dyDescent="0.2">
      <c r="A61" s="118">
        <v>300</v>
      </c>
      <c r="B61" s="122">
        <v>236</v>
      </c>
      <c r="C61" s="119"/>
      <c r="D61" s="119" t="s">
        <v>466</v>
      </c>
      <c r="E61" s="119" t="s">
        <v>231</v>
      </c>
      <c r="F61" s="122" t="s">
        <v>467</v>
      </c>
      <c r="G61" s="377" t="s">
        <v>350</v>
      </c>
      <c r="H61" s="16"/>
      <c r="I61" s="16"/>
      <c r="J61" s="28"/>
      <c r="K61" s="28"/>
      <c r="L61" s="28"/>
      <c r="M61" s="28"/>
      <c r="N61" s="28"/>
      <c r="O61" s="51"/>
    </row>
    <row r="62" spans="1:15" x14ac:dyDescent="0.2">
      <c r="A62" s="118">
        <v>300</v>
      </c>
      <c r="B62" s="122">
        <v>242</v>
      </c>
      <c r="C62" s="119"/>
      <c r="D62" s="119" t="s">
        <v>468</v>
      </c>
      <c r="E62" s="119" t="s">
        <v>231</v>
      </c>
      <c r="F62" s="122" t="s">
        <v>469</v>
      </c>
      <c r="G62" s="377" t="s">
        <v>350</v>
      </c>
      <c r="H62" s="16"/>
      <c r="I62" s="16"/>
      <c r="J62" s="28"/>
      <c r="K62" s="28"/>
      <c r="L62" s="28"/>
      <c r="M62" s="28"/>
      <c r="N62" s="28"/>
      <c r="O62" s="51"/>
    </row>
    <row r="63" spans="1:15" x14ac:dyDescent="0.2">
      <c r="A63" s="118">
        <v>300</v>
      </c>
      <c r="B63" s="122">
        <v>245</v>
      </c>
      <c r="C63" s="119"/>
      <c r="D63" s="119" t="s">
        <v>470</v>
      </c>
      <c r="E63" s="119" t="s">
        <v>231</v>
      </c>
      <c r="F63" s="122" t="s">
        <v>471</v>
      </c>
      <c r="G63" s="377" t="s">
        <v>350</v>
      </c>
      <c r="H63" s="16"/>
      <c r="I63" s="16"/>
      <c r="J63" s="28"/>
      <c r="K63" s="28"/>
      <c r="L63" s="28"/>
      <c r="M63" s="28"/>
      <c r="N63" s="28"/>
      <c r="O63" s="51"/>
    </row>
    <row r="64" spans="1:15" x14ac:dyDescent="0.2">
      <c r="A64" s="118">
        <v>300</v>
      </c>
      <c r="B64" s="122">
        <v>248</v>
      </c>
      <c r="C64" s="119"/>
      <c r="D64" s="119" t="s">
        <v>472</v>
      </c>
      <c r="E64" s="119" t="s">
        <v>231</v>
      </c>
      <c r="F64" s="122" t="s">
        <v>473</v>
      </c>
      <c r="G64" s="377" t="s">
        <v>350</v>
      </c>
      <c r="H64" s="16"/>
      <c r="I64" s="16"/>
      <c r="J64" s="28"/>
      <c r="K64" s="28"/>
      <c r="L64" s="28"/>
      <c r="M64" s="28"/>
      <c r="N64" s="28"/>
      <c r="O64" s="51"/>
    </row>
    <row r="65" spans="1:15" x14ac:dyDescent="0.2">
      <c r="A65" s="118">
        <v>300</v>
      </c>
      <c r="B65" s="122">
        <v>251</v>
      </c>
      <c r="C65" s="119"/>
      <c r="D65" s="119" t="s">
        <v>474</v>
      </c>
      <c r="E65" s="119" t="s">
        <v>231</v>
      </c>
      <c r="F65" s="122" t="s">
        <v>475</v>
      </c>
      <c r="G65" s="377" t="s">
        <v>350</v>
      </c>
      <c r="H65" s="16"/>
      <c r="I65" s="16"/>
      <c r="J65" s="28"/>
      <c r="K65" s="28"/>
      <c r="L65" s="28"/>
      <c r="M65" s="28"/>
      <c r="N65" s="28"/>
      <c r="O65" s="51"/>
    </row>
    <row r="66" spans="1:15" x14ac:dyDescent="0.2">
      <c r="A66" s="118">
        <v>300</v>
      </c>
      <c r="B66" s="122">
        <v>255</v>
      </c>
      <c r="C66" s="119"/>
      <c r="D66" s="119" t="s">
        <v>476</v>
      </c>
      <c r="E66" s="119" t="s">
        <v>172</v>
      </c>
      <c r="F66" s="122" t="s">
        <v>477</v>
      </c>
      <c r="G66" s="377" t="s">
        <v>350</v>
      </c>
      <c r="H66" s="16"/>
      <c r="I66" s="16"/>
      <c r="J66" s="28"/>
      <c r="K66" s="28"/>
      <c r="L66" s="28"/>
      <c r="M66" s="28"/>
      <c r="N66" s="28"/>
      <c r="O66" s="51"/>
    </row>
    <row r="67" spans="1:15" x14ac:dyDescent="0.2">
      <c r="A67" s="118">
        <v>300</v>
      </c>
      <c r="B67" s="122">
        <v>258</v>
      </c>
      <c r="C67" s="119"/>
      <c r="D67" s="119" t="s">
        <v>478</v>
      </c>
      <c r="E67" s="119" t="s">
        <v>76</v>
      </c>
      <c r="F67" s="122" t="s">
        <v>479</v>
      </c>
      <c r="G67" s="377" t="s">
        <v>350</v>
      </c>
      <c r="H67" s="16"/>
      <c r="I67" s="16"/>
      <c r="J67" s="28"/>
      <c r="K67" s="28"/>
      <c r="L67" s="28"/>
      <c r="M67" s="28"/>
      <c r="N67" s="28"/>
      <c r="O67" s="51"/>
    </row>
    <row r="68" spans="1:15" x14ac:dyDescent="0.2">
      <c r="A68" s="118">
        <v>300</v>
      </c>
      <c r="B68" s="122">
        <v>260</v>
      </c>
      <c r="C68" s="119"/>
      <c r="D68" s="119" t="s">
        <v>480</v>
      </c>
      <c r="E68" s="119" t="s">
        <v>76</v>
      </c>
      <c r="F68" s="122" t="s">
        <v>481</v>
      </c>
      <c r="G68" s="377" t="s">
        <v>350</v>
      </c>
      <c r="H68" s="16"/>
      <c r="I68" s="16"/>
      <c r="J68" s="28"/>
      <c r="K68" s="28"/>
      <c r="L68" s="28"/>
      <c r="M68" s="28"/>
      <c r="N68" s="28"/>
      <c r="O68" s="51"/>
    </row>
    <row r="69" spans="1:15" x14ac:dyDescent="0.2">
      <c r="A69" s="118">
        <v>300</v>
      </c>
      <c r="B69" s="122">
        <v>265</v>
      </c>
      <c r="C69" s="119"/>
      <c r="D69" s="119" t="s">
        <v>40</v>
      </c>
      <c r="E69" s="119" t="s">
        <v>173</v>
      </c>
      <c r="F69" s="388" t="s">
        <v>482</v>
      </c>
      <c r="G69" s="378" t="s">
        <v>350</v>
      </c>
      <c r="H69" s="16"/>
      <c r="I69" s="16"/>
      <c r="J69" s="28"/>
      <c r="K69" s="28"/>
      <c r="L69" s="28"/>
      <c r="M69" s="28"/>
      <c r="N69" s="28"/>
      <c r="O69" s="51"/>
    </row>
    <row r="70" spans="1:15" x14ac:dyDescent="0.2">
      <c r="A70" s="118">
        <v>300</v>
      </c>
      <c r="B70" s="122">
        <v>266</v>
      </c>
      <c r="C70" s="119"/>
      <c r="D70" s="119" t="s">
        <v>483</v>
      </c>
      <c r="E70" s="119" t="s">
        <v>222</v>
      </c>
      <c r="F70" s="122" t="s">
        <v>484</v>
      </c>
      <c r="G70" s="377" t="s">
        <v>350</v>
      </c>
      <c r="H70" s="16"/>
      <c r="I70" s="16"/>
      <c r="J70" s="28"/>
      <c r="K70" s="28"/>
      <c r="L70" s="28"/>
      <c r="M70" s="28"/>
      <c r="N70" s="28"/>
      <c r="O70" s="51"/>
    </row>
    <row r="71" spans="1:15" x14ac:dyDescent="0.2">
      <c r="A71" s="118">
        <v>300</v>
      </c>
      <c r="B71" s="122">
        <v>281</v>
      </c>
      <c r="C71" s="119"/>
      <c r="D71" s="119" t="s">
        <v>485</v>
      </c>
      <c r="E71" s="119" t="s">
        <v>182</v>
      </c>
      <c r="F71" s="122" t="s">
        <v>486</v>
      </c>
      <c r="G71" s="377" t="s">
        <v>350</v>
      </c>
      <c r="H71" s="16"/>
      <c r="I71" s="16"/>
      <c r="J71" s="28"/>
      <c r="K71" s="28"/>
      <c r="L71" s="28"/>
      <c r="M71" s="28"/>
      <c r="N71" s="28"/>
      <c r="O71" s="51"/>
    </row>
    <row r="72" spans="1:15" x14ac:dyDescent="0.2">
      <c r="A72" s="118">
        <v>300</v>
      </c>
      <c r="B72" s="122">
        <v>282</v>
      </c>
      <c r="C72" s="119"/>
      <c r="D72" s="119" t="s">
        <v>487</v>
      </c>
      <c r="E72" s="119" t="s">
        <v>79</v>
      </c>
      <c r="F72" s="122" t="s">
        <v>488</v>
      </c>
      <c r="G72" s="377" t="s">
        <v>350</v>
      </c>
      <c r="H72" s="16"/>
      <c r="I72" s="16"/>
      <c r="J72" s="28"/>
      <c r="K72" s="28"/>
      <c r="L72" s="28"/>
      <c r="M72" s="28"/>
      <c r="N72" s="28"/>
      <c r="O72" s="51"/>
    </row>
    <row r="73" spans="1:15" x14ac:dyDescent="0.2">
      <c r="A73" s="118">
        <v>300</v>
      </c>
      <c r="B73" s="122">
        <v>284</v>
      </c>
      <c r="C73" s="119"/>
      <c r="D73" s="119" t="s">
        <v>489</v>
      </c>
      <c r="E73" s="119" t="s">
        <v>79</v>
      </c>
      <c r="F73" s="122" t="s">
        <v>490</v>
      </c>
      <c r="G73" s="377" t="s">
        <v>350</v>
      </c>
      <c r="H73" s="16"/>
      <c r="I73" s="16"/>
      <c r="J73" s="28"/>
      <c r="K73" s="28"/>
      <c r="L73" s="28"/>
      <c r="M73" s="28"/>
      <c r="N73" s="28"/>
      <c r="O73" s="51"/>
    </row>
    <row r="74" spans="1:15" x14ac:dyDescent="0.2">
      <c r="A74" s="118">
        <v>300</v>
      </c>
      <c r="B74" s="122">
        <v>285</v>
      </c>
      <c r="C74" s="119"/>
      <c r="D74" s="119" t="s">
        <v>491</v>
      </c>
      <c r="E74" s="119" t="s">
        <v>79</v>
      </c>
      <c r="F74" s="122" t="s">
        <v>492</v>
      </c>
      <c r="G74" s="377" t="s">
        <v>350</v>
      </c>
      <c r="H74" s="16"/>
      <c r="I74" s="16"/>
      <c r="J74" s="28"/>
      <c r="K74" s="28"/>
      <c r="L74" s="28"/>
      <c r="M74" s="28"/>
      <c r="N74" s="28"/>
      <c r="O74" s="51"/>
    </row>
    <row r="75" spans="1:15" x14ac:dyDescent="0.2">
      <c r="A75" s="118">
        <v>300</v>
      </c>
      <c r="B75" s="122">
        <v>299</v>
      </c>
      <c r="C75" s="119"/>
      <c r="D75" s="119" t="s">
        <v>493</v>
      </c>
      <c r="E75" s="119" t="s">
        <v>92</v>
      </c>
      <c r="F75" s="122" t="s">
        <v>494</v>
      </c>
      <c r="G75" s="377" t="s">
        <v>350</v>
      </c>
      <c r="H75" s="16"/>
      <c r="I75" s="16"/>
      <c r="J75" s="28"/>
      <c r="K75" s="28"/>
      <c r="L75" s="28"/>
      <c r="M75" s="28"/>
      <c r="N75" s="28"/>
      <c r="O75" s="51"/>
    </row>
    <row r="76" spans="1:15" x14ac:dyDescent="0.2">
      <c r="A76" s="118">
        <v>300</v>
      </c>
      <c r="B76" s="122">
        <v>301</v>
      </c>
      <c r="C76" s="119"/>
      <c r="D76" s="119" t="s">
        <v>495</v>
      </c>
      <c r="E76" s="119" t="s">
        <v>89</v>
      </c>
      <c r="F76" s="122" t="s">
        <v>496</v>
      </c>
      <c r="G76" s="377" t="s">
        <v>350</v>
      </c>
      <c r="H76" s="16"/>
      <c r="I76" s="16"/>
      <c r="J76" s="28"/>
      <c r="K76" s="28"/>
      <c r="L76" s="28"/>
      <c r="M76" s="28"/>
      <c r="N76" s="28"/>
      <c r="O76" s="51"/>
    </row>
    <row r="77" spans="1:15" x14ac:dyDescent="0.2">
      <c r="A77" s="118">
        <v>300</v>
      </c>
      <c r="B77" s="122">
        <v>306</v>
      </c>
      <c r="C77" s="119"/>
      <c r="D77" s="119" t="s">
        <v>497</v>
      </c>
      <c r="E77" s="119" t="s">
        <v>112</v>
      </c>
      <c r="F77" s="122" t="s">
        <v>498</v>
      </c>
      <c r="G77" s="377" t="s">
        <v>350</v>
      </c>
      <c r="H77" s="16"/>
      <c r="I77" s="16"/>
      <c r="J77" s="28"/>
      <c r="K77" s="28"/>
      <c r="L77" s="28"/>
      <c r="M77" s="28"/>
      <c r="N77" s="28"/>
      <c r="O77" s="51"/>
    </row>
    <row r="78" spans="1:15" x14ac:dyDescent="0.2">
      <c r="A78" s="118">
        <v>300</v>
      </c>
      <c r="B78" s="122">
        <v>308</v>
      </c>
      <c r="C78" s="119"/>
      <c r="D78" s="119" t="s">
        <v>499</v>
      </c>
      <c r="E78" s="119" t="s">
        <v>112</v>
      </c>
      <c r="F78" s="122" t="s">
        <v>500</v>
      </c>
      <c r="G78" s="377" t="s">
        <v>350</v>
      </c>
      <c r="H78" s="16"/>
      <c r="I78" s="16"/>
      <c r="J78" s="28"/>
      <c r="K78" s="28"/>
      <c r="L78" s="28"/>
      <c r="M78" s="28"/>
      <c r="N78" s="28"/>
      <c r="O78" s="51"/>
    </row>
    <row r="79" spans="1:15" x14ac:dyDescent="0.2">
      <c r="A79" s="118">
        <v>300</v>
      </c>
      <c r="B79" s="122">
        <v>316</v>
      </c>
      <c r="C79" s="119"/>
      <c r="D79" s="119" t="s">
        <v>501</v>
      </c>
      <c r="E79" s="119" t="s">
        <v>103</v>
      </c>
      <c r="F79" s="122" t="s">
        <v>502</v>
      </c>
      <c r="G79" s="377" t="s">
        <v>350</v>
      </c>
      <c r="H79" s="16"/>
      <c r="I79" s="16"/>
      <c r="J79" s="28"/>
      <c r="K79" s="28"/>
      <c r="L79" s="28"/>
      <c r="M79" s="28"/>
      <c r="N79" s="28"/>
      <c r="O79" s="51"/>
    </row>
    <row r="80" spans="1:15" x14ac:dyDescent="0.2">
      <c r="A80" s="118">
        <v>300</v>
      </c>
      <c r="B80" s="122">
        <v>320</v>
      </c>
      <c r="C80" s="119"/>
      <c r="D80" s="119" t="s">
        <v>503</v>
      </c>
      <c r="E80" s="119" t="s">
        <v>99</v>
      </c>
      <c r="F80" s="122" t="s">
        <v>504</v>
      </c>
      <c r="G80" s="377" t="s">
        <v>350</v>
      </c>
      <c r="H80" s="16"/>
      <c r="I80" s="16"/>
      <c r="J80" s="28"/>
      <c r="K80" s="28"/>
      <c r="L80" s="28"/>
      <c r="M80" s="28"/>
      <c r="N80" s="28"/>
      <c r="O80" s="51"/>
    </row>
    <row r="81" spans="1:15" x14ac:dyDescent="0.2">
      <c r="A81" s="118">
        <v>300</v>
      </c>
      <c r="B81" s="122">
        <v>321</v>
      </c>
      <c r="C81" s="119"/>
      <c r="D81" s="119" t="s">
        <v>505</v>
      </c>
      <c r="E81" s="119" t="s">
        <v>99</v>
      </c>
      <c r="F81" s="122" t="s">
        <v>506</v>
      </c>
      <c r="G81" s="377" t="s">
        <v>350</v>
      </c>
      <c r="H81" s="16"/>
      <c r="I81" s="16"/>
      <c r="J81" s="28"/>
      <c r="K81" s="28"/>
      <c r="L81" s="28"/>
      <c r="M81" s="28"/>
      <c r="N81" s="28"/>
      <c r="O81" s="51"/>
    </row>
    <row r="82" spans="1:15" x14ac:dyDescent="0.2">
      <c r="A82" s="118">
        <v>300</v>
      </c>
      <c r="B82" s="122">
        <v>322</v>
      </c>
      <c r="C82" s="119"/>
      <c r="D82" s="119" t="s">
        <v>507</v>
      </c>
      <c r="E82" s="119" t="s">
        <v>99</v>
      </c>
      <c r="F82" s="388" t="s">
        <v>508</v>
      </c>
      <c r="G82" s="378" t="s">
        <v>350</v>
      </c>
      <c r="H82" s="16"/>
      <c r="I82" s="16"/>
      <c r="J82" s="28"/>
      <c r="K82" s="28"/>
      <c r="L82" s="28"/>
      <c r="M82" s="28"/>
      <c r="N82" s="28"/>
      <c r="O82" s="51"/>
    </row>
    <row r="83" spans="1:15" x14ac:dyDescent="0.2">
      <c r="A83" s="118">
        <v>300</v>
      </c>
      <c r="B83" s="122">
        <v>324</v>
      </c>
      <c r="C83" s="119"/>
      <c r="D83" s="119" t="s">
        <v>509</v>
      </c>
      <c r="E83" s="119" t="s">
        <v>99</v>
      </c>
      <c r="F83" s="122" t="s">
        <v>510</v>
      </c>
      <c r="G83" s="377" t="s">
        <v>350</v>
      </c>
      <c r="H83" s="16"/>
      <c r="I83" s="16"/>
      <c r="J83" s="28"/>
      <c r="K83" s="28"/>
      <c r="L83" s="28"/>
      <c r="M83" s="28"/>
      <c r="N83" s="28"/>
      <c r="O83" s="51"/>
    </row>
    <row r="84" spans="1:15" x14ac:dyDescent="0.2">
      <c r="A84" s="118">
        <v>300</v>
      </c>
      <c r="B84" s="122">
        <v>325</v>
      </c>
      <c r="C84" s="119"/>
      <c r="D84" s="119" t="s">
        <v>511</v>
      </c>
      <c r="E84" s="119" t="s">
        <v>99</v>
      </c>
      <c r="F84" s="122" t="s">
        <v>512</v>
      </c>
      <c r="G84" s="377" t="s">
        <v>350</v>
      </c>
      <c r="H84" s="16"/>
      <c r="I84" s="16"/>
      <c r="J84" s="28"/>
      <c r="K84" s="28"/>
      <c r="L84" s="28"/>
      <c r="M84" s="28"/>
      <c r="N84" s="28"/>
      <c r="O84" s="51"/>
    </row>
    <row r="85" spans="1:15" x14ac:dyDescent="0.2">
      <c r="A85" s="118">
        <v>300</v>
      </c>
      <c r="B85" s="122">
        <v>327</v>
      </c>
      <c r="C85" s="119"/>
      <c r="D85" s="119" t="s">
        <v>513</v>
      </c>
      <c r="E85" s="119" t="s">
        <v>121</v>
      </c>
      <c r="F85" s="122" t="s">
        <v>514</v>
      </c>
      <c r="G85" s="377" t="s">
        <v>350</v>
      </c>
      <c r="H85" s="16"/>
      <c r="I85" s="16"/>
      <c r="J85" s="28"/>
      <c r="K85" s="28"/>
      <c r="L85" s="28"/>
      <c r="M85" s="28"/>
      <c r="N85" s="28"/>
      <c r="O85" s="51"/>
    </row>
    <row r="86" spans="1:15" x14ac:dyDescent="0.2">
      <c r="A86" s="118">
        <v>300</v>
      </c>
      <c r="B86" s="122">
        <v>329</v>
      </c>
      <c r="C86" s="119"/>
      <c r="D86" s="119" t="s">
        <v>515</v>
      </c>
      <c r="E86" s="119" t="s">
        <v>94</v>
      </c>
      <c r="F86" s="122" t="s">
        <v>516</v>
      </c>
      <c r="G86" s="377" t="s">
        <v>350</v>
      </c>
      <c r="H86" s="16"/>
      <c r="I86" s="16"/>
      <c r="J86" s="28"/>
      <c r="K86" s="28"/>
      <c r="L86" s="28"/>
      <c r="M86" s="28"/>
      <c r="N86" s="28"/>
      <c r="O86" s="51"/>
    </row>
    <row r="87" spans="1:15" x14ac:dyDescent="0.2">
      <c r="A87" s="118">
        <v>300</v>
      </c>
      <c r="B87" s="122">
        <v>331</v>
      </c>
      <c r="C87" s="119"/>
      <c r="D87" s="119" t="s">
        <v>517</v>
      </c>
      <c r="E87" s="119" t="s">
        <v>80</v>
      </c>
      <c r="F87" s="122" t="s">
        <v>518</v>
      </c>
      <c r="G87" s="377" t="s">
        <v>350</v>
      </c>
      <c r="H87" s="16"/>
      <c r="I87" s="16"/>
      <c r="J87" s="28"/>
      <c r="K87" s="28"/>
      <c r="L87" s="28"/>
      <c r="M87" s="28"/>
      <c r="N87" s="28"/>
      <c r="O87" s="51"/>
    </row>
    <row r="88" spans="1:15" x14ac:dyDescent="0.2">
      <c r="A88" s="118">
        <v>300</v>
      </c>
      <c r="B88" s="122">
        <v>334</v>
      </c>
      <c r="C88" s="119"/>
      <c r="D88" s="119" t="s">
        <v>519</v>
      </c>
      <c r="E88" s="119" t="s">
        <v>233</v>
      </c>
      <c r="F88" s="122" t="s">
        <v>520</v>
      </c>
      <c r="G88" s="377" t="s">
        <v>350</v>
      </c>
      <c r="H88" s="16"/>
      <c r="I88" s="16"/>
      <c r="J88" s="28"/>
      <c r="K88" s="28"/>
      <c r="L88" s="28"/>
      <c r="M88" s="28"/>
      <c r="N88" s="28"/>
      <c r="O88" s="51"/>
    </row>
    <row r="89" spans="1:15" x14ac:dyDescent="0.2">
      <c r="A89" s="118">
        <v>300</v>
      </c>
      <c r="B89" s="122">
        <v>368</v>
      </c>
      <c r="C89" s="119"/>
      <c r="D89" s="119" t="s">
        <v>276</v>
      </c>
      <c r="E89" s="119" t="s">
        <v>84</v>
      </c>
      <c r="F89" s="122" t="s">
        <v>521</v>
      </c>
      <c r="G89" s="377" t="s">
        <v>350</v>
      </c>
      <c r="H89" s="16"/>
      <c r="I89" s="16"/>
      <c r="J89" s="28"/>
      <c r="K89" s="28"/>
      <c r="L89" s="28"/>
      <c r="M89" s="28"/>
      <c r="N89" s="28"/>
      <c r="O89" s="51"/>
    </row>
    <row r="90" spans="1:15" x14ac:dyDescent="0.2">
      <c r="A90" s="118">
        <v>300</v>
      </c>
      <c r="B90" s="122">
        <v>379</v>
      </c>
      <c r="C90" s="119"/>
      <c r="D90" s="119" t="s">
        <v>522</v>
      </c>
      <c r="E90" s="119" t="s">
        <v>128</v>
      </c>
      <c r="F90" s="122" t="s">
        <v>523</v>
      </c>
      <c r="G90" s="377" t="s">
        <v>350</v>
      </c>
      <c r="H90" s="16"/>
      <c r="I90" s="16"/>
      <c r="J90" s="28"/>
      <c r="K90" s="28"/>
      <c r="L90" s="28"/>
      <c r="M90" s="28"/>
      <c r="N90" s="28"/>
      <c r="O90" s="51"/>
    </row>
    <row r="91" spans="1:15" x14ac:dyDescent="0.2">
      <c r="A91" s="118">
        <v>300</v>
      </c>
      <c r="B91" s="122">
        <v>380</v>
      </c>
      <c r="C91" s="119"/>
      <c r="D91" s="119" t="s">
        <v>3</v>
      </c>
      <c r="E91" s="119" t="s">
        <v>110</v>
      </c>
      <c r="F91" s="122" t="s">
        <v>524</v>
      </c>
      <c r="G91" s="377">
        <v>42005</v>
      </c>
      <c r="H91" s="16"/>
      <c r="I91" s="16"/>
      <c r="J91" s="28"/>
      <c r="K91" s="28"/>
      <c r="L91" s="28"/>
      <c r="M91" s="28"/>
      <c r="N91" s="28"/>
      <c r="O91" s="51"/>
    </row>
    <row r="92" spans="1:15" x14ac:dyDescent="0.2">
      <c r="A92" s="118">
        <v>300</v>
      </c>
      <c r="B92" s="122">
        <v>382</v>
      </c>
      <c r="C92" s="119"/>
      <c r="D92" s="119" t="s">
        <v>525</v>
      </c>
      <c r="E92" s="119" t="s">
        <v>83</v>
      </c>
      <c r="F92" s="122" t="s">
        <v>526</v>
      </c>
      <c r="G92" s="377" t="s">
        <v>350</v>
      </c>
      <c r="H92" s="16"/>
      <c r="I92" s="16"/>
      <c r="J92" s="28"/>
      <c r="K92" s="28"/>
      <c r="L92" s="28"/>
      <c r="M92" s="28"/>
      <c r="N92" s="28"/>
      <c r="O92" s="51"/>
    </row>
    <row r="93" spans="1:15" x14ac:dyDescent="0.2">
      <c r="A93" s="118">
        <v>300</v>
      </c>
      <c r="B93" s="122">
        <v>385</v>
      </c>
      <c r="C93" s="119"/>
      <c r="D93" s="119" t="s">
        <v>331</v>
      </c>
      <c r="E93" s="119" t="s">
        <v>142</v>
      </c>
      <c r="F93" s="122" t="s">
        <v>527</v>
      </c>
      <c r="G93" s="377" t="s">
        <v>350</v>
      </c>
      <c r="H93" s="16"/>
      <c r="I93" s="16"/>
      <c r="J93" s="28"/>
      <c r="K93" s="28"/>
      <c r="L93" s="28"/>
      <c r="M93" s="28"/>
      <c r="N93" s="28"/>
      <c r="O93" s="51"/>
    </row>
    <row r="94" spans="1:15" x14ac:dyDescent="0.2">
      <c r="A94" s="118">
        <v>300</v>
      </c>
      <c r="B94" s="122">
        <v>386</v>
      </c>
      <c r="C94" s="119"/>
      <c r="D94" s="119" t="s">
        <v>528</v>
      </c>
      <c r="E94" s="119" t="s">
        <v>142</v>
      </c>
      <c r="F94" s="122" t="s">
        <v>529</v>
      </c>
      <c r="G94" s="377" t="s">
        <v>350</v>
      </c>
      <c r="H94" s="16"/>
      <c r="I94" s="16"/>
      <c r="J94" s="28"/>
      <c r="K94" s="28"/>
      <c r="L94" s="28"/>
      <c r="M94" s="28"/>
      <c r="N94" s="28"/>
      <c r="O94" s="51"/>
    </row>
    <row r="95" spans="1:15" x14ac:dyDescent="0.2">
      <c r="A95" s="118">
        <v>300</v>
      </c>
      <c r="B95" s="122">
        <v>463</v>
      </c>
      <c r="C95" s="119"/>
      <c r="D95" s="119" t="s">
        <v>530</v>
      </c>
      <c r="E95" s="119" t="s">
        <v>166</v>
      </c>
      <c r="F95" s="122" t="s">
        <v>531</v>
      </c>
      <c r="G95" s="377" t="s">
        <v>350</v>
      </c>
      <c r="H95" s="16"/>
      <c r="I95" s="16"/>
      <c r="J95" s="28"/>
      <c r="K95" s="28"/>
      <c r="L95" s="28"/>
      <c r="M95" s="28"/>
      <c r="N95" s="28"/>
      <c r="O95" s="51"/>
    </row>
    <row r="96" spans="1:15" x14ac:dyDescent="0.2">
      <c r="A96" s="118">
        <v>300</v>
      </c>
      <c r="B96" s="122">
        <v>464</v>
      </c>
      <c r="C96" s="119"/>
      <c r="D96" s="119" t="s">
        <v>0</v>
      </c>
      <c r="E96" s="119" t="s">
        <v>117</v>
      </c>
      <c r="F96" s="122" t="s">
        <v>532</v>
      </c>
      <c r="G96" s="377">
        <v>42736</v>
      </c>
      <c r="H96" s="16"/>
      <c r="I96" s="16"/>
      <c r="J96" s="28"/>
      <c r="K96" s="28"/>
      <c r="L96" s="28"/>
      <c r="M96" s="28"/>
      <c r="N96" s="28"/>
      <c r="O96" s="51"/>
    </row>
    <row r="97" spans="1:15" x14ac:dyDescent="0.2">
      <c r="A97" s="118">
        <v>300</v>
      </c>
      <c r="B97" s="122">
        <v>465</v>
      </c>
      <c r="C97" s="119"/>
      <c r="D97" s="119" t="s">
        <v>1</v>
      </c>
      <c r="E97" s="119" t="s">
        <v>245</v>
      </c>
      <c r="F97" s="122" t="s">
        <v>533</v>
      </c>
      <c r="G97" s="377" t="s">
        <v>350</v>
      </c>
      <c r="H97" s="16"/>
      <c r="I97" s="16"/>
      <c r="J97" s="28"/>
      <c r="K97" s="28"/>
      <c r="L97" s="28"/>
      <c r="M97" s="28"/>
      <c r="N97" s="28"/>
      <c r="O97" s="51"/>
    </row>
    <row r="98" spans="1:15" x14ac:dyDescent="0.2">
      <c r="A98" s="118">
        <v>300</v>
      </c>
      <c r="B98" s="122">
        <v>467</v>
      </c>
      <c r="C98" s="119"/>
      <c r="D98" s="119" t="s">
        <v>135</v>
      </c>
      <c r="E98" s="119" t="s">
        <v>119</v>
      </c>
      <c r="F98" s="122" t="s">
        <v>534</v>
      </c>
      <c r="G98" s="377" t="s">
        <v>350</v>
      </c>
      <c r="H98" s="16"/>
      <c r="I98" s="16"/>
      <c r="J98" s="28"/>
      <c r="K98" s="28"/>
      <c r="L98" s="28"/>
      <c r="M98" s="28"/>
      <c r="N98" s="28"/>
      <c r="O98" s="51"/>
    </row>
    <row r="99" spans="1:15" x14ac:dyDescent="0.2">
      <c r="A99" s="118">
        <v>300</v>
      </c>
      <c r="B99" s="122">
        <v>468</v>
      </c>
      <c r="C99" s="119"/>
      <c r="D99" s="119" t="s">
        <v>535</v>
      </c>
      <c r="E99" s="119" t="s">
        <v>236</v>
      </c>
      <c r="F99" s="122" t="s">
        <v>536</v>
      </c>
      <c r="G99" s="377" t="s">
        <v>350</v>
      </c>
      <c r="H99" s="16"/>
      <c r="I99" s="16"/>
      <c r="J99" s="28"/>
      <c r="K99" s="28"/>
      <c r="L99" s="28"/>
      <c r="M99" s="28"/>
      <c r="N99" s="28"/>
      <c r="O99" s="51"/>
    </row>
    <row r="100" spans="1:15" x14ac:dyDescent="0.2">
      <c r="A100" s="118">
        <v>300</v>
      </c>
      <c r="B100" s="122">
        <v>469</v>
      </c>
      <c r="C100" s="119"/>
      <c r="D100" s="119" t="s">
        <v>537</v>
      </c>
      <c r="E100" s="119" t="s">
        <v>120</v>
      </c>
      <c r="F100" s="122" t="s">
        <v>538</v>
      </c>
      <c r="G100" s="377" t="s">
        <v>350</v>
      </c>
      <c r="H100" s="16"/>
      <c r="I100" s="16"/>
      <c r="J100" s="28"/>
      <c r="K100" s="28"/>
      <c r="L100" s="28"/>
      <c r="M100" s="28"/>
      <c r="N100" s="28"/>
      <c r="O100" s="51"/>
    </row>
    <row r="101" spans="1:15" x14ac:dyDescent="0.2">
      <c r="A101" s="118">
        <v>300</v>
      </c>
      <c r="B101" s="122">
        <v>470</v>
      </c>
      <c r="C101" s="119"/>
      <c r="D101" s="119" t="s">
        <v>539</v>
      </c>
      <c r="E101" s="119" t="s">
        <v>113</v>
      </c>
      <c r="F101" s="122" t="s">
        <v>540</v>
      </c>
      <c r="G101" s="377" t="s">
        <v>350</v>
      </c>
      <c r="H101" s="16"/>
      <c r="I101" s="16"/>
      <c r="J101" s="28"/>
      <c r="K101" s="28"/>
      <c r="L101" s="28"/>
      <c r="M101" s="28"/>
      <c r="N101" s="28"/>
      <c r="O101" s="51"/>
    </row>
    <row r="102" spans="1:15" x14ac:dyDescent="0.2">
      <c r="A102" s="118">
        <v>300</v>
      </c>
      <c r="B102" s="122">
        <v>475</v>
      </c>
      <c r="C102" s="119"/>
      <c r="D102" s="119" t="s">
        <v>541</v>
      </c>
      <c r="E102" s="119" t="s">
        <v>100</v>
      </c>
      <c r="F102" s="122" t="s">
        <v>542</v>
      </c>
      <c r="G102" s="377" t="s">
        <v>350</v>
      </c>
      <c r="H102" s="16"/>
      <c r="I102" s="16"/>
      <c r="J102" s="28"/>
      <c r="K102" s="28"/>
      <c r="L102" s="28"/>
      <c r="M102" s="28"/>
      <c r="N102" s="28"/>
      <c r="O102" s="51"/>
    </row>
    <row r="103" spans="1:15" x14ac:dyDescent="0.2">
      <c r="A103" s="118">
        <v>300</v>
      </c>
      <c r="B103" s="122">
        <v>476</v>
      </c>
      <c r="C103" s="119"/>
      <c r="D103" s="119" t="s">
        <v>543</v>
      </c>
      <c r="E103" s="119" t="s">
        <v>107</v>
      </c>
      <c r="F103" s="122" t="s">
        <v>544</v>
      </c>
      <c r="G103" s="377" t="s">
        <v>350</v>
      </c>
      <c r="H103" s="16"/>
      <c r="I103" s="16"/>
      <c r="J103" s="28"/>
      <c r="K103" s="28"/>
      <c r="L103" s="28"/>
      <c r="M103" s="28"/>
      <c r="N103" s="28"/>
      <c r="O103" s="51"/>
    </row>
    <row r="104" spans="1:15" x14ac:dyDescent="0.2">
      <c r="A104" s="118">
        <v>300</v>
      </c>
      <c r="B104" s="122">
        <v>478</v>
      </c>
      <c r="C104" s="119"/>
      <c r="D104" s="119" t="s">
        <v>545</v>
      </c>
      <c r="E104" s="119" t="s">
        <v>238</v>
      </c>
      <c r="F104" s="122" t="s">
        <v>546</v>
      </c>
      <c r="G104" s="377" t="s">
        <v>350</v>
      </c>
      <c r="H104" s="16"/>
      <c r="I104" s="16"/>
      <c r="J104" s="28"/>
      <c r="K104" s="28"/>
      <c r="L104" s="28"/>
      <c r="M104" s="28"/>
      <c r="N104" s="28"/>
      <c r="O104" s="51"/>
    </row>
    <row r="105" spans="1:15" x14ac:dyDescent="0.2">
      <c r="A105" s="118">
        <v>300</v>
      </c>
      <c r="B105" s="122">
        <v>480</v>
      </c>
      <c r="C105" s="119"/>
      <c r="D105" s="119" t="s">
        <v>332</v>
      </c>
      <c r="E105" s="119" t="s">
        <v>222</v>
      </c>
      <c r="F105" s="122" t="s">
        <v>547</v>
      </c>
      <c r="G105" s="377" t="s">
        <v>350</v>
      </c>
      <c r="H105" s="16"/>
      <c r="I105" s="16"/>
      <c r="J105" s="28"/>
      <c r="K105" s="28"/>
      <c r="L105" s="28"/>
      <c r="M105" s="28"/>
      <c r="N105" s="28"/>
      <c r="O105" s="51"/>
    </row>
    <row r="106" spans="1:15" x14ac:dyDescent="0.2">
      <c r="A106" s="118">
        <v>300</v>
      </c>
      <c r="B106" s="122">
        <v>481</v>
      </c>
      <c r="C106" s="119"/>
      <c r="D106" s="119" t="s">
        <v>272</v>
      </c>
      <c r="E106" s="119" t="s">
        <v>242</v>
      </c>
      <c r="F106" s="122" t="s">
        <v>548</v>
      </c>
      <c r="G106" s="377" t="s">
        <v>350</v>
      </c>
      <c r="H106" s="16"/>
      <c r="I106" s="16"/>
      <c r="J106" s="28"/>
      <c r="K106" s="28"/>
      <c r="L106" s="28"/>
      <c r="M106" s="28"/>
      <c r="N106" s="28"/>
      <c r="O106" s="51"/>
    </row>
    <row r="107" spans="1:15" x14ac:dyDescent="0.2">
      <c r="A107" s="118">
        <v>300</v>
      </c>
      <c r="B107" s="122">
        <v>483</v>
      </c>
      <c r="C107" s="119"/>
      <c r="D107" s="119" t="s">
        <v>273</v>
      </c>
      <c r="E107" s="119" t="s">
        <v>221</v>
      </c>
      <c r="F107" s="122" t="s">
        <v>549</v>
      </c>
      <c r="G107" s="377" t="s">
        <v>350</v>
      </c>
      <c r="H107" s="16"/>
      <c r="I107" s="16"/>
      <c r="J107" s="28"/>
      <c r="K107" s="28"/>
      <c r="L107" s="28"/>
      <c r="M107" s="28"/>
      <c r="N107" s="28"/>
      <c r="O107" s="51"/>
    </row>
    <row r="108" spans="1:15" x14ac:dyDescent="0.2">
      <c r="A108" s="118">
        <v>300</v>
      </c>
      <c r="B108" s="122">
        <v>485</v>
      </c>
      <c r="C108" s="119"/>
      <c r="D108" s="119" t="s">
        <v>550</v>
      </c>
      <c r="E108" s="119" t="s">
        <v>100</v>
      </c>
      <c r="F108" s="122" t="s">
        <v>551</v>
      </c>
      <c r="G108" s="377" t="s">
        <v>350</v>
      </c>
      <c r="H108" s="16"/>
      <c r="I108" s="16"/>
      <c r="J108" s="28"/>
      <c r="K108" s="28"/>
      <c r="L108" s="28"/>
      <c r="M108" s="28"/>
      <c r="N108" s="28"/>
      <c r="O108" s="51"/>
    </row>
    <row r="109" spans="1:15" x14ac:dyDescent="0.2">
      <c r="A109" s="118">
        <v>300</v>
      </c>
      <c r="B109" s="122">
        <v>486</v>
      </c>
      <c r="C109" s="119"/>
      <c r="D109" s="119" t="s">
        <v>552</v>
      </c>
      <c r="E109" s="119" t="s">
        <v>243</v>
      </c>
      <c r="F109" s="122" t="s">
        <v>553</v>
      </c>
      <c r="G109" s="377" t="s">
        <v>350</v>
      </c>
      <c r="H109" s="16"/>
      <c r="I109" s="16"/>
      <c r="J109" s="28"/>
      <c r="K109" s="28"/>
      <c r="L109" s="28"/>
      <c r="M109" s="28"/>
      <c r="N109" s="28"/>
      <c r="O109" s="51"/>
    </row>
    <row r="110" spans="1:15" x14ac:dyDescent="0.2">
      <c r="A110" s="118">
        <v>300</v>
      </c>
      <c r="B110" s="122">
        <v>487</v>
      </c>
      <c r="C110" s="119"/>
      <c r="D110" s="119" t="s">
        <v>274</v>
      </c>
      <c r="E110" s="119" t="s">
        <v>244</v>
      </c>
      <c r="F110" s="122" t="s">
        <v>554</v>
      </c>
      <c r="G110" s="377" t="s">
        <v>350</v>
      </c>
      <c r="H110" s="16"/>
      <c r="I110" s="16"/>
      <c r="J110" s="28"/>
      <c r="K110" s="28"/>
      <c r="L110" s="28"/>
      <c r="M110" s="28"/>
      <c r="N110" s="28"/>
      <c r="O110" s="51"/>
    </row>
    <row r="111" spans="1:15" x14ac:dyDescent="0.2">
      <c r="A111" s="118">
        <v>300</v>
      </c>
      <c r="B111" s="122">
        <v>489</v>
      </c>
      <c r="C111" s="119"/>
      <c r="D111" s="119" t="s">
        <v>555</v>
      </c>
      <c r="E111" s="119" t="s">
        <v>97</v>
      </c>
      <c r="F111" s="122" t="s">
        <v>556</v>
      </c>
      <c r="G111" s="377" t="s">
        <v>350</v>
      </c>
      <c r="H111" s="16"/>
      <c r="I111" s="16"/>
      <c r="J111" s="28"/>
      <c r="K111" s="28"/>
      <c r="L111" s="28"/>
      <c r="M111" s="28"/>
      <c r="N111" s="28"/>
      <c r="O111" s="51"/>
    </row>
    <row r="112" spans="1:15" x14ac:dyDescent="0.2">
      <c r="A112" s="118">
        <v>300</v>
      </c>
      <c r="B112" s="122">
        <v>490</v>
      </c>
      <c r="C112" s="119"/>
      <c r="D112" s="119" t="s">
        <v>557</v>
      </c>
      <c r="E112" s="119" t="s">
        <v>246</v>
      </c>
      <c r="F112" s="122" t="s">
        <v>558</v>
      </c>
      <c r="G112" s="377" t="s">
        <v>350</v>
      </c>
      <c r="H112" s="16"/>
      <c r="I112" s="16"/>
      <c r="J112" s="28"/>
      <c r="K112" s="28"/>
      <c r="L112" s="28"/>
      <c r="M112" s="28"/>
      <c r="N112" s="28"/>
      <c r="O112" s="51"/>
    </row>
    <row r="113" spans="1:15" x14ac:dyDescent="0.2">
      <c r="A113" s="118">
        <v>300</v>
      </c>
      <c r="B113" s="122">
        <v>507</v>
      </c>
      <c r="C113" s="119"/>
      <c r="D113" s="119" t="s">
        <v>559</v>
      </c>
      <c r="E113" s="119" t="s">
        <v>180</v>
      </c>
      <c r="F113" s="122" t="s">
        <v>560</v>
      </c>
      <c r="G113" s="377" t="s">
        <v>350</v>
      </c>
      <c r="H113" s="16"/>
      <c r="I113" s="16"/>
      <c r="J113" s="28"/>
      <c r="K113" s="28"/>
      <c r="L113" s="28"/>
      <c r="M113" s="28"/>
      <c r="N113" s="28"/>
      <c r="O113" s="51"/>
    </row>
    <row r="114" spans="1:15" x14ac:dyDescent="0.2">
      <c r="A114" s="118">
        <v>300</v>
      </c>
      <c r="B114" s="122">
        <v>512</v>
      </c>
      <c r="C114" s="119"/>
      <c r="D114" s="119" t="s">
        <v>20</v>
      </c>
      <c r="E114" s="119" t="s">
        <v>113</v>
      </c>
      <c r="F114" s="122" t="s">
        <v>561</v>
      </c>
      <c r="G114" s="377" t="s">
        <v>350</v>
      </c>
      <c r="H114" s="16"/>
      <c r="I114" s="16"/>
      <c r="J114" s="28"/>
      <c r="K114" s="28"/>
      <c r="L114" s="28"/>
      <c r="M114" s="28"/>
      <c r="N114" s="28"/>
      <c r="O114" s="51"/>
    </row>
    <row r="115" spans="1:15" x14ac:dyDescent="0.2">
      <c r="A115" s="118">
        <v>300</v>
      </c>
      <c r="B115" s="122">
        <v>514</v>
      </c>
      <c r="C115" s="119"/>
      <c r="D115" s="119" t="s">
        <v>562</v>
      </c>
      <c r="E115" s="119" t="s">
        <v>184</v>
      </c>
      <c r="F115" s="122" t="s">
        <v>563</v>
      </c>
      <c r="G115" s="377" t="s">
        <v>350</v>
      </c>
      <c r="H115" s="16"/>
      <c r="I115" s="16"/>
      <c r="J115" s="28"/>
      <c r="K115" s="28"/>
      <c r="L115" s="28"/>
      <c r="M115" s="28"/>
      <c r="N115" s="28"/>
      <c r="O115" s="51"/>
    </row>
    <row r="116" spans="1:15" x14ac:dyDescent="0.2">
      <c r="A116" s="118">
        <v>300</v>
      </c>
      <c r="B116" s="122">
        <v>515</v>
      </c>
      <c r="C116" s="119"/>
      <c r="D116" s="119" t="s">
        <v>564</v>
      </c>
      <c r="E116" s="119" t="s">
        <v>75</v>
      </c>
      <c r="F116" s="122" t="s">
        <v>565</v>
      </c>
      <c r="G116" s="377">
        <v>42370</v>
      </c>
      <c r="H116" s="16"/>
      <c r="I116" s="16"/>
      <c r="J116" s="28"/>
      <c r="K116" s="28"/>
      <c r="L116" s="28"/>
      <c r="M116" s="28"/>
      <c r="N116" s="28"/>
      <c r="O116" s="51"/>
    </row>
    <row r="117" spans="1:15" x14ac:dyDescent="0.2">
      <c r="A117" s="118">
        <v>300</v>
      </c>
      <c r="B117" s="122">
        <v>516</v>
      </c>
      <c r="C117" s="119"/>
      <c r="D117" s="119" t="s">
        <v>566</v>
      </c>
      <c r="E117" s="119" t="s">
        <v>124</v>
      </c>
      <c r="F117" s="122" t="s">
        <v>567</v>
      </c>
      <c r="G117" s="377" t="s">
        <v>350</v>
      </c>
      <c r="H117" s="16"/>
      <c r="I117" s="16"/>
      <c r="J117" s="28"/>
      <c r="K117" s="28"/>
      <c r="L117" s="28"/>
      <c r="M117" s="28"/>
      <c r="N117" s="28"/>
      <c r="O117" s="51"/>
    </row>
    <row r="118" spans="1:15" x14ac:dyDescent="0.2">
      <c r="A118" s="118">
        <v>300</v>
      </c>
      <c r="B118" s="122">
        <v>517</v>
      </c>
      <c r="C118" s="119"/>
      <c r="D118" s="119" t="s">
        <v>253</v>
      </c>
      <c r="E118" s="119" t="s">
        <v>223</v>
      </c>
      <c r="F118" s="122" t="s">
        <v>568</v>
      </c>
      <c r="G118" s="377" t="s">
        <v>350</v>
      </c>
      <c r="H118" s="16"/>
      <c r="I118" s="16"/>
      <c r="J118" s="28"/>
      <c r="K118" s="28"/>
      <c r="L118" s="28"/>
      <c r="M118" s="28"/>
      <c r="N118" s="28"/>
      <c r="O118" s="51"/>
    </row>
    <row r="119" spans="1:15" x14ac:dyDescent="0.2">
      <c r="A119" s="118">
        <v>300</v>
      </c>
      <c r="B119" s="122">
        <v>519</v>
      </c>
      <c r="C119" s="119"/>
      <c r="D119" s="119" t="s">
        <v>569</v>
      </c>
      <c r="E119" s="119" t="s">
        <v>229</v>
      </c>
      <c r="F119" s="122"/>
      <c r="G119" s="377">
        <v>43101</v>
      </c>
      <c r="H119" s="16"/>
      <c r="I119" s="16"/>
      <c r="J119" s="28"/>
      <c r="K119" s="28"/>
      <c r="L119" s="28"/>
      <c r="M119" s="28"/>
      <c r="N119" s="28"/>
      <c r="O119" s="51"/>
    </row>
    <row r="120" spans="1:15" x14ac:dyDescent="0.2">
      <c r="A120" s="118">
        <v>300</v>
      </c>
      <c r="B120" s="122">
        <v>532</v>
      </c>
      <c r="C120" s="119"/>
      <c r="D120" s="119" t="s">
        <v>283</v>
      </c>
      <c r="E120" s="119" t="s">
        <v>251</v>
      </c>
      <c r="F120" s="122" t="s">
        <v>570</v>
      </c>
      <c r="G120" s="377" t="s">
        <v>350</v>
      </c>
      <c r="H120" s="16"/>
      <c r="I120" s="16"/>
      <c r="J120" s="28"/>
      <c r="K120" s="28"/>
      <c r="L120" s="28"/>
      <c r="M120" s="28"/>
      <c r="N120" s="28"/>
      <c r="O120" s="51"/>
    </row>
    <row r="121" spans="1:15" x14ac:dyDescent="0.2">
      <c r="A121" s="118">
        <v>300</v>
      </c>
      <c r="B121" s="122">
        <v>552</v>
      </c>
      <c r="C121" s="119"/>
      <c r="D121" s="119" t="s">
        <v>37</v>
      </c>
      <c r="E121" s="119" t="s">
        <v>254</v>
      </c>
      <c r="F121" s="122" t="s">
        <v>571</v>
      </c>
      <c r="G121" s="377">
        <v>42370</v>
      </c>
      <c r="H121" s="16"/>
      <c r="I121" s="16"/>
      <c r="J121" s="28"/>
      <c r="K121" s="28"/>
      <c r="L121" s="28"/>
      <c r="M121" s="28"/>
      <c r="N121" s="28"/>
      <c r="O121" s="51"/>
    </row>
    <row r="122" spans="1:15" x14ac:dyDescent="0.2">
      <c r="A122" s="118">
        <v>300</v>
      </c>
      <c r="B122" s="122">
        <v>553</v>
      </c>
      <c r="C122" s="119"/>
      <c r="D122" s="119" t="s">
        <v>572</v>
      </c>
      <c r="E122" s="119" t="s">
        <v>157</v>
      </c>
      <c r="F122" s="122" t="s">
        <v>573</v>
      </c>
      <c r="G122" s="377" t="s">
        <v>350</v>
      </c>
      <c r="H122" s="16"/>
      <c r="I122" s="16"/>
      <c r="J122" s="28"/>
      <c r="K122" s="28"/>
      <c r="L122" s="28"/>
      <c r="M122" s="28"/>
      <c r="N122" s="28"/>
      <c r="O122" s="51"/>
    </row>
    <row r="123" spans="1:15" x14ac:dyDescent="0.2">
      <c r="A123" s="118">
        <v>300</v>
      </c>
      <c r="B123" s="122">
        <v>561</v>
      </c>
      <c r="C123" s="119"/>
      <c r="D123" s="119" t="s">
        <v>574</v>
      </c>
      <c r="E123" s="119" t="s">
        <v>157</v>
      </c>
      <c r="F123" s="122" t="s">
        <v>575</v>
      </c>
      <c r="G123" s="377" t="s">
        <v>350</v>
      </c>
      <c r="H123" s="16"/>
      <c r="I123" s="16"/>
      <c r="J123" s="28"/>
      <c r="K123" s="28"/>
      <c r="L123" s="28"/>
      <c r="M123" s="28"/>
      <c r="N123" s="28"/>
      <c r="O123" s="51"/>
    </row>
    <row r="124" spans="1:15" x14ac:dyDescent="0.2">
      <c r="A124" s="118">
        <v>300</v>
      </c>
      <c r="B124" s="122">
        <v>569</v>
      </c>
      <c r="C124" s="119"/>
      <c r="D124" s="119" t="s">
        <v>576</v>
      </c>
      <c r="E124" s="119" t="s">
        <v>107</v>
      </c>
      <c r="F124" s="122" t="s">
        <v>577</v>
      </c>
      <c r="G124" s="377" t="s">
        <v>350</v>
      </c>
      <c r="H124" s="16"/>
      <c r="I124" s="16"/>
      <c r="J124" s="28"/>
      <c r="K124" s="28"/>
      <c r="L124" s="28"/>
      <c r="M124" s="28"/>
      <c r="N124" s="28"/>
      <c r="O124" s="51"/>
    </row>
    <row r="125" spans="1:15" x14ac:dyDescent="0.2">
      <c r="A125" s="118">
        <v>300</v>
      </c>
      <c r="B125" s="122">
        <v>571</v>
      </c>
      <c r="C125" s="119"/>
      <c r="D125" s="119" t="s">
        <v>578</v>
      </c>
      <c r="E125" s="119" t="s">
        <v>107</v>
      </c>
      <c r="F125" s="122" t="s">
        <v>579</v>
      </c>
      <c r="G125" s="377" t="s">
        <v>350</v>
      </c>
      <c r="H125" s="16"/>
      <c r="I125" s="16"/>
      <c r="J125" s="28"/>
      <c r="K125" s="28"/>
      <c r="L125" s="28"/>
      <c r="M125" s="28"/>
      <c r="N125" s="28"/>
      <c r="O125" s="51"/>
    </row>
    <row r="126" spans="1:15" x14ac:dyDescent="0.2">
      <c r="A126" s="118">
        <v>300</v>
      </c>
      <c r="B126" s="122">
        <v>572</v>
      </c>
      <c r="C126" s="119"/>
      <c r="D126" s="119" t="s">
        <v>580</v>
      </c>
      <c r="E126" s="119" t="s">
        <v>107</v>
      </c>
      <c r="F126" s="122" t="s">
        <v>581</v>
      </c>
      <c r="G126" s="377" t="s">
        <v>350</v>
      </c>
      <c r="H126" s="16"/>
      <c r="I126" s="16"/>
      <c r="J126" s="28"/>
      <c r="K126" s="28"/>
      <c r="L126" s="28"/>
      <c r="M126" s="28"/>
      <c r="N126" s="28"/>
      <c r="O126" s="51"/>
    </row>
    <row r="127" spans="1:15" x14ac:dyDescent="0.2">
      <c r="A127" s="118">
        <v>300</v>
      </c>
      <c r="B127" s="122">
        <v>603</v>
      </c>
      <c r="C127" s="119"/>
      <c r="D127" s="119" t="s">
        <v>582</v>
      </c>
      <c r="E127" s="119" t="s">
        <v>197</v>
      </c>
      <c r="F127" s="122" t="s">
        <v>583</v>
      </c>
      <c r="G127" s="377" t="s">
        <v>350</v>
      </c>
      <c r="H127" s="16"/>
      <c r="I127" s="16"/>
      <c r="J127" s="28"/>
      <c r="K127" s="28"/>
      <c r="L127" s="28"/>
      <c r="M127" s="28"/>
      <c r="N127" s="28"/>
      <c r="O127" s="51"/>
    </row>
    <row r="128" spans="1:15" x14ac:dyDescent="0.2">
      <c r="A128" s="118">
        <v>300</v>
      </c>
      <c r="B128" s="122">
        <v>611</v>
      </c>
      <c r="C128" s="119"/>
      <c r="D128" s="119" t="s">
        <v>68</v>
      </c>
      <c r="E128" s="119" t="s">
        <v>76</v>
      </c>
      <c r="F128" s="122"/>
      <c r="G128" s="377" t="s">
        <v>350</v>
      </c>
      <c r="H128" s="16"/>
      <c r="I128" s="16"/>
      <c r="J128" s="28"/>
      <c r="K128" s="28"/>
      <c r="L128" s="28"/>
      <c r="M128" s="28"/>
      <c r="N128" s="28"/>
      <c r="O128" s="51"/>
    </row>
    <row r="129" spans="1:15" x14ac:dyDescent="0.2">
      <c r="A129" s="118">
        <v>300</v>
      </c>
      <c r="B129" s="122">
        <v>616</v>
      </c>
      <c r="C129" s="119"/>
      <c r="D129" s="119" t="s">
        <v>584</v>
      </c>
      <c r="E129" s="119" t="s">
        <v>108</v>
      </c>
      <c r="F129" s="122" t="s">
        <v>585</v>
      </c>
      <c r="G129" s="377" t="s">
        <v>350</v>
      </c>
      <c r="H129" s="16"/>
      <c r="I129" s="16"/>
      <c r="J129" s="28"/>
      <c r="K129" s="28"/>
      <c r="L129" s="28"/>
      <c r="M129" s="28"/>
      <c r="N129" s="28"/>
      <c r="O129" s="51"/>
    </row>
    <row r="130" spans="1:15" x14ac:dyDescent="0.2">
      <c r="A130" s="118">
        <v>300</v>
      </c>
      <c r="B130" s="122">
        <v>627</v>
      </c>
      <c r="C130" s="119"/>
      <c r="D130" s="119" t="s">
        <v>211</v>
      </c>
      <c r="E130" s="119" t="s">
        <v>229</v>
      </c>
      <c r="F130" s="122" t="s">
        <v>586</v>
      </c>
      <c r="G130" s="377" t="s">
        <v>350</v>
      </c>
      <c r="H130" s="16"/>
      <c r="I130" s="16"/>
      <c r="J130" s="28"/>
      <c r="K130" s="28"/>
      <c r="L130" s="28"/>
      <c r="M130" s="52"/>
      <c r="N130" s="28"/>
      <c r="O130" s="51"/>
    </row>
    <row r="131" spans="1:15" x14ac:dyDescent="0.2">
      <c r="A131" s="118">
        <v>300</v>
      </c>
      <c r="B131" s="122">
        <v>630</v>
      </c>
      <c r="C131" s="119"/>
      <c r="D131" s="119" t="s">
        <v>38</v>
      </c>
      <c r="E131" s="119" t="s">
        <v>156</v>
      </c>
      <c r="F131" s="122" t="s">
        <v>587</v>
      </c>
      <c r="G131" s="377" t="s">
        <v>350</v>
      </c>
      <c r="H131" s="16"/>
      <c r="I131" s="16"/>
      <c r="J131" s="28"/>
      <c r="K131" s="28"/>
      <c r="L131" s="28"/>
      <c r="M131" s="52"/>
      <c r="N131" s="28"/>
      <c r="O131" s="51"/>
    </row>
    <row r="132" spans="1:15" x14ac:dyDescent="0.2">
      <c r="A132" s="118">
        <v>300</v>
      </c>
      <c r="B132" s="122">
        <v>631</v>
      </c>
      <c r="C132" s="119"/>
      <c r="D132" s="119" t="s">
        <v>31</v>
      </c>
      <c r="E132" s="119" t="s">
        <v>156</v>
      </c>
      <c r="F132" s="122" t="s">
        <v>588</v>
      </c>
      <c r="G132" s="377" t="s">
        <v>350</v>
      </c>
      <c r="H132" s="16"/>
      <c r="I132" s="16"/>
      <c r="J132" s="28"/>
      <c r="K132" s="28"/>
      <c r="L132" s="28"/>
      <c r="M132" s="52"/>
      <c r="N132" s="28"/>
      <c r="O132" s="51"/>
    </row>
    <row r="133" spans="1:15" x14ac:dyDescent="0.2">
      <c r="A133" s="118">
        <v>300</v>
      </c>
      <c r="B133" s="122">
        <v>643</v>
      </c>
      <c r="C133" s="119"/>
      <c r="D133" s="119" t="s">
        <v>589</v>
      </c>
      <c r="E133" s="119" t="s">
        <v>114</v>
      </c>
      <c r="F133" s="122" t="s">
        <v>590</v>
      </c>
      <c r="G133" s="377" t="s">
        <v>350</v>
      </c>
      <c r="H133" s="16"/>
      <c r="I133" s="16"/>
      <c r="J133" s="28"/>
      <c r="K133" s="28"/>
      <c r="L133" s="28"/>
      <c r="M133" s="52"/>
      <c r="N133" s="28"/>
      <c r="O133" s="51"/>
    </row>
    <row r="134" spans="1:15" x14ac:dyDescent="0.2">
      <c r="A134" s="118">
        <v>300</v>
      </c>
      <c r="B134" s="122">
        <v>645</v>
      </c>
      <c r="C134" s="119"/>
      <c r="D134" s="119" t="s">
        <v>591</v>
      </c>
      <c r="E134" s="119" t="s">
        <v>114</v>
      </c>
      <c r="F134" s="122" t="s">
        <v>592</v>
      </c>
      <c r="G134" s="377" t="s">
        <v>350</v>
      </c>
      <c r="H134" s="16"/>
      <c r="I134" s="16"/>
      <c r="J134" s="28"/>
      <c r="K134" s="28"/>
      <c r="L134" s="28"/>
      <c r="M134" s="52"/>
      <c r="N134" s="28"/>
      <c r="O134" s="51"/>
    </row>
    <row r="135" spans="1:15" x14ac:dyDescent="0.2">
      <c r="A135" s="118">
        <v>300</v>
      </c>
      <c r="B135" s="122">
        <v>653</v>
      </c>
      <c r="C135" s="119"/>
      <c r="D135" s="119" t="s">
        <v>593</v>
      </c>
      <c r="E135" s="119" t="s">
        <v>156</v>
      </c>
      <c r="F135" s="122" t="s">
        <v>594</v>
      </c>
      <c r="G135" s="377">
        <v>42005</v>
      </c>
      <c r="H135" s="16"/>
      <c r="I135" s="16"/>
      <c r="J135" s="28"/>
      <c r="K135" s="28"/>
      <c r="L135" s="28"/>
      <c r="M135" s="52"/>
      <c r="N135" s="28"/>
      <c r="O135" s="51"/>
    </row>
    <row r="136" spans="1:15" x14ac:dyDescent="0.2">
      <c r="A136" s="118">
        <v>300</v>
      </c>
      <c r="B136" s="122">
        <v>678</v>
      </c>
      <c r="C136" s="119"/>
      <c r="D136" s="119" t="s">
        <v>202</v>
      </c>
      <c r="E136" s="119" t="s">
        <v>229</v>
      </c>
      <c r="F136" s="122" t="s">
        <v>595</v>
      </c>
      <c r="G136" s="377" t="s">
        <v>350</v>
      </c>
      <c r="H136" s="16"/>
      <c r="I136" s="16"/>
      <c r="J136" s="28"/>
      <c r="K136" s="28"/>
      <c r="L136" s="28"/>
      <c r="M136" s="52"/>
      <c r="N136" s="28"/>
      <c r="O136" s="51"/>
    </row>
    <row r="137" spans="1:15" x14ac:dyDescent="0.2">
      <c r="A137" s="118">
        <v>300</v>
      </c>
      <c r="B137" s="122">
        <v>679</v>
      </c>
      <c r="C137" s="119"/>
      <c r="D137" s="119" t="s">
        <v>30</v>
      </c>
      <c r="E137" s="119" t="s">
        <v>229</v>
      </c>
      <c r="F137" s="122" t="s">
        <v>596</v>
      </c>
      <c r="G137" s="377" t="s">
        <v>350</v>
      </c>
      <c r="H137" s="16"/>
      <c r="I137" s="16"/>
      <c r="J137" s="28"/>
      <c r="K137" s="28"/>
      <c r="L137" s="28"/>
      <c r="M137" s="52"/>
      <c r="N137" s="28"/>
      <c r="O137" s="51"/>
    </row>
    <row r="138" spans="1:15" x14ac:dyDescent="0.2">
      <c r="A138" s="118">
        <v>300</v>
      </c>
      <c r="B138" s="122">
        <v>680</v>
      </c>
      <c r="C138" s="119"/>
      <c r="D138" s="119" t="s">
        <v>597</v>
      </c>
      <c r="E138" s="119" t="s">
        <v>229</v>
      </c>
      <c r="F138" s="122" t="s">
        <v>598</v>
      </c>
      <c r="G138" s="377" t="s">
        <v>350</v>
      </c>
      <c r="H138" s="16"/>
      <c r="I138" s="16"/>
      <c r="J138" s="28"/>
      <c r="K138" s="28"/>
      <c r="L138" s="28"/>
      <c r="M138" s="52"/>
      <c r="N138" s="28"/>
      <c r="O138" s="51"/>
    </row>
    <row r="139" spans="1:15" x14ac:dyDescent="0.2">
      <c r="A139" s="118">
        <v>300</v>
      </c>
      <c r="B139" s="122">
        <v>688</v>
      </c>
      <c r="C139" s="119"/>
      <c r="D139" s="119" t="s">
        <v>599</v>
      </c>
      <c r="E139" s="119" t="s">
        <v>240</v>
      </c>
      <c r="F139" s="122" t="s">
        <v>600</v>
      </c>
      <c r="G139" s="377" t="s">
        <v>350</v>
      </c>
      <c r="H139" s="16"/>
      <c r="I139" s="16"/>
      <c r="J139" s="28"/>
      <c r="K139" s="28"/>
      <c r="L139" s="28"/>
      <c r="M139" s="28"/>
      <c r="N139" s="28"/>
      <c r="O139" s="51"/>
    </row>
    <row r="140" spans="1:15" x14ac:dyDescent="0.2">
      <c r="A140" s="118">
        <v>300</v>
      </c>
      <c r="B140" s="122">
        <v>689</v>
      </c>
      <c r="C140" s="119"/>
      <c r="D140" s="119" t="s">
        <v>601</v>
      </c>
      <c r="E140" s="119" t="s">
        <v>140</v>
      </c>
      <c r="F140" s="122" t="s">
        <v>602</v>
      </c>
      <c r="G140" s="377" t="s">
        <v>350</v>
      </c>
      <c r="H140" s="16"/>
      <c r="I140" s="16"/>
      <c r="J140" s="28"/>
      <c r="K140" s="28"/>
      <c r="L140" s="28"/>
      <c r="M140" s="28"/>
      <c r="N140" s="28"/>
      <c r="O140" s="51"/>
    </row>
    <row r="141" spans="1:15" x14ac:dyDescent="0.2">
      <c r="A141" s="118">
        <v>300</v>
      </c>
      <c r="B141" s="122">
        <v>691</v>
      </c>
      <c r="C141" s="119"/>
      <c r="D141" s="119" t="s">
        <v>603</v>
      </c>
      <c r="E141" s="119" t="s">
        <v>140</v>
      </c>
      <c r="F141" s="122" t="s">
        <v>604</v>
      </c>
      <c r="G141" s="377" t="s">
        <v>350</v>
      </c>
      <c r="H141" s="16"/>
      <c r="I141" s="16"/>
      <c r="J141" s="28"/>
      <c r="K141" s="28"/>
      <c r="L141" s="28"/>
      <c r="M141" s="28"/>
      <c r="N141" s="28"/>
      <c r="O141" s="51"/>
    </row>
    <row r="142" spans="1:15" x14ac:dyDescent="0.2">
      <c r="A142" s="118">
        <v>300</v>
      </c>
      <c r="B142" s="122">
        <v>694</v>
      </c>
      <c r="C142" s="119"/>
      <c r="D142" s="119" t="s">
        <v>605</v>
      </c>
      <c r="E142" s="119" t="s">
        <v>140</v>
      </c>
      <c r="F142" s="122" t="s">
        <v>606</v>
      </c>
      <c r="G142" s="377" t="s">
        <v>350</v>
      </c>
      <c r="H142" s="16"/>
      <c r="I142" s="16"/>
      <c r="J142" s="28"/>
      <c r="K142" s="28"/>
      <c r="L142" s="28"/>
      <c r="M142" s="28"/>
      <c r="N142" s="28"/>
      <c r="O142" s="51"/>
    </row>
    <row r="143" spans="1:15" x14ac:dyDescent="0.2">
      <c r="A143" s="118">
        <v>300</v>
      </c>
      <c r="B143" s="122">
        <v>695</v>
      </c>
      <c r="C143" s="119"/>
      <c r="D143" s="119" t="s">
        <v>607</v>
      </c>
      <c r="E143" s="119" t="s">
        <v>140</v>
      </c>
      <c r="F143" s="122" t="s">
        <v>608</v>
      </c>
      <c r="G143" s="377" t="s">
        <v>350</v>
      </c>
      <c r="H143" s="16"/>
      <c r="I143" s="16"/>
      <c r="J143" s="28"/>
      <c r="K143" s="28"/>
      <c r="L143" s="28"/>
      <c r="M143" s="28"/>
      <c r="N143" s="28"/>
      <c r="O143" s="51"/>
    </row>
    <row r="144" spans="1:15" x14ac:dyDescent="0.2">
      <c r="A144" s="118">
        <v>300</v>
      </c>
      <c r="B144" s="122">
        <v>696</v>
      </c>
      <c r="C144" s="119"/>
      <c r="D144" s="119" t="s">
        <v>609</v>
      </c>
      <c r="E144" s="119" t="s">
        <v>140</v>
      </c>
      <c r="F144" s="122" t="s">
        <v>610</v>
      </c>
      <c r="G144" s="377" t="s">
        <v>350</v>
      </c>
      <c r="H144" s="16"/>
      <c r="I144" s="16"/>
      <c r="J144" s="28"/>
      <c r="K144" s="28"/>
      <c r="L144" s="28"/>
      <c r="M144" s="28"/>
      <c r="N144" s="28"/>
      <c r="O144" s="51"/>
    </row>
    <row r="145" spans="1:15" x14ac:dyDescent="0.2">
      <c r="A145" s="118">
        <v>300</v>
      </c>
      <c r="B145" s="122">
        <v>710</v>
      </c>
      <c r="C145" s="119"/>
      <c r="D145" s="119" t="s">
        <v>611</v>
      </c>
      <c r="E145" s="119" t="s">
        <v>241</v>
      </c>
      <c r="F145" s="122" t="s">
        <v>612</v>
      </c>
      <c r="G145" s="377" t="s">
        <v>350</v>
      </c>
      <c r="H145" s="16"/>
      <c r="I145" s="16"/>
      <c r="J145" s="28"/>
      <c r="K145" s="28"/>
      <c r="L145" s="28"/>
      <c r="M145" s="28"/>
      <c r="N145" s="28"/>
      <c r="O145" s="51"/>
    </row>
    <row r="146" spans="1:15" x14ac:dyDescent="0.2">
      <c r="A146" s="118">
        <v>300</v>
      </c>
      <c r="B146" s="122">
        <v>711</v>
      </c>
      <c r="C146" s="119"/>
      <c r="D146" s="119" t="s">
        <v>613</v>
      </c>
      <c r="E146" s="119" t="s">
        <v>241</v>
      </c>
      <c r="F146" s="122" t="s">
        <v>614</v>
      </c>
      <c r="G146" s="377" t="s">
        <v>350</v>
      </c>
      <c r="H146" s="16"/>
      <c r="I146" s="16"/>
      <c r="J146" s="28"/>
      <c r="K146" s="28"/>
      <c r="L146" s="28"/>
      <c r="M146" s="28"/>
      <c r="N146" s="28"/>
      <c r="O146" s="51"/>
    </row>
    <row r="147" spans="1:15" x14ac:dyDescent="0.2">
      <c r="A147" s="118">
        <v>300</v>
      </c>
      <c r="B147" s="122">
        <v>712</v>
      </c>
      <c r="C147" s="119"/>
      <c r="D147" s="119" t="s">
        <v>615</v>
      </c>
      <c r="E147" s="119" t="s">
        <v>241</v>
      </c>
      <c r="F147" s="122" t="s">
        <v>616</v>
      </c>
      <c r="G147" s="377" t="s">
        <v>350</v>
      </c>
      <c r="H147" s="16"/>
      <c r="I147" s="16"/>
      <c r="J147" s="28"/>
      <c r="K147" s="28"/>
      <c r="L147" s="28"/>
      <c r="M147" s="28"/>
      <c r="N147" s="28"/>
      <c r="O147" s="51"/>
    </row>
    <row r="148" spans="1:15" x14ac:dyDescent="0.2">
      <c r="A148" s="118">
        <v>300</v>
      </c>
      <c r="B148" s="122">
        <v>718</v>
      </c>
      <c r="C148" s="119"/>
      <c r="D148" s="119" t="s">
        <v>617</v>
      </c>
      <c r="E148" s="119" t="s">
        <v>80</v>
      </c>
      <c r="F148" s="122" t="s">
        <v>618</v>
      </c>
      <c r="G148" s="377" t="s">
        <v>350</v>
      </c>
      <c r="H148" s="16"/>
      <c r="I148" s="16"/>
      <c r="J148" s="28"/>
      <c r="K148" s="28"/>
      <c r="L148" s="28"/>
      <c r="M148" s="28"/>
      <c r="N148" s="28"/>
      <c r="O148" s="51"/>
    </row>
    <row r="149" spans="1:15" x14ac:dyDescent="0.2">
      <c r="A149" s="118">
        <v>300</v>
      </c>
      <c r="B149" s="122">
        <v>720</v>
      </c>
      <c r="C149" s="119"/>
      <c r="D149" s="119" t="s">
        <v>333</v>
      </c>
      <c r="E149" s="119" t="s">
        <v>183</v>
      </c>
      <c r="F149" s="122"/>
      <c r="G149" s="377" t="s">
        <v>350</v>
      </c>
      <c r="H149" s="16"/>
      <c r="I149" s="16"/>
      <c r="J149" s="28"/>
      <c r="K149" s="28"/>
      <c r="L149" s="28"/>
      <c r="M149" s="28"/>
      <c r="N149" s="28"/>
      <c r="O149" s="51"/>
    </row>
    <row r="150" spans="1:15" x14ac:dyDescent="0.2">
      <c r="A150" s="118">
        <v>300</v>
      </c>
      <c r="B150" s="122">
        <v>726</v>
      </c>
      <c r="C150" s="119"/>
      <c r="D150" s="119" t="s">
        <v>619</v>
      </c>
      <c r="E150" s="119" t="s">
        <v>126</v>
      </c>
      <c r="F150" s="122" t="s">
        <v>620</v>
      </c>
      <c r="G150" s="377" t="s">
        <v>350</v>
      </c>
      <c r="H150" s="16"/>
      <c r="I150" s="16"/>
      <c r="J150" s="28"/>
      <c r="K150" s="28"/>
      <c r="L150" s="28"/>
      <c r="M150" s="28"/>
      <c r="N150" s="28"/>
      <c r="O150" s="51"/>
    </row>
    <row r="151" spans="1:15" x14ac:dyDescent="0.2">
      <c r="A151" s="118">
        <v>300</v>
      </c>
      <c r="B151" s="122">
        <v>729</v>
      </c>
      <c r="C151" s="119"/>
      <c r="D151" s="119" t="s">
        <v>205</v>
      </c>
      <c r="E151" s="119" t="s">
        <v>219</v>
      </c>
      <c r="F151" s="122" t="s">
        <v>621</v>
      </c>
      <c r="G151" s="377" t="s">
        <v>350</v>
      </c>
      <c r="H151" s="16"/>
      <c r="I151" s="16"/>
      <c r="J151" s="28"/>
      <c r="K151" s="28"/>
      <c r="L151" s="28"/>
      <c r="M151" s="28"/>
      <c r="N151" s="28"/>
      <c r="O151" s="51"/>
    </row>
    <row r="152" spans="1:15" x14ac:dyDescent="0.2">
      <c r="A152" s="118">
        <v>300</v>
      </c>
      <c r="B152" s="122">
        <v>730</v>
      </c>
      <c r="C152" s="119"/>
      <c r="D152" s="119" t="s">
        <v>622</v>
      </c>
      <c r="E152" s="119" t="s">
        <v>219</v>
      </c>
      <c r="F152" s="122" t="s">
        <v>623</v>
      </c>
      <c r="G152" s="377" t="s">
        <v>350</v>
      </c>
      <c r="H152" s="16"/>
      <c r="I152" s="16"/>
      <c r="J152" s="28"/>
      <c r="K152" s="28"/>
      <c r="L152" s="28"/>
      <c r="M152" s="28"/>
      <c r="N152" s="28"/>
      <c r="O152" s="51"/>
    </row>
    <row r="153" spans="1:15" x14ac:dyDescent="0.2">
      <c r="A153" s="118">
        <v>300</v>
      </c>
      <c r="B153" s="122">
        <v>731</v>
      </c>
      <c r="C153" s="119"/>
      <c r="D153" s="119" t="s">
        <v>624</v>
      </c>
      <c r="E153" s="119" t="s">
        <v>104</v>
      </c>
      <c r="F153" s="122" t="s">
        <v>625</v>
      </c>
      <c r="G153" s="377" t="s">
        <v>350</v>
      </c>
      <c r="H153" s="16"/>
      <c r="I153" s="16"/>
      <c r="J153" s="28"/>
      <c r="K153" s="28"/>
      <c r="L153" s="28"/>
      <c r="M153" s="28"/>
      <c r="N153" s="28"/>
      <c r="O153" s="51"/>
    </row>
    <row r="154" spans="1:15" x14ac:dyDescent="0.2">
      <c r="A154" s="118">
        <v>300</v>
      </c>
      <c r="B154" s="122">
        <v>732</v>
      </c>
      <c r="C154" s="119"/>
      <c r="D154" s="119" t="s">
        <v>626</v>
      </c>
      <c r="E154" s="119" t="s">
        <v>84</v>
      </c>
      <c r="F154" s="388" t="s">
        <v>627</v>
      </c>
      <c r="G154" s="378" t="s">
        <v>350</v>
      </c>
      <c r="H154" s="16"/>
      <c r="I154" s="16"/>
      <c r="J154" s="28"/>
      <c r="K154" s="28"/>
      <c r="L154" s="28"/>
      <c r="M154" s="28"/>
      <c r="N154" s="28"/>
      <c r="O154" s="51"/>
    </row>
    <row r="155" spans="1:15" x14ac:dyDescent="0.2">
      <c r="A155" s="118">
        <v>300</v>
      </c>
      <c r="B155" s="122">
        <v>760</v>
      </c>
      <c r="C155" s="119"/>
      <c r="D155" s="119" t="s">
        <v>628</v>
      </c>
      <c r="E155" s="119" t="s">
        <v>199</v>
      </c>
      <c r="F155" s="122" t="s">
        <v>629</v>
      </c>
      <c r="G155" s="377" t="s">
        <v>350</v>
      </c>
      <c r="H155" s="16"/>
      <c r="I155" s="16"/>
      <c r="J155" s="28"/>
      <c r="K155" s="28"/>
      <c r="L155" s="28"/>
      <c r="M155" s="28"/>
      <c r="N155" s="28"/>
      <c r="O155" s="51"/>
    </row>
    <row r="156" spans="1:15" x14ac:dyDescent="0.2">
      <c r="A156" s="118">
        <v>300</v>
      </c>
      <c r="B156" s="122">
        <v>796</v>
      </c>
      <c r="C156" s="119"/>
      <c r="D156" s="119" t="s">
        <v>630</v>
      </c>
      <c r="E156" s="119" t="s">
        <v>177</v>
      </c>
      <c r="F156" s="122" t="s">
        <v>631</v>
      </c>
      <c r="G156" s="377" t="s">
        <v>350</v>
      </c>
      <c r="H156" s="16"/>
      <c r="I156" s="16"/>
      <c r="J156" s="28"/>
      <c r="K156" s="28"/>
      <c r="L156" s="28"/>
      <c r="M156" s="28"/>
      <c r="N156" s="28"/>
      <c r="O156" s="51"/>
    </row>
    <row r="157" spans="1:15" x14ac:dyDescent="0.2">
      <c r="A157" s="118">
        <v>300</v>
      </c>
      <c r="B157" s="122">
        <v>797</v>
      </c>
      <c r="C157" s="119"/>
      <c r="D157" s="119" t="s">
        <v>2</v>
      </c>
      <c r="E157" s="119" t="s">
        <v>177</v>
      </c>
      <c r="F157" s="122" t="s">
        <v>632</v>
      </c>
      <c r="G157" s="377" t="s">
        <v>350</v>
      </c>
      <c r="H157" s="16"/>
      <c r="I157" s="16"/>
      <c r="J157" s="28"/>
      <c r="K157" s="28"/>
      <c r="L157" s="28"/>
      <c r="M157" s="28"/>
      <c r="N157" s="28"/>
      <c r="O157" s="51"/>
    </row>
    <row r="158" spans="1:15" x14ac:dyDescent="0.2">
      <c r="A158" s="118">
        <v>300</v>
      </c>
      <c r="B158" s="122">
        <v>799</v>
      </c>
      <c r="C158" s="119"/>
      <c r="D158" s="119" t="s">
        <v>633</v>
      </c>
      <c r="E158" s="119" t="s">
        <v>177</v>
      </c>
      <c r="F158" s="122" t="s">
        <v>634</v>
      </c>
      <c r="G158" s="377" t="s">
        <v>350</v>
      </c>
      <c r="H158" s="16"/>
      <c r="I158" s="16"/>
      <c r="J158" s="28"/>
      <c r="K158" s="28"/>
      <c r="L158" s="28"/>
      <c r="M158" s="28"/>
      <c r="N158" s="28"/>
      <c r="O158" s="51"/>
    </row>
    <row r="159" spans="1:15" x14ac:dyDescent="0.2">
      <c r="A159" s="118">
        <v>300</v>
      </c>
      <c r="B159" s="122">
        <v>805</v>
      </c>
      <c r="C159" s="119"/>
      <c r="D159" s="119" t="s">
        <v>206</v>
      </c>
      <c r="E159" s="119" t="s">
        <v>157</v>
      </c>
      <c r="F159" s="122" t="s">
        <v>635</v>
      </c>
      <c r="G159" s="377" t="s">
        <v>350</v>
      </c>
      <c r="H159" s="16"/>
      <c r="I159" s="16"/>
      <c r="J159" s="28"/>
      <c r="K159" s="28"/>
      <c r="L159" s="28"/>
      <c r="M159" s="28"/>
      <c r="N159" s="28"/>
      <c r="O159" s="51"/>
    </row>
    <row r="160" spans="1:15" x14ac:dyDescent="0.2">
      <c r="A160" s="118">
        <v>300</v>
      </c>
      <c r="B160" s="122">
        <v>825</v>
      </c>
      <c r="C160" s="119"/>
      <c r="D160" s="119" t="s">
        <v>209</v>
      </c>
      <c r="E160" s="119" t="s">
        <v>243</v>
      </c>
      <c r="F160" s="388" t="s">
        <v>636</v>
      </c>
      <c r="G160" s="378" t="s">
        <v>350</v>
      </c>
      <c r="H160" s="16"/>
      <c r="I160" s="16"/>
      <c r="J160" s="28"/>
      <c r="K160" s="28"/>
      <c r="L160" s="28"/>
      <c r="M160" s="28"/>
      <c r="N160" s="28"/>
      <c r="O160" s="51"/>
    </row>
    <row r="161" spans="1:15" x14ac:dyDescent="0.2">
      <c r="A161" s="118">
        <v>300</v>
      </c>
      <c r="B161" s="122">
        <v>830</v>
      </c>
      <c r="C161" s="119"/>
      <c r="D161" s="119" t="s">
        <v>60</v>
      </c>
      <c r="E161" s="119" t="s">
        <v>127</v>
      </c>
      <c r="F161" s="122" t="s">
        <v>637</v>
      </c>
      <c r="G161" s="377" t="s">
        <v>350</v>
      </c>
      <c r="H161" s="16"/>
      <c r="I161" s="16"/>
      <c r="J161" s="28"/>
      <c r="K161" s="28"/>
      <c r="L161" s="28"/>
      <c r="M161" s="28"/>
      <c r="N161" s="28"/>
      <c r="O161" s="51"/>
    </row>
    <row r="162" spans="1:15" x14ac:dyDescent="0.2">
      <c r="A162" s="118">
        <v>300</v>
      </c>
      <c r="B162" s="122">
        <v>831</v>
      </c>
      <c r="C162" s="119"/>
      <c r="D162" s="119" t="s">
        <v>61</v>
      </c>
      <c r="E162" s="119" t="s">
        <v>127</v>
      </c>
      <c r="F162" s="122" t="s">
        <v>638</v>
      </c>
      <c r="G162" s="377" t="s">
        <v>350</v>
      </c>
      <c r="H162" s="16"/>
      <c r="I162" s="16"/>
      <c r="J162" s="28"/>
      <c r="K162" s="28"/>
      <c r="L162" s="28"/>
      <c r="M162" s="28"/>
      <c r="N162" s="28"/>
      <c r="O162" s="51"/>
    </row>
    <row r="163" spans="1:15" x14ac:dyDescent="0.2">
      <c r="A163" s="118">
        <v>300</v>
      </c>
      <c r="B163" s="122">
        <v>854</v>
      </c>
      <c r="C163" s="119"/>
      <c r="D163" s="119" t="s">
        <v>208</v>
      </c>
      <c r="E163" s="119" t="s">
        <v>158</v>
      </c>
      <c r="F163" s="122"/>
      <c r="G163" s="377" t="s">
        <v>350</v>
      </c>
      <c r="H163" s="16"/>
      <c r="I163" s="16"/>
      <c r="J163" s="28"/>
      <c r="K163" s="28"/>
      <c r="L163" s="28"/>
      <c r="M163" s="28"/>
      <c r="N163" s="28"/>
      <c r="O163" s="51"/>
    </row>
    <row r="164" spans="1:15" x14ac:dyDescent="0.2">
      <c r="A164" s="118">
        <v>300</v>
      </c>
      <c r="B164" s="122">
        <v>856</v>
      </c>
      <c r="C164" s="119"/>
      <c r="D164" s="119" t="s">
        <v>639</v>
      </c>
      <c r="E164" s="119" t="s">
        <v>113</v>
      </c>
      <c r="F164" s="122" t="s">
        <v>640</v>
      </c>
      <c r="G164" s="377" t="s">
        <v>350</v>
      </c>
      <c r="H164" s="16"/>
      <c r="I164" s="16"/>
      <c r="J164" s="28"/>
      <c r="K164" s="28"/>
      <c r="L164" s="28"/>
      <c r="M164" s="28"/>
      <c r="N164" s="28"/>
      <c r="O164" s="51"/>
    </row>
    <row r="165" spans="1:15" x14ac:dyDescent="0.2">
      <c r="A165" s="118">
        <v>300</v>
      </c>
      <c r="B165" s="122">
        <v>866</v>
      </c>
      <c r="C165" s="119"/>
      <c r="D165" s="119" t="s">
        <v>641</v>
      </c>
      <c r="E165" s="119" t="s">
        <v>81</v>
      </c>
      <c r="F165" s="122" t="s">
        <v>642</v>
      </c>
      <c r="G165" s="377" t="s">
        <v>350</v>
      </c>
      <c r="H165" s="16"/>
      <c r="I165" s="16"/>
      <c r="J165" s="28"/>
      <c r="K165" s="28"/>
      <c r="L165" s="28"/>
      <c r="M165" s="28"/>
      <c r="N165" s="28"/>
      <c r="O165" s="51"/>
    </row>
    <row r="166" spans="1:15" x14ac:dyDescent="0.2">
      <c r="A166" s="118">
        <v>300</v>
      </c>
      <c r="B166" s="122">
        <v>869</v>
      </c>
      <c r="C166" s="119"/>
      <c r="D166" s="119" t="s">
        <v>643</v>
      </c>
      <c r="E166" s="119" t="s">
        <v>191</v>
      </c>
      <c r="F166" s="122" t="s">
        <v>644</v>
      </c>
      <c r="G166" s="377" t="s">
        <v>350</v>
      </c>
      <c r="H166" s="16"/>
      <c r="I166" s="16"/>
      <c r="J166" s="28"/>
      <c r="K166" s="28"/>
      <c r="L166" s="28"/>
      <c r="M166" s="28"/>
      <c r="N166" s="28"/>
      <c r="O166" s="51"/>
    </row>
    <row r="167" spans="1:15" x14ac:dyDescent="0.2">
      <c r="A167" s="118">
        <v>300</v>
      </c>
      <c r="B167" s="122">
        <v>870</v>
      </c>
      <c r="C167" s="119"/>
      <c r="D167" s="119" t="s">
        <v>645</v>
      </c>
      <c r="E167" s="119" t="s">
        <v>191</v>
      </c>
      <c r="F167" s="122" t="s">
        <v>646</v>
      </c>
      <c r="G167" s="377" t="s">
        <v>350</v>
      </c>
      <c r="H167" s="16"/>
      <c r="I167" s="16"/>
      <c r="J167" s="28"/>
      <c r="K167" s="28"/>
      <c r="L167" s="28"/>
      <c r="M167" s="28"/>
      <c r="N167" s="28"/>
      <c r="O167" s="51"/>
    </row>
    <row r="168" spans="1:15" x14ac:dyDescent="0.2">
      <c r="A168" s="118">
        <v>300</v>
      </c>
      <c r="B168" s="122">
        <v>875</v>
      </c>
      <c r="C168" s="119"/>
      <c r="D168" s="119" t="s">
        <v>32</v>
      </c>
      <c r="E168" s="119" t="s">
        <v>115</v>
      </c>
      <c r="F168" s="122" t="s">
        <v>647</v>
      </c>
      <c r="G168" s="377" t="s">
        <v>350</v>
      </c>
      <c r="H168" s="16"/>
      <c r="I168" s="16"/>
      <c r="J168" s="28"/>
      <c r="K168" s="28"/>
      <c r="L168" s="28"/>
      <c r="M168" s="28"/>
      <c r="N168" s="28"/>
      <c r="O168" s="51"/>
    </row>
    <row r="169" spans="1:15" x14ac:dyDescent="0.2">
      <c r="A169" s="118">
        <v>300</v>
      </c>
      <c r="B169" s="122">
        <v>876</v>
      </c>
      <c r="C169" s="119"/>
      <c r="D169" s="119" t="s">
        <v>59</v>
      </c>
      <c r="E169" s="119" t="s">
        <v>115</v>
      </c>
      <c r="F169" s="122" t="s">
        <v>648</v>
      </c>
      <c r="G169" s="377" t="s">
        <v>350</v>
      </c>
      <c r="H169" s="16"/>
      <c r="I169" s="16"/>
      <c r="J169" s="28"/>
      <c r="K169" s="28"/>
      <c r="L169" s="28"/>
      <c r="M169" s="28"/>
      <c r="N169" s="28"/>
      <c r="O169" s="51"/>
    </row>
    <row r="170" spans="1:15" x14ac:dyDescent="0.2">
      <c r="A170" s="118">
        <v>300</v>
      </c>
      <c r="B170" s="122">
        <v>877</v>
      </c>
      <c r="C170" s="119"/>
      <c r="D170" s="119" t="s">
        <v>41</v>
      </c>
      <c r="E170" s="119" t="s">
        <v>115</v>
      </c>
      <c r="F170" s="122" t="s">
        <v>649</v>
      </c>
      <c r="G170" s="377" t="s">
        <v>350</v>
      </c>
      <c r="H170" s="16"/>
      <c r="I170" s="16"/>
      <c r="J170" s="28"/>
      <c r="K170" s="28"/>
      <c r="L170" s="28"/>
      <c r="M170" s="28"/>
      <c r="N170" s="28"/>
      <c r="O170" s="51"/>
    </row>
    <row r="171" spans="1:15" x14ac:dyDescent="0.2">
      <c r="A171" s="118">
        <v>300</v>
      </c>
      <c r="B171" s="122">
        <v>879</v>
      </c>
      <c r="C171" s="119"/>
      <c r="D171" s="119" t="s">
        <v>278</v>
      </c>
      <c r="E171" s="119" t="s">
        <v>156</v>
      </c>
      <c r="F171" s="122" t="s">
        <v>650</v>
      </c>
      <c r="G171" s="377" t="s">
        <v>350</v>
      </c>
      <c r="H171" s="16"/>
      <c r="I171" s="16"/>
      <c r="J171" s="28"/>
      <c r="K171" s="28"/>
      <c r="L171" s="28"/>
      <c r="M171" s="28"/>
      <c r="N171" s="28"/>
      <c r="O171" s="51"/>
    </row>
    <row r="172" spans="1:15" x14ac:dyDescent="0.2">
      <c r="A172" s="118">
        <v>300</v>
      </c>
      <c r="B172" s="122">
        <v>880</v>
      </c>
      <c r="C172" s="119"/>
      <c r="D172" s="119" t="s">
        <v>62</v>
      </c>
      <c r="E172" s="119" t="s">
        <v>156</v>
      </c>
      <c r="F172" s="122" t="s">
        <v>651</v>
      </c>
      <c r="G172" s="377" t="s">
        <v>350</v>
      </c>
      <c r="H172" s="16"/>
      <c r="I172" s="16"/>
      <c r="J172" s="28"/>
      <c r="K172" s="28"/>
      <c r="L172" s="28"/>
      <c r="M172" s="28"/>
      <c r="N172" s="28"/>
      <c r="O172" s="51"/>
    </row>
    <row r="173" spans="1:15" x14ac:dyDescent="0.2">
      <c r="A173" s="118">
        <v>300</v>
      </c>
      <c r="B173" s="122">
        <v>882</v>
      </c>
      <c r="C173" s="119"/>
      <c r="D173" s="119" t="s">
        <v>66</v>
      </c>
      <c r="E173" s="119" t="s">
        <v>231</v>
      </c>
      <c r="F173" s="122" t="s">
        <v>652</v>
      </c>
      <c r="G173" s="377">
        <v>42370</v>
      </c>
      <c r="H173" s="16"/>
      <c r="I173" s="16"/>
      <c r="J173" s="28"/>
      <c r="K173" s="28"/>
      <c r="L173" s="28"/>
      <c r="M173" s="28"/>
      <c r="N173" s="28"/>
      <c r="O173" s="51"/>
    </row>
    <row r="174" spans="1:15" x14ac:dyDescent="0.2">
      <c r="A174" s="118">
        <v>300</v>
      </c>
      <c r="B174" s="122">
        <v>891</v>
      </c>
      <c r="C174" s="119"/>
      <c r="D174" s="119" t="s">
        <v>653</v>
      </c>
      <c r="E174" s="119" t="s">
        <v>229</v>
      </c>
      <c r="F174" s="388" t="s">
        <v>654</v>
      </c>
      <c r="G174" s="378" t="s">
        <v>350</v>
      </c>
      <c r="H174" s="16"/>
      <c r="I174" s="16"/>
      <c r="J174" s="28"/>
      <c r="K174" s="28"/>
      <c r="L174" s="28"/>
      <c r="M174" s="28"/>
      <c r="N174" s="28"/>
      <c r="O174" s="51"/>
    </row>
    <row r="175" spans="1:15" x14ac:dyDescent="0.2">
      <c r="A175" s="118">
        <v>300</v>
      </c>
      <c r="B175" s="122">
        <v>900</v>
      </c>
      <c r="C175" s="119"/>
      <c r="D175" s="119" t="s">
        <v>55</v>
      </c>
      <c r="E175" s="119" t="s">
        <v>93</v>
      </c>
      <c r="F175" s="122" t="s">
        <v>655</v>
      </c>
      <c r="G175" s="377" t="s">
        <v>350</v>
      </c>
      <c r="H175" s="16"/>
      <c r="I175" s="16"/>
      <c r="J175" s="28"/>
      <c r="K175" s="28"/>
      <c r="L175" s="28"/>
      <c r="M175" s="28"/>
      <c r="N175" s="28"/>
      <c r="O175" s="51"/>
    </row>
    <row r="176" spans="1:15" x14ac:dyDescent="0.2">
      <c r="A176" s="118">
        <v>300</v>
      </c>
      <c r="B176" s="122">
        <v>919</v>
      </c>
      <c r="C176" s="119"/>
      <c r="D176" s="119" t="s">
        <v>656</v>
      </c>
      <c r="E176" s="119" t="s">
        <v>225</v>
      </c>
      <c r="F176" s="388" t="s">
        <v>657</v>
      </c>
      <c r="G176" s="378" t="s">
        <v>350</v>
      </c>
      <c r="H176" s="16"/>
      <c r="I176" s="16"/>
      <c r="J176" s="28"/>
      <c r="K176" s="28"/>
      <c r="L176" s="28"/>
      <c r="M176" s="28"/>
      <c r="N176" s="28"/>
      <c r="O176" s="51"/>
    </row>
    <row r="177" spans="1:15" x14ac:dyDescent="0.2">
      <c r="A177" s="118">
        <v>300</v>
      </c>
      <c r="B177" s="122">
        <v>920</v>
      </c>
      <c r="C177" s="119"/>
      <c r="D177" s="119" t="s">
        <v>67</v>
      </c>
      <c r="E177" s="119" t="s">
        <v>158</v>
      </c>
      <c r="F177" s="388" t="s">
        <v>658</v>
      </c>
      <c r="G177" s="378" t="s">
        <v>350</v>
      </c>
      <c r="H177" s="16"/>
      <c r="I177" s="16"/>
      <c r="J177" s="28"/>
      <c r="K177" s="28"/>
      <c r="L177" s="28"/>
      <c r="M177" s="28"/>
      <c r="N177" s="28"/>
      <c r="O177" s="51"/>
    </row>
    <row r="178" spans="1:15" x14ac:dyDescent="0.2">
      <c r="A178" s="118">
        <v>300</v>
      </c>
      <c r="B178" s="122">
        <v>922</v>
      </c>
      <c r="C178" s="119"/>
      <c r="D178" s="119" t="s">
        <v>659</v>
      </c>
      <c r="E178" s="119" t="s">
        <v>130</v>
      </c>
      <c r="F178" s="388" t="s">
        <v>660</v>
      </c>
      <c r="G178" s="378" t="s">
        <v>350</v>
      </c>
      <c r="H178" s="16"/>
      <c r="I178" s="16"/>
      <c r="J178" s="28"/>
      <c r="K178" s="28"/>
      <c r="L178" s="28"/>
      <c r="M178" s="28"/>
      <c r="N178" s="28"/>
      <c r="O178" s="51"/>
    </row>
    <row r="179" spans="1:15" x14ac:dyDescent="0.2">
      <c r="A179" s="118">
        <v>300</v>
      </c>
      <c r="B179" s="122">
        <v>923</v>
      </c>
      <c r="C179" s="119"/>
      <c r="D179" s="119" t="s">
        <v>33</v>
      </c>
      <c r="E179" s="119" t="s">
        <v>219</v>
      </c>
      <c r="F179" s="388" t="s">
        <v>661</v>
      </c>
      <c r="G179" s="378">
        <v>43101</v>
      </c>
      <c r="H179" s="16"/>
      <c r="I179" s="16"/>
      <c r="J179" s="28"/>
      <c r="K179" s="28"/>
      <c r="L179" s="28"/>
      <c r="M179" s="28"/>
      <c r="N179" s="28"/>
      <c r="O179" s="51"/>
    </row>
    <row r="180" spans="1:15" x14ac:dyDescent="0.2">
      <c r="A180" s="118">
        <v>300</v>
      </c>
      <c r="B180" s="122">
        <v>924</v>
      </c>
      <c r="C180" s="119"/>
      <c r="D180" s="119" t="s">
        <v>34</v>
      </c>
      <c r="E180" s="119" t="s">
        <v>196</v>
      </c>
      <c r="F180" s="388" t="s">
        <v>662</v>
      </c>
      <c r="G180" s="378" t="s">
        <v>350</v>
      </c>
      <c r="H180" s="16"/>
      <c r="I180" s="16"/>
      <c r="J180" s="28"/>
      <c r="K180" s="28"/>
      <c r="L180" s="28"/>
      <c r="M180" s="28"/>
      <c r="N180" s="28"/>
      <c r="O180" s="51"/>
    </row>
    <row r="181" spans="1:15" x14ac:dyDescent="0.2">
      <c r="A181" s="118">
        <v>300</v>
      </c>
      <c r="B181" s="122">
        <v>925</v>
      </c>
      <c r="C181" s="119"/>
      <c r="D181" s="119" t="s">
        <v>663</v>
      </c>
      <c r="E181" s="119" t="s">
        <v>81</v>
      </c>
      <c r="F181" s="388" t="s">
        <v>664</v>
      </c>
      <c r="G181" s="378" t="s">
        <v>350</v>
      </c>
      <c r="H181" s="16"/>
      <c r="I181" s="16"/>
      <c r="J181" s="28"/>
      <c r="K181" s="28"/>
      <c r="L181" s="28"/>
      <c r="M181" s="28"/>
      <c r="N181" s="28"/>
      <c r="O181" s="51"/>
    </row>
    <row r="182" spans="1:15" x14ac:dyDescent="0.2">
      <c r="A182" s="118">
        <v>300</v>
      </c>
      <c r="B182" s="122">
        <v>928</v>
      </c>
      <c r="C182" s="119"/>
      <c r="D182" s="119" t="s">
        <v>665</v>
      </c>
      <c r="E182" s="119" t="s">
        <v>83</v>
      </c>
      <c r="F182" s="388" t="s">
        <v>666</v>
      </c>
      <c r="G182" s="378" t="s">
        <v>350</v>
      </c>
      <c r="H182" s="16"/>
      <c r="I182" s="16"/>
      <c r="J182" s="28"/>
      <c r="K182" s="28"/>
      <c r="L182" s="28"/>
      <c r="M182" s="28"/>
      <c r="N182" s="28"/>
      <c r="O182" s="51"/>
    </row>
    <row r="183" spans="1:15" x14ac:dyDescent="0.2">
      <c r="A183" s="118">
        <v>300</v>
      </c>
      <c r="B183" s="122">
        <v>929</v>
      </c>
      <c r="C183" s="119"/>
      <c r="D183" s="119" t="s">
        <v>667</v>
      </c>
      <c r="E183" s="119" t="s">
        <v>87</v>
      </c>
      <c r="F183" s="388" t="s">
        <v>668</v>
      </c>
      <c r="G183" s="378" t="s">
        <v>350</v>
      </c>
      <c r="H183" s="16"/>
      <c r="I183" s="16"/>
      <c r="J183" s="28"/>
      <c r="K183" s="28"/>
      <c r="L183" s="28"/>
      <c r="M183" s="28"/>
      <c r="N183" s="28"/>
      <c r="O183" s="51"/>
    </row>
    <row r="184" spans="1:15" x14ac:dyDescent="0.2">
      <c r="A184" s="118">
        <v>300</v>
      </c>
      <c r="B184" s="122">
        <v>930</v>
      </c>
      <c r="C184" s="119"/>
      <c r="D184" s="119" t="s">
        <v>669</v>
      </c>
      <c r="E184" s="119" t="s">
        <v>139</v>
      </c>
      <c r="F184" s="388" t="s">
        <v>670</v>
      </c>
      <c r="G184" s="378" t="s">
        <v>350</v>
      </c>
      <c r="H184" s="16"/>
      <c r="I184" s="16"/>
      <c r="J184" s="28"/>
      <c r="K184" s="28"/>
      <c r="L184" s="28"/>
      <c r="M184" s="28"/>
      <c r="N184" s="28"/>
      <c r="O184" s="51"/>
    </row>
    <row r="185" spans="1:15" x14ac:dyDescent="0.2">
      <c r="A185" s="118">
        <v>300</v>
      </c>
      <c r="B185" s="122">
        <v>935</v>
      </c>
      <c r="C185" s="119"/>
      <c r="D185" s="119" t="s">
        <v>671</v>
      </c>
      <c r="E185" s="119" t="s">
        <v>122</v>
      </c>
      <c r="F185" s="388" t="s">
        <v>672</v>
      </c>
      <c r="G185" s="378" t="s">
        <v>350</v>
      </c>
      <c r="H185" s="16"/>
      <c r="I185" s="16"/>
      <c r="J185" s="28"/>
      <c r="K185" s="28"/>
      <c r="L185" s="28"/>
      <c r="M185" s="28"/>
      <c r="N185" s="28"/>
      <c r="O185" s="51"/>
    </row>
    <row r="186" spans="1:15" x14ac:dyDescent="0.2">
      <c r="A186" s="118">
        <v>300</v>
      </c>
      <c r="B186" s="122">
        <v>936</v>
      </c>
      <c r="C186" s="119"/>
      <c r="D186" s="119" t="s">
        <v>28</v>
      </c>
      <c r="E186" s="119" t="s">
        <v>232</v>
      </c>
      <c r="F186" s="388" t="s">
        <v>673</v>
      </c>
      <c r="G186" s="378" t="s">
        <v>350</v>
      </c>
      <c r="H186" s="16"/>
      <c r="I186" s="16"/>
      <c r="J186" s="28"/>
      <c r="K186" s="28"/>
      <c r="L186" s="28"/>
      <c r="M186" s="28"/>
      <c r="N186" s="28"/>
      <c r="O186" s="51"/>
    </row>
    <row r="187" spans="1:15" x14ac:dyDescent="0.2">
      <c r="A187" s="118">
        <v>300</v>
      </c>
      <c r="B187" s="122">
        <v>938</v>
      </c>
      <c r="C187" s="119"/>
      <c r="D187" s="119" t="s">
        <v>216</v>
      </c>
      <c r="E187" s="119" t="s">
        <v>78</v>
      </c>
      <c r="F187" s="388" t="s">
        <v>674</v>
      </c>
      <c r="G187" s="378" t="s">
        <v>350</v>
      </c>
      <c r="H187" s="16"/>
      <c r="I187" s="16"/>
      <c r="J187" s="28"/>
      <c r="K187" s="28"/>
      <c r="L187" s="28"/>
      <c r="M187" s="28"/>
      <c r="N187" s="28"/>
      <c r="O187" s="51"/>
    </row>
    <row r="188" spans="1:15" x14ac:dyDescent="0.2">
      <c r="A188" s="118">
        <v>300</v>
      </c>
      <c r="B188" s="122">
        <v>940</v>
      </c>
      <c r="C188" s="119"/>
      <c r="D188" s="119" t="s">
        <v>217</v>
      </c>
      <c r="E188" s="119" t="s">
        <v>164</v>
      </c>
      <c r="F188" s="388"/>
      <c r="G188" s="378" t="s">
        <v>350</v>
      </c>
      <c r="H188" s="16"/>
      <c r="I188" s="16"/>
      <c r="J188" s="28"/>
      <c r="K188" s="28"/>
      <c r="L188" s="28"/>
      <c r="M188" s="28"/>
      <c r="N188" s="28"/>
      <c r="O188" s="51"/>
    </row>
    <row r="189" spans="1:15" x14ac:dyDescent="0.2">
      <c r="A189" s="118">
        <v>300</v>
      </c>
      <c r="B189" s="122">
        <v>941</v>
      </c>
      <c r="C189" s="119"/>
      <c r="D189" s="119" t="s">
        <v>218</v>
      </c>
      <c r="E189" s="119" t="s">
        <v>124</v>
      </c>
      <c r="F189" s="388" t="s">
        <v>675</v>
      </c>
      <c r="G189" s="378" t="s">
        <v>350</v>
      </c>
      <c r="H189" s="16"/>
      <c r="I189" s="16"/>
      <c r="J189" s="28"/>
      <c r="K189" s="28"/>
      <c r="L189" s="28"/>
      <c r="M189" s="28"/>
      <c r="N189" s="28"/>
      <c r="O189" s="51"/>
    </row>
    <row r="190" spans="1:15" x14ac:dyDescent="0.2">
      <c r="A190" s="118">
        <v>300</v>
      </c>
      <c r="B190" s="122">
        <v>942</v>
      </c>
      <c r="C190" s="119"/>
      <c r="D190" s="119" t="s">
        <v>676</v>
      </c>
      <c r="E190" s="119" t="s">
        <v>151</v>
      </c>
      <c r="F190" s="388" t="s">
        <v>677</v>
      </c>
      <c r="G190" s="378" t="s">
        <v>350</v>
      </c>
      <c r="H190" s="16"/>
      <c r="I190" s="16"/>
      <c r="J190" s="28"/>
      <c r="K190" s="28"/>
      <c r="L190" s="28"/>
      <c r="M190" s="28"/>
      <c r="N190" s="28"/>
      <c r="O190" s="51"/>
    </row>
    <row r="191" spans="1:15" x14ac:dyDescent="0.2">
      <c r="A191" s="118">
        <v>300</v>
      </c>
      <c r="B191" s="122">
        <v>945</v>
      </c>
      <c r="C191" s="119"/>
      <c r="D191" s="119" t="s">
        <v>678</v>
      </c>
      <c r="E191" s="119" t="s">
        <v>233</v>
      </c>
      <c r="F191" s="388" t="s">
        <v>679</v>
      </c>
      <c r="G191" s="378" t="s">
        <v>350</v>
      </c>
      <c r="H191" s="16"/>
      <c r="I191" s="16"/>
      <c r="J191" s="28"/>
      <c r="K191" s="28"/>
      <c r="L191" s="28"/>
      <c r="M191" s="28"/>
      <c r="N191" s="28"/>
      <c r="O191" s="51"/>
    </row>
    <row r="192" spans="1:15" x14ac:dyDescent="0.2">
      <c r="A192" s="118">
        <v>300</v>
      </c>
      <c r="B192" s="122">
        <v>946</v>
      </c>
      <c r="C192" s="119"/>
      <c r="D192" s="119" t="s">
        <v>680</v>
      </c>
      <c r="E192" s="119" t="s">
        <v>165</v>
      </c>
      <c r="F192" s="388" t="s">
        <v>681</v>
      </c>
      <c r="G192" s="378" t="s">
        <v>350</v>
      </c>
      <c r="H192" s="16"/>
      <c r="I192" s="16"/>
      <c r="J192" s="28"/>
      <c r="K192" s="28"/>
      <c r="L192" s="28"/>
      <c r="M192" s="28"/>
      <c r="N192" s="28"/>
      <c r="O192" s="51"/>
    </row>
    <row r="193" spans="1:15" x14ac:dyDescent="0.2">
      <c r="A193" s="118">
        <v>300</v>
      </c>
      <c r="B193" s="122">
        <v>947</v>
      </c>
      <c r="C193" s="119"/>
      <c r="D193" s="119" t="s">
        <v>682</v>
      </c>
      <c r="E193" s="119" t="s">
        <v>225</v>
      </c>
      <c r="F193" s="388" t="s">
        <v>683</v>
      </c>
      <c r="G193" s="378" t="s">
        <v>350</v>
      </c>
      <c r="H193" s="16"/>
      <c r="I193" s="16"/>
      <c r="J193" s="28"/>
      <c r="K193" s="28"/>
      <c r="L193" s="28"/>
      <c r="M193" s="28"/>
      <c r="N193" s="28"/>
      <c r="O193" s="51"/>
    </row>
    <row r="194" spans="1:15" x14ac:dyDescent="0.2">
      <c r="A194" s="118">
        <v>300</v>
      </c>
      <c r="B194" s="122">
        <v>949</v>
      </c>
      <c r="C194" s="119"/>
      <c r="D194" s="119" t="s">
        <v>201</v>
      </c>
      <c r="E194" s="119" t="s">
        <v>234</v>
      </c>
      <c r="F194" s="388" t="s">
        <v>684</v>
      </c>
      <c r="G194" s="378" t="s">
        <v>350</v>
      </c>
      <c r="H194" s="16"/>
      <c r="I194" s="16"/>
      <c r="J194" s="28"/>
      <c r="K194" s="28"/>
      <c r="L194" s="28"/>
      <c r="M194" s="28"/>
      <c r="N194" s="28"/>
      <c r="O194" s="51"/>
    </row>
    <row r="195" spans="1:15" x14ac:dyDescent="0.2">
      <c r="A195" s="118">
        <v>300</v>
      </c>
      <c r="B195" s="122">
        <v>953</v>
      </c>
      <c r="C195" s="119"/>
      <c r="D195" s="119" t="s">
        <v>685</v>
      </c>
      <c r="E195" s="119" t="s">
        <v>96</v>
      </c>
      <c r="F195" s="388" t="s">
        <v>686</v>
      </c>
      <c r="G195" s="378" t="s">
        <v>350</v>
      </c>
      <c r="H195" s="16"/>
      <c r="I195" s="16"/>
      <c r="J195" s="28"/>
      <c r="K195" s="28"/>
      <c r="L195" s="28"/>
      <c r="M195" s="28"/>
      <c r="N195" s="28"/>
      <c r="O195" s="51"/>
    </row>
    <row r="196" spans="1:15" x14ac:dyDescent="0.2">
      <c r="A196" s="118">
        <v>300</v>
      </c>
      <c r="B196" s="122">
        <v>955</v>
      </c>
      <c r="C196" s="119"/>
      <c r="D196" s="119" t="s">
        <v>334</v>
      </c>
      <c r="E196" s="119" t="s">
        <v>105</v>
      </c>
      <c r="F196" s="388" t="s">
        <v>687</v>
      </c>
      <c r="G196" s="378" t="s">
        <v>350</v>
      </c>
      <c r="H196" s="16"/>
      <c r="I196" s="16"/>
      <c r="J196" s="28"/>
      <c r="K196" s="28"/>
      <c r="L196" s="28"/>
      <c r="M196" s="28"/>
      <c r="N196" s="28"/>
      <c r="O196" s="51"/>
    </row>
    <row r="197" spans="1:15" x14ac:dyDescent="0.2">
      <c r="A197" s="118">
        <v>300</v>
      </c>
      <c r="B197" s="122">
        <v>960</v>
      </c>
      <c r="C197" s="119"/>
      <c r="D197" s="119" t="s">
        <v>354</v>
      </c>
      <c r="E197" s="119" t="s">
        <v>356</v>
      </c>
      <c r="F197" s="388" t="s">
        <v>688</v>
      </c>
      <c r="G197" s="378" t="s">
        <v>350</v>
      </c>
      <c r="H197" s="16"/>
      <c r="I197" s="16"/>
      <c r="J197" s="28"/>
      <c r="K197" s="28"/>
      <c r="L197" s="28"/>
      <c r="M197" s="28"/>
      <c r="N197" s="28"/>
      <c r="O197" s="51"/>
    </row>
    <row r="198" spans="1:15" x14ac:dyDescent="0.2">
      <c r="A198" s="118">
        <v>300</v>
      </c>
      <c r="B198" s="122">
        <v>962</v>
      </c>
      <c r="C198" s="119"/>
      <c r="D198" s="119" t="s">
        <v>689</v>
      </c>
      <c r="E198" s="119" t="s">
        <v>75</v>
      </c>
      <c r="F198" s="388" t="s">
        <v>690</v>
      </c>
      <c r="G198" s="378" t="s">
        <v>350</v>
      </c>
      <c r="H198" s="16"/>
      <c r="I198" s="16"/>
      <c r="J198" s="28"/>
      <c r="K198" s="28"/>
      <c r="L198" s="28"/>
      <c r="M198" s="28"/>
      <c r="N198" s="28"/>
      <c r="O198" s="51"/>
    </row>
    <row r="199" spans="1:15" x14ac:dyDescent="0.2">
      <c r="A199" s="118">
        <v>300</v>
      </c>
      <c r="B199" s="122">
        <v>964</v>
      </c>
      <c r="C199" s="119"/>
      <c r="D199" s="119" t="s">
        <v>691</v>
      </c>
      <c r="E199" s="119" t="s">
        <v>124</v>
      </c>
      <c r="F199" s="388" t="s">
        <v>692</v>
      </c>
      <c r="G199" s="378" t="s">
        <v>350</v>
      </c>
      <c r="H199" s="16"/>
      <c r="I199" s="16"/>
      <c r="J199" s="28"/>
      <c r="K199" s="28"/>
      <c r="L199" s="28"/>
      <c r="M199" s="28"/>
      <c r="N199" s="28"/>
      <c r="O199" s="51"/>
    </row>
    <row r="200" spans="1:15" x14ac:dyDescent="0.2">
      <c r="A200" s="118">
        <v>300</v>
      </c>
      <c r="B200" s="122">
        <v>967</v>
      </c>
      <c r="C200" s="119"/>
      <c r="D200" s="119" t="s">
        <v>693</v>
      </c>
      <c r="E200" s="119" t="s">
        <v>91</v>
      </c>
      <c r="F200" s="388" t="s">
        <v>694</v>
      </c>
      <c r="G200" s="378" t="s">
        <v>350</v>
      </c>
      <c r="H200" s="16"/>
      <c r="I200" s="16"/>
      <c r="J200" s="28"/>
      <c r="K200" s="28"/>
      <c r="L200" s="28"/>
      <c r="M200" s="28"/>
      <c r="N200" s="28"/>
      <c r="O200" s="51"/>
    </row>
    <row r="201" spans="1:15" x14ac:dyDescent="0.2">
      <c r="A201" s="118">
        <v>300</v>
      </c>
      <c r="B201" s="122">
        <v>968</v>
      </c>
      <c r="C201" s="119"/>
      <c r="D201" s="119" t="s">
        <v>695</v>
      </c>
      <c r="E201" s="119" t="s">
        <v>189</v>
      </c>
      <c r="F201" s="388" t="s">
        <v>696</v>
      </c>
      <c r="G201" s="378" t="s">
        <v>350</v>
      </c>
      <c r="H201" s="16"/>
      <c r="I201" s="16"/>
      <c r="J201" s="28"/>
      <c r="K201" s="28"/>
      <c r="L201" s="28"/>
      <c r="M201" s="28"/>
      <c r="N201" s="28"/>
      <c r="O201" s="51"/>
    </row>
    <row r="202" spans="1:15" x14ac:dyDescent="0.2">
      <c r="A202" s="118">
        <v>300</v>
      </c>
      <c r="B202" s="122">
        <v>969</v>
      </c>
      <c r="C202" s="119"/>
      <c r="D202" s="119" t="s">
        <v>697</v>
      </c>
      <c r="E202" s="119" t="s">
        <v>90</v>
      </c>
      <c r="F202" s="388" t="s">
        <v>698</v>
      </c>
      <c r="G202" s="378" t="s">
        <v>350</v>
      </c>
      <c r="H202" s="16"/>
      <c r="I202" s="16"/>
      <c r="J202" s="28"/>
      <c r="K202" s="28"/>
      <c r="L202" s="28"/>
      <c r="M202" s="28"/>
      <c r="N202" s="28"/>
      <c r="O202" s="51"/>
    </row>
    <row r="203" spans="1:15" x14ac:dyDescent="0.2">
      <c r="A203" s="118">
        <v>300</v>
      </c>
      <c r="B203" s="122">
        <v>970</v>
      </c>
      <c r="C203" s="119"/>
      <c r="D203" s="119" t="s">
        <v>36</v>
      </c>
      <c r="E203" s="119" t="s">
        <v>149</v>
      </c>
      <c r="F203" s="388" t="s">
        <v>699</v>
      </c>
      <c r="G203" s="378" t="s">
        <v>350</v>
      </c>
      <c r="H203" s="16"/>
      <c r="I203" s="16"/>
      <c r="J203" s="28"/>
      <c r="K203" s="28"/>
      <c r="L203" s="28"/>
      <c r="M203" s="28"/>
      <c r="N203" s="28"/>
      <c r="O203" s="51"/>
    </row>
    <row r="204" spans="1:15" x14ac:dyDescent="0.2">
      <c r="A204" s="118">
        <v>300</v>
      </c>
      <c r="B204" s="122">
        <v>972</v>
      </c>
      <c r="C204" s="119"/>
      <c r="D204" s="119" t="s">
        <v>700</v>
      </c>
      <c r="E204" s="119" t="s">
        <v>325</v>
      </c>
      <c r="F204" s="388" t="s">
        <v>701</v>
      </c>
      <c r="G204" s="378" t="s">
        <v>350</v>
      </c>
      <c r="H204" s="16"/>
      <c r="I204" s="16"/>
      <c r="J204" s="28"/>
      <c r="K204" s="28"/>
      <c r="L204" s="28"/>
      <c r="M204" s="28"/>
      <c r="N204" s="28"/>
      <c r="O204" s="51"/>
    </row>
    <row r="205" spans="1:15" x14ac:dyDescent="0.2">
      <c r="A205" s="118">
        <v>300</v>
      </c>
      <c r="B205" s="122">
        <v>974</v>
      </c>
      <c r="C205" s="119"/>
      <c r="D205" s="119" t="s">
        <v>29</v>
      </c>
      <c r="E205" s="119" t="s">
        <v>227</v>
      </c>
      <c r="F205" s="388" t="s">
        <v>702</v>
      </c>
      <c r="G205" s="378" t="s">
        <v>350</v>
      </c>
      <c r="H205" s="16"/>
      <c r="I205" s="16"/>
      <c r="J205" s="28"/>
      <c r="K205" s="28"/>
      <c r="L205" s="28"/>
      <c r="M205" s="28"/>
      <c r="N205" s="28"/>
      <c r="O205" s="51"/>
    </row>
    <row r="206" spans="1:15" x14ac:dyDescent="0.2">
      <c r="A206" s="118">
        <v>300</v>
      </c>
      <c r="B206" s="122">
        <v>975</v>
      </c>
      <c r="C206" s="119"/>
      <c r="D206" s="119" t="s">
        <v>133</v>
      </c>
      <c r="E206" s="119" t="s">
        <v>115</v>
      </c>
      <c r="F206" s="388" t="s">
        <v>703</v>
      </c>
      <c r="G206" s="378" t="s">
        <v>350</v>
      </c>
      <c r="H206" s="16"/>
      <c r="I206" s="16"/>
      <c r="J206" s="28"/>
      <c r="K206" s="28"/>
      <c r="L206" s="28"/>
      <c r="M206" s="28"/>
      <c r="N206" s="28"/>
      <c r="O206" s="51"/>
    </row>
    <row r="207" spans="1:15" x14ac:dyDescent="0.2">
      <c r="A207" s="118">
        <v>300</v>
      </c>
      <c r="B207" s="122">
        <v>977</v>
      </c>
      <c r="C207" s="119"/>
      <c r="D207" s="119" t="s">
        <v>704</v>
      </c>
      <c r="E207" s="119" t="s">
        <v>194</v>
      </c>
      <c r="F207" s="388" t="s">
        <v>705</v>
      </c>
      <c r="G207" s="378" t="s">
        <v>350</v>
      </c>
      <c r="H207" s="16"/>
      <c r="I207" s="16"/>
      <c r="J207" s="28"/>
      <c r="K207" s="28"/>
      <c r="L207" s="28"/>
      <c r="M207" s="28"/>
      <c r="N207" s="28"/>
      <c r="O207" s="51"/>
    </row>
    <row r="208" spans="1:15" x14ac:dyDescent="0.2">
      <c r="A208" s="118">
        <v>300</v>
      </c>
      <c r="B208" s="122">
        <v>979</v>
      </c>
      <c r="C208" s="119"/>
      <c r="D208" s="119" t="s">
        <v>706</v>
      </c>
      <c r="E208" s="119" t="s">
        <v>324</v>
      </c>
      <c r="F208" s="388" t="s">
        <v>707</v>
      </c>
      <c r="G208" s="378" t="s">
        <v>350</v>
      </c>
      <c r="H208" s="16"/>
      <c r="I208" s="16"/>
      <c r="J208" s="28"/>
      <c r="K208" s="28"/>
      <c r="L208" s="28"/>
      <c r="M208" s="28"/>
      <c r="N208" s="28"/>
      <c r="O208" s="51"/>
    </row>
    <row r="209" spans="1:15" x14ac:dyDescent="0.2">
      <c r="A209" s="118">
        <v>300</v>
      </c>
      <c r="B209" s="122">
        <v>980</v>
      </c>
      <c r="C209" s="119"/>
      <c r="D209" s="119" t="s">
        <v>54</v>
      </c>
      <c r="E209" s="119" t="s">
        <v>189</v>
      </c>
      <c r="F209" s="388" t="s">
        <v>708</v>
      </c>
      <c r="G209" s="378" t="s">
        <v>350</v>
      </c>
      <c r="H209" s="16"/>
      <c r="I209" s="16"/>
      <c r="J209" s="28"/>
      <c r="K209" s="28"/>
      <c r="L209" s="28"/>
      <c r="M209" s="28"/>
      <c r="N209" s="28"/>
      <c r="O209" s="51"/>
    </row>
    <row r="210" spans="1:15" x14ac:dyDescent="0.2">
      <c r="A210" s="118">
        <v>300</v>
      </c>
      <c r="B210" s="122">
        <v>983</v>
      </c>
      <c r="C210" s="119"/>
      <c r="D210" s="119" t="s">
        <v>709</v>
      </c>
      <c r="E210" s="119" t="s">
        <v>75</v>
      </c>
      <c r="F210" s="388" t="s">
        <v>710</v>
      </c>
      <c r="G210" s="378" t="s">
        <v>350</v>
      </c>
      <c r="H210" s="16"/>
      <c r="I210" s="16"/>
      <c r="J210" s="28"/>
      <c r="K210" s="28"/>
      <c r="L210" s="28"/>
      <c r="M210" s="28"/>
      <c r="N210" s="28"/>
      <c r="O210" s="51"/>
    </row>
    <row r="211" spans="1:15" x14ac:dyDescent="0.2">
      <c r="A211" s="118">
        <v>300</v>
      </c>
      <c r="B211" s="122">
        <v>986</v>
      </c>
      <c r="C211" s="119"/>
      <c r="D211" s="119" t="s">
        <v>711</v>
      </c>
      <c r="E211" s="119" t="s">
        <v>175</v>
      </c>
      <c r="F211" s="388" t="s">
        <v>712</v>
      </c>
      <c r="G211" s="378" t="s">
        <v>350</v>
      </c>
      <c r="H211" s="16"/>
      <c r="I211" s="16"/>
      <c r="J211" s="28"/>
      <c r="K211" s="28"/>
      <c r="L211" s="28"/>
      <c r="M211" s="28"/>
      <c r="N211" s="28"/>
      <c r="O211" s="51"/>
    </row>
    <row r="212" spans="1:15" x14ac:dyDescent="0.2">
      <c r="A212" s="118">
        <v>300</v>
      </c>
      <c r="B212" s="122">
        <v>988</v>
      </c>
      <c r="C212" s="119"/>
      <c r="D212" s="119" t="s">
        <v>713</v>
      </c>
      <c r="E212" s="119" t="s">
        <v>97</v>
      </c>
      <c r="F212" s="388" t="s">
        <v>714</v>
      </c>
      <c r="G212" s="378" t="s">
        <v>350</v>
      </c>
      <c r="H212" s="16"/>
      <c r="I212" s="16"/>
      <c r="J212" s="28"/>
      <c r="K212" s="28"/>
      <c r="L212" s="28"/>
      <c r="M212" s="28"/>
      <c r="N212" s="28"/>
      <c r="O212" s="51"/>
    </row>
    <row r="213" spans="1:15" x14ac:dyDescent="0.2">
      <c r="A213" s="118">
        <v>300</v>
      </c>
      <c r="B213" s="122">
        <v>989</v>
      </c>
      <c r="C213" s="119"/>
      <c r="D213" s="119" t="s">
        <v>715</v>
      </c>
      <c r="E213" s="119" t="s">
        <v>223</v>
      </c>
      <c r="F213" s="388" t="s">
        <v>716</v>
      </c>
      <c r="G213" s="378" t="s">
        <v>350</v>
      </c>
      <c r="H213" s="16"/>
      <c r="I213" s="16"/>
      <c r="J213" s="28"/>
      <c r="K213" s="28"/>
      <c r="L213" s="28"/>
      <c r="M213" s="28"/>
      <c r="N213" s="28"/>
      <c r="O213" s="51"/>
    </row>
    <row r="214" spans="1:15" x14ac:dyDescent="0.2">
      <c r="A214" s="118">
        <v>300</v>
      </c>
      <c r="B214" s="122">
        <v>990</v>
      </c>
      <c r="C214" s="119"/>
      <c r="D214" s="119" t="s">
        <v>717</v>
      </c>
      <c r="E214" s="119" t="s">
        <v>248</v>
      </c>
      <c r="F214" s="388" t="s">
        <v>718</v>
      </c>
      <c r="G214" s="378" t="s">
        <v>350</v>
      </c>
      <c r="H214" s="16"/>
      <c r="I214" s="16"/>
      <c r="J214" s="28"/>
      <c r="K214" s="28"/>
      <c r="L214" s="28"/>
      <c r="M214" s="28"/>
      <c r="N214" s="28"/>
      <c r="O214" s="51"/>
    </row>
    <row r="215" spans="1:15" x14ac:dyDescent="0.2">
      <c r="A215" s="118">
        <v>300</v>
      </c>
      <c r="B215" s="122">
        <v>991</v>
      </c>
      <c r="C215" s="119"/>
      <c r="D215" s="119" t="s">
        <v>335</v>
      </c>
      <c r="E215" s="119" t="s">
        <v>190</v>
      </c>
      <c r="F215" s="388" t="s">
        <v>719</v>
      </c>
      <c r="G215" s="378" t="s">
        <v>350</v>
      </c>
      <c r="H215" s="16"/>
      <c r="I215" s="16"/>
      <c r="J215" s="28"/>
      <c r="K215" s="28"/>
      <c r="L215" s="28"/>
      <c r="M215" s="28"/>
      <c r="N215" s="28"/>
      <c r="O215" s="51"/>
    </row>
    <row r="216" spans="1:15" x14ac:dyDescent="0.2">
      <c r="A216" s="118">
        <v>300</v>
      </c>
      <c r="B216" s="122">
        <v>993</v>
      </c>
      <c r="C216" s="119"/>
      <c r="D216" s="119" t="s">
        <v>355</v>
      </c>
      <c r="E216" s="119" t="s">
        <v>357</v>
      </c>
      <c r="F216" s="388" t="s">
        <v>720</v>
      </c>
      <c r="G216" s="378" t="s">
        <v>350</v>
      </c>
      <c r="H216" s="16"/>
      <c r="I216" s="16"/>
      <c r="J216" s="28"/>
      <c r="K216" s="28"/>
      <c r="L216" s="28"/>
      <c r="M216" s="28"/>
      <c r="N216" s="28"/>
      <c r="O216" s="51"/>
    </row>
    <row r="217" spans="1:15" x14ac:dyDescent="0.2">
      <c r="A217" s="118">
        <v>300</v>
      </c>
      <c r="B217" s="122">
        <v>995</v>
      </c>
      <c r="C217" s="119"/>
      <c r="D217" s="119" t="s">
        <v>721</v>
      </c>
      <c r="E217" s="119" t="s">
        <v>146</v>
      </c>
      <c r="F217" s="388" t="s">
        <v>722</v>
      </c>
      <c r="G217" s="378" t="s">
        <v>350</v>
      </c>
      <c r="H217" s="16"/>
      <c r="I217" s="16"/>
      <c r="J217" s="28"/>
      <c r="K217" s="28"/>
      <c r="L217" s="28"/>
      <c r="M217" s="28"/>
      <c r="N217" s="28"/>
      <c r="O217" s="51"/>
    </row>
    <row r="218" spans="1:15" x14ac:dyDescent="0.2">
      <c r="A218" s="118">
        <v>300</v>
      </c>
      <c r="B218" s="122">
        <v>996</v>
      </c>
      <c r="C218" s="119"/>
      <c r="D218" s="119" t="s">
        <v>51</v>
      </c>
      <c r="E218" s="119" t="s">
        <v>174</v>
      </c>
      <c r="F218" s="388" t="s">
        <v>723</v>
      </c>
      <c r="G218" s="378" t="s">
        <v>350</v>
      </c>
      <c r="H218" s="16"/>
      <c r="I218" s="16"/>
      <c r="J218" s="28"/>
      <c r="K218" s="28"/>
      <c r="L218" s="28"/>
      <c r="M218" s="28"/>
      <c r="N218" s="28"/>
      <c r="O218" s="51"/>
    </row>
    <row r="219" spans="1:15" x14ac:dyDescent="0.2">
      <c r="A219" s="118">
        <v>300</v>
      </c>
      <c r="B219" s="122">
        <v>999</v>
      </c>
      <c r="C219" s="119"/>
      <c r="D219" s="119" t="s">
        <v>724</v>
      </c>
      <c r="E219" s="119" t="s">
        <v>93</v>
      </c>
      <c r="F219" s="388" t="s">
        <v>725</v>
      </c>
      <c r="G219" s="378" t="s">
        <v>350</v>
      </c>
      <c r="H219" s="16"/>
      <c r="I219" s="16"/>
      <c r="J219" s="28"/>
      <c r="K219" s="28"/>
      <c r="L219" s="28"/>
      <c r="M219" s="28"/>
      <c r="N219" s="28"/>
      <c r="O219" s="51"/>
    </row>
    <row r="220" spans="1:15" x14ac:dyDescent="0.2">
      <c r="A220" s="118">
        <v>300</v>
      </c>
      <c r="B220" s="122">
        <v>1001</v>
      </c>
      <c r="C220" s="119"/>
      <c r="D220" s="119" t="s">
        <v>726</v>
      </c>
      <c r="E220" s="119" t="s">
        <v>123</v>
      </c>
      <c r="F220" s="388" t="s">
        <v>727</v>
      </c>
      <c r="G220" s="378" t="s">
        <v>350</v>
      </c>
      <c r="H220" s="16"/>
      <c r="I220" s="16"/>
      <c r="J220" s="28"/>
      <c r="K220" s="28"/>
      <c r="L220" s="28"/>
      <c r="M220" s="28"/>
      <c r="N220" s="28"/>
      <c r="O220" s="51"/>
    </row>
    <row r="221" spans="1:15" x14ac:dyDescent="0.2">
      <c r="A221" s="118">
        <v>300</v>
      </c>
      <c r="B221" s="122">
        <v>1003</v>
      </c>
      <c r="C221" s="119"/>
      <c r="D221" s="119" t="s">
        <v>728</v>
      </c>
      <c r="E221" s="119" t="s">
        <v>244</v>
      </c>
      <c r="F221" s="388" t="s">
        <v>729</v>
      </c>
      <c r="G221" s="378" t="s">
        <v>350</v>
      </c>
      <c r="H221" s="16"/>
      <c r="I221" s="16"/>
      <c r="J221" s="28"/>
      <c r="K221" s="28"/>
      <c r="L221" s="28"/>
      <c r="M221" s="28"/>
      <c r="N221" s="28"/>
      <c r="O221" s="51"/>
    </row>
    <row r="222" spans="1:15" x14ac:dyDescent="0.2">
      <c r="A222" s="118">
        <v>300</v>
      </c>
      <c r="B222" s="122">
        <v>1018</v>
      </c>
      <c r="C222" s="119"/>
      <c r="D222" s="119" t="s">
        <v>730</v>
      </c>
      <c r="E222" s="119" t="s">
        <v>225</v>
      </c>
      <c r="F222" s="388" t="s">
        <v>731</v>
      </c>
      <c r="G222" s="378" t="s">
        <v>350</v>
      </c>
      <c r="H222" s="16"/>
      <c r="I222" s="16"/>
      <c r="J222" s="28"/>
      <c r="K222" s="28"/>
      <c r="L222" s="28"/>
      <c r="M222" s="28"/>
      <c r="N222" s="28"/>
      <c r="O222" s="51"/>
    </row>
    <row r="223" spans="1:15" x14ac:dyDescent="0.2">
      <c r="A223" s="118">
        <v>300</v>
      </c>
      <c r="B223" s="122">
        <v>1019</v>
      </c>
      <c r="C223" s="119"/>
      <c r="D223" s="119" t="s">
        <v>732</v>
      </c>
      <c r="E223" s="119" t="s">
        <v>239</v>
      </c>
      <c r="F223" s="388" t="s">
        <v>733</v>
      </c>
      <c r="G223" s="378" t="s">
        <v>350</v>
      </c>
      <c r="H223" s="16"/>
      <c r="I223" s="16"/>
      <c r="J223" s="28"/>
      <c r="K223" s="28"/>
      <c r="L223" s="28"/>
      <c r="M223" s="28"/>
      <c r="N223" s="28"/>
      <c r="O223" s="51"/>
    </row>
    <row r="224" spans="1:15" x14ac:dyDescent="0.2">
      <c r="A224" s="118">
        <v>300</v>
      </c>
      <c r="B224" s="122">
        <v>1021</v>
      </c>
      <c r="C224" s="119"/>
      <c r="D224" s="119" t="s">
        <v>734</v>
      </c>
      <c r="E224" s="119" t="s">
        <v>95</v>
      </c>
      <c r="F224" s="388" t="s">
        <v>735</v>
      </c>
      <c r="G224" s="378" t="s">
        <v>350</v>
      </c>
      <c r="H224" s="16"/>
      <c r="I224" s="16"/>
      <c r="J224" s="28"/>
      <c r="K224" s="28"/>
      <c r="L224" s="28"/>
      <c r="M224" s="28"/>
      <c r="N224" s="28"/>
      <c r="O224" s="51"/>
    </row>
    <row r="225" spans="1:15" x14ac:dyDescent="0.2">
      <c r="A225" s="118">
        <v>300</v>
      </c>
      <c r="B225" s="122">
        <v>1022</v>
      </c>
      <c r="C225" s="119"/>
      <c r="D225" s="119" t="s">
        <v>736</v>
      </c>
      <c r="E225" s="119" t="s">
        <v>256</v>
      </c>
      <c r="F225" s="388" t="s">
        <v>737</v>
      </c>
      <c r="G225" s="378" t="s">
        <v>350</v>
      </c>
      <c r="H225" s="16"/>
      <c r="I225" s="16"/>
      <c r="J225" s="28"/>
      <c r="K225" s="28"/>
      <c r="L225" s="28"/>
      <c r="M225" s="28"/>
      <c r="N225" s="28"/>
      <c r="O225" s="51"/>
    </row>
    <row r="226" spans="1:15" x14ac:dyDescent="0.2">
      <c r="A226" s="118">
        <v>300</v>
      </c>
      <c r="B226" s="122">
        <v>1023</v>
      </c>
      <c r="C226" s="119"/>
      <c r="D226" s="119" t="s">
        <v>65</v>
      </c>
      <c r="E226" s="119" t="s">
        <v>222</v>
      </c>
      <c r="F226" s="388" t="s">
        <v>738</v>
      </c>
      <c r="G226" s="378" t="s">
        <v>350</v>
      </c>
      <c r="H226" s="16"/>
      <c r="I226" s="16"/>
      <c r="J226" s="28"/>
      <c r="K226" s="28"/>
      <c r="L226" s="28"/>
      <c r="M226" s="28"/>
      <c r="N226" s="28"/>
      <c r="O226" s="51"/>
    </row>
    <row r="227" spans="1:15" x14ac:dyDescent="0.2">
      <c r="A227" s="118">
        <v>300</v>
      </c>
      <c r="B227" s="122">
        <v>1025</v>
      </c>
      <c r="C227" s="119"/>
      <c r="D227" s="119" t="s">
        <v>336</v>
      </c>
      <c r="E227" s="119" t="s">
        <v>188</v>
      </c>
      <c r="F227" s="388" t="s">
        <v>739</v>
      </c>
      <c r="G227" s="378" t="s">
        <v>350</v>
      </c>
      <c r="H227" s="16"/>
      <c r="I227" s="16"/>
      <c r="J227" s="28"/>
      <c r="K227" s="28"/>
      <c r="L227" s="28"/>
      <c r="M227" s="28"/>
      <c r="N227" s="28"/>
      <c r="O227" s="51"/>
    </row>
    <row r="228" spans="1:15" x14ac:dyDescent="0.2">
      <c r="A228" s="118">
        <v>300</v>
      </c>
      <c r="B228" s="122">
        <v>1026</v>
      </c>
      <c r="C228" s="119"/>
      <c r="D228" s="119" t="s">
        <v>740</v>
      </c>
      <c r="E228" s="119" t="s">
        <v>158</v>
      </c>
      <c r="F228" s="388" t="s">
        <v>741</v>
      </c>
      <c r="G228" s="378" t="s">
        <v>350</v>
      </c>
      <c r="H228" s="16"/>
      <c r="I228" s="16"/>
      <c r="J228" s="28"/>
      <c r="K228" s="28"/>
      <c r="L228" s="28"/>
      <c r="M228" s="28"/>
      <c r="N228" s="28"/>
      <c r="O228" s="51"/>
    </row>
    <row r="229" spans="1:15" x14ac:dyDescent="0.2">
      <c r="A229" s="118">
        <v>300</v>
      </c>
      <c r="B229" s="122">
        <v>1030</v>
      </c>
      <c r="C229" s="119"/>
      <c r="D229" s="119" t="s">
        <v>742</v>
      </c>
      <c r="E229" s="119" t="s">
        <v>192</v>
      </c>
      <c r="F229" s="388" t="s">
        <v>743</v>
      </c>
      <c r="G229" s="378" t="s">
        <v>350</v>
      </c>
      <c r="H229" s="16"/>
      <c r="I229" s="16"/>
      <c r="J229" s="28"/>
      <c r="K229" s="28"/>
      <c r="L229" s="28"/>
      <c r="M229" s="28"/>
      <c r="N229" s="28"/>
      <c r="O229" s="51"/>
    </row>
    <row r="230" spans="1:15" x14ac:dyDescent="0.2">
      <c r="A230" s="118">
        <v>300</v>
      </c>
      <c r="B230" s="122">
        <v>1031</v>
      </c>
      <c r="C230" s="119"/>
      <c r="D230" s="119" t="s">
        <v>744</v>
      </c>
      <c r="E230" s="119" t="s">
        <v>287</v>
      </c>
      <c r="F230" s="388" t="s">
        <v>745</v>
      </c>
      <c r="G230" s="378" t="s">
        <v>350</v>
      </c>
      <c r="H230" s="16"/>
      <c r="I230" s="16"/>
      <c r="J230" s="28"/>
      <c r="K230" s="28"/>
      <c r="L230" s="28"/>
      <c r="M230" s="28"/>
      <c r="N230" s="28"/>
      <c r="O230" s="51"/>
    </row>
    <row r="231" spans="1:15" x14ac:dyDescent="0.2">
      <c r="A231" s="118">
        <v>300</v>
      </c>
      <c r="B231" s="122">
        <v>1032</v>
      </c>
      <c r="C231" s="119"/>
      <c r="D231" s="119" t="s">
        <v>746</v>
      </c>
      <c r="E231" s="119" t="s">
        <v>193</v>
      </c>
      <c r="F231" s="388" t="s">
        <v>747</v>
      </c>
      <c r="G231" s="378" t="s">
        <v>350</v>
      </c>
      <c r="H231" s="16"/>
      <c r="I231" s="16"/>
      <c r="J231" s="28"/>
      <c r="K231" s="28"/>
      <c r="L231" s="28"/>
      <c r="M231" s="28"/>
      <c r="N231" s="28"/>
      <c r="O231" s="51"/>
    </row>
    <row r="232" spans="1:15" x14ac:dyDescent="0.2">
      <c r="A232" s="118">
        <v>300</v>
      </c>
      <c r="B232" s="122">
        <v>1033</v>
      </c>
      <c r="C232" s="119"/>
      <c r="D232" s="119" t="s">
        <v>748</v>
      </c>
      <c r="E232" s="119" t="s">
        <v>198</v>
      </c>
      <c r="F232" s="388" t="s">
        <v>749</v>
      </c>
      <c r="G232" s="378">
        <v>43101</v>
      </c>
      <c r="H232" s="16"/>
      <c r="I232" s="16"/>
      <c r="J232" s="28"/>
      <c r="K232" s="28"/>
      <c r="L232" s="28"/>
      <c r="M232" s="28"/>
      <c r="N232" s="28"/>
      <c r="O232" s="51"/>
    </row>
    <row r="233" spans="1:15" x14ac:dyDescent="0.2">
      <c r="A233" s="118">
        <v>300</v>
      </c>
      <c r="B233" s="122">
        <v>1043</v>
      </c>
      <c r="C233" s="119"/>
      <c r="D233" s="119" t="s">
        <v>750</v>
      </c>
      <c r="E233" s="119" t="s">
        <v>249</v>
      </c>
      <c r="F233" s="388" t="s">
        <v>751</v>
      </c>
      <c r="G233" s="378" t="s">
        <v>350</v>
      </c>
      <c r="H233" s="16"/>
      <c r="I233" s="16"/>
      <c r="J233" s="28"/>
      <c r="K233" s="28"/>
      <c r="L233" s="28"/>
      <c r="M233" s="28"/>
      <c r="N233" s="28"/>
      <c r="O233" s="51"/>
    </row>
    <row r="234" spans="1:15" x14ac:dyDescent="0.2">
      <c r="A234" s="118">
        <v>300</v>
      </c>
      <c r="B234" s="122">
        <v>1056</v>
      </c>
      <c r="C234" s="119"/>
      <c r="D234" s="119" t="s">
        <v>752</v>
      </c>
      <c r="E234" s="119" t="s">
        <v>75</v>
      </c>
      <c r="F234" s="388" t="s">
        <v>753</v>
      </c>
      <c r="G234" s="378" t="s">
        <v>350</v>
      </c>
      <c r="H234" s="16"/>
      <c r="I234" s="16"/>
      <c r="J234" s="28"/>
      <c r="K234" s="28"/>
      <c r="L234" s="28"/>
      <c r="M234" s="28"/>
      <c r="N234" s="28"/>
      <c r="O234" s="51"/>
    </row>
    <row r="235" spans="1:15" x14ac:dyDescent="0.2">
      <c r="A235" s="118">
        <v>300</v>
      </c>
      <c r="B235" s="122">
        <v>1083</v>
      </c>
      <c r="C235" s="119"/>
      <c r="D235" s="119" t="s">
        <v>337</v>
      </c>
      <c r="E235" s="119" t="s">
        <v>129</v>
      </c>
      <c r="F235" s="388" t="s">
        <v>754</v>
      </c>
      <c r="G235" s="378" t="s">
        <v>350</v>
      </c>
      <c r="H235" s="16"/>
      <c r="I235" s="16"/>
      <c r="J235" s="28"/>
      <c r="K235" s="28"/>
      <c r="L235" s="28"/>
      <c r="M235" s="28"/>
      <c r="N235" s="28"/>
      <c r="O235" s="51"/>
    </row>
    <row r="236" spans="1:15" x14ac:dyDescent="0.2">
      <c r="A236" s="118">
        <v>300</v>
      </c>
      <c r="B236" s="122">
        <v>1103</v>
      </c>
      <c r="C236" s="119"/>
      <c r="D236" s="119" t="s">
        <v>73</v>
      </c>
      <c r="E236" s="119" t="s">
        <v>84</v>
      </c>
      <c r="F236" s="388" t="s">
        <v>755</v>
      </c>
      <c r="G236" s="378" t="s">
        <v>350</v>
      </c>
      <c r="H236" s="16"/>
      <c r="I236" s="16"/>
      <c r="J236" s="28"/>
      <c r="K236" s="28"/>
      <c r="L236" s="28"/>
      <c r="M236" s="28"/>
      <c r="N236" s="28"/>
      <c r="O236" s="51"/>
    </row>
    <row r="237" spans="1:15" x14ac:dyDescent="0.2">
      <c r="A237" s="118">
        <v>300</v>
      </c>
      <c r="B237" s="122">
        <v>1104</v>
      </c>
      <c r="C237" s="119"/>
      <c r="D237" s="119" t="s">
        <v>756</v>
      </c>
      <c r="E237" s="119" t="s">
        <v>106</v>
      </c>
      <c r="F237" s="388" t="s">
        <v>757</v>
      </c>
      <c r="G237" s="378" t="s">
        <v>350</v>
      </c>
      <c r="H237" s="16"/>
      <c r="I237" s="16"/>
      <c r="J237" s="28"/>
      <c r="K237" s="28"/>
      <c r="L237" s="28"/>
      <c r="M237" s="28"/>
      <c r="N237" s="28"/>
      <c r="O237" s="51"/>
    </row>
    <row r="238" spans="1:15" x14ac:dyDescent="0.2">
      <c r="A238" s="118">
        <v>300</v>
      </c>
      <c r="B238" s="122">
        <v>1107</v>
      </c>
      <c r="C238" s="119"/>
      <c r="D238" s="119" t="s">
        <v>758</v>
      </c>
      <c r="E238" s="119" t="s">
        <v>110</v>
      </c>
      <c r="F238" s="388" t="s">
        <v>759</v>
      </c>
      <c r="G238" s="378">
        <v>43101</v>
      </c>
      <c r="H238" s="16"/>
      <c r="I238" s="16"/>
      <c r="J238" s="28"/>
      <c r="K238" s="28"/>
      <c r="L238" s="28"/>
      <c r="M238" s="28"/>
      <c r="N238" s="28"/>
      <c r="O238" s="51"/>
    </row>
    <row r="239" spans="1:15" x14ac:dyDescent="0.2">
      <c r="A239" s="118">
        <v>300</v>
      </c>
      <c r="B239" s="122">
        <v>1108</v>
      </c>
      <c r="C239" s="119"/>
      <c r="D239" s="119" t="s">
        <v>760</v>
      </c>
      <c r="E239" s="119" t="s">
        <v>83</v>
      </c>
      <c r="F239" s="388" t="s">
        <v>761</v>
      </c>
      <c r="G239" s="378" t="s">
        <v>350</v>
      </c>
      <c r="H239" s="16"/>
      <c r="I239" s="16"/>
      <c r="J239" s="28"/>
      <c r="K239" s="28"/>
      <c r="L239" s="28"/>
      <c r="M239" s="28"/>
      <c r="N239" s="28"/>
      <c r="O239" s="51"/>
    </row>
    <row r="240" spans="1:15" x14ac:dyDescent="0.2">
      <c r="A240" s="118">
        <v>300</v>
      </c>
      <c r="B240" s="122">
        <v>1109</v>
      </c>
      <c r="C240" s="119"/>
      <c r="D240" s="119" t="s">
        <v>22</v>
      </c>
      <c r="E240" s="119" t="s">
        <v>255</v>
      </c>
      <c r="F240" s="388" t="s">
        <v>762</v>
      </c>
      <c r="G240" s="378" t="s">
        <v>350</v>
      </c>
      <c r="H240" s="16"/>
      <c r="I240" s="16"/>
      <c r="J240" s="28"/>
      <c r="K240" s="28"/>
      <c r="L240" s="28"/>
      <c r="M240" s="28"/>
      <c r="N240" s="28"/>
      <c r="O240" s="51"/>
    </row>
    <row r="241" spans="1:15" x14ac:dyDescent="0.2">
      <c r="A241" s="118">
        <v>300</v>
      </c>
      <c r="B241" s="122">
        <v>1110</v>
      </c>
      <c r="C241" s="119"/>
      <c r="D241" s="119" t="s">
        <v>763</v>
      </c>
      <c r="E241" s="119" t="s">
        <v>227</v>
      </c>
      <c r="F241" s="388" t="s">
        <v>764</v>
      </c>
      <c r="G241" s="378" t="s">
        <v>350</v>
      </c>
      <c r="H241" s="16"/>
      <c r="I241" s="16"/>
      <c r="J241" s="28"/>
      <c r="K241" s="28"/>
      <c r="L241" s="28"/>
      <c r="M241" s="28"/>
      <c r="N241" s="28"/>
      <c r="O241" s="51"/>
    </row>
    <row r="242" spans="1:15" x14ac:dyDescent="0.2">
      <c r="A242" s="118">
        <v>300</v>
      </c>
      <c r="B242" s="122">
        <v>1111</v>
      </c>
      <c r="C242" s="119"/>
      <c r="D242" s="119" t="s">
        <v>765</v>
      </c>
      <c r="E242" s="119" t="s">
        <v>78</v>
      </c>
      <c r="F242" s="388" t="s">
        <v>766</v>
      </c>
      <c r="G242" s="378" t="s">
        <v>350</v>
      </c>
      <c r="H242" s="16"/>
      <c r="I242" s="16"/>
      <c r="J242" s="28"/>
      <c r="K242" s="28"/>
      <c r="L242" s="28"/>
      <c r="M242" s="28"/>
      <c r="N242" s="28"/>
      <c r="O242" s="51"/>
    </row>
    <row r="243" spans="1:15" x14ac:dyDescent="0.2">
      <c r="A243" s="118">
        <v>300</v>
      </c>
      <c r="B243" s="122">
        <v>1112</v>
      </c>
      <c r="C243" s="119"/>
      <c r="D243" s="119" t="s">
        <v>767</v>
      </c>
      <c r="E243" s="119" t="s">
        <v>93</v>
      </c>
      <c r="F243" s="388" t="s">
        <v>768</v>
      </c>
      <c r="G243" s="378">
        <v>42736</v>
      </c>
      <c r="H243" s="16"/>
      <c r="I243" s="16"/>
      <c r="J243" s="28"/>
      <c r="K243" s="28"/>
      <c r="L243" s="28"/>
      <c r="M243" s="28"/>
      <c r="N243" s="28"/>
      <c r="O243" s="51"/>
    </row>
    <row r="244" spans="1:15" x14ac:dyDescent="0.2">
      <c r="A244" s="118">
        <v>300</v>
      </c>
      <c r="B244" s="122">
        <v>1114</v>
      </c>
      <c r="C244" s="119"/>
      <c r="D244" s="119" t="s">
        <v>769</v>
      </c>
      <c r="E244" s="119" t="s">
        <v>160</v>
      </c>
      <c r="F244" s="388" t="s">
        <v>770</v>
      </c>
      <c r="G244" s="378" t="s">
        <v>350</v>
      </c>
      <c r="H244" s="16"/>
      <c r="I244" s="16"/>
      <c r="J244" s="28"/>
      <c r="K244" s="28"/>
      <c r="L244" s="28"/>
      <c r="M244" s="28"/>
      <c r="N244" s="28"/>
      <c r="O244" s="51"/>
    </row>
    <row r="245" spans="1:15" x14ac:dyDescent="0.2">
      <c r="A245" s="118">
        <v>300</v>
      </c>
      <c r="B245" s="122">
        <v>1118</v>
      </c>
      <c r="C245" s="119"/>
      <c r="D245" s="119" t="s">
        <v>771</v>
      </c>
      <c r="E245" s="119" t="s">
        <v>265</v>
      </c>
      <c r="F245" s="388" t="s">
        <v>772</v>
      </c>
      <c r="G245" s="378" t="s">
        <v>350</v>
      </c>
      <c r="H245" s="16"/>
      <c r="I245" s="16"/>
      <c r="J245" s="28"/>
      <c r="K245" s="28"/>
      <c r="L245" s="28"/>
      <c r="M245" s="28"/>
      <c r="N245" s="28"/>
      <c r="O245" s="51"/>
    </row>
    <row r="246" spans="1:15" x14ac:dyDescent="0.2">
      <c r="A246" s="118">
        <v>300</v>
      </c>
      <c r="B246" s="122">
        <v>1127</v>
      </c>
      <c r="C246" s="119"/>
      <c r="D246" s="119" t="s">
        <v>773</v>
      </c>
      <c r="E246" s="119" t="s">
        <v>149</v>
      </c>
      <c r="F246" s="388" t="s">
        <v>774</v>
      </c>
      <c r="G246" s="378" t="s">
        <v>350</v>
      </c>
      <c r="H246" s="16"/>
      <c r="I246" s="16"/>
      <c r="J246" s="28"/>
      <c r="K246" s="28"/>
      <c r="L246" s="28"/>
      <c r="M246" s="28"/>
      <c r="N246" s="28"/>
      <c r="O246" s="51"/>
    </row>
    <row r="247" spans="1:15" x14ac:dyDescent="0.2">
      <c r="A247" s="118">
        <v>300</v>
      </c>
      <c r="B247" s="122">
        <v>1139</v>
      </c>
      <c r="C247" s="119"/>
      <c r="D247" s="119" t="s">
        <v>775</v>
      </c>
      <c r="E247" s="119" t="s">
        <v>77</v>
      </c>
      <c r="F247" s="388" t="s">
        <v>776</v>
      </c>
      <c r="G247" s="378" t="s">
        <v>350</v>
      </c>
      <c r="H247" s="16"/>
      <c r="I247" s="16"/>
      <c r="J247" s="28"/>
      <c r="K247" s="28"/>
      <c r="L247" s="28"/>
      <c r="M247" s="28"/>
      <c r="N247" s="28"/>
      <c r="O247" s="51"/>
    </row>
    <row r="248" spans="1:15" x14ac:dyDescent="0.2">
      <c r="A248" s="118">
        <v>300</v>
      </c>
      <c r="B248" s="122">
        <v>1162</v>
      </c>
      <c r="C248" s="119"/>
      <c r="D248" s="119" t="s">
        <v>777</v>
      </c>
      <c r="E248" s="119" t="s">
        <v>87</v>
      </c>
      <c r="F248" s="388" t="s">
        <v>778</v>
      </c>
      <c r="G248" s="378">
        <v>42370</v>
      </c>
      <c r="H248" s="16"/>
      <c r="I248" s="16"/>
      <c r="J248" s="28"/>
      <c r="K248" s="28"/>
      <c r="L248" s="28"/>
      <c r="M248" s="28"/>
      <c r="N248" s="28"/>
      <c r="O248" s="51"/>
    </row>
    <row r="249" spans="1:15" x14ac:dyDescent="0.2">
      <c r="A249" s="118">
        <v>300</v>
      </c>
      <c r="B249" s="122">
        <v>1163</v>
      </c>
      <c r="C249" s="119"/>
      <c r="D249" s="119" t="s">
        <v>779</v>
      </c>
      <c r="E249" s="119" t="s">
        <v>87</v>
      </c>
      <c r="F249" s="388" t="s">
        <v>780</v>
      </c>
      <c r="G249" s="378" t="s">
        <v>350</v>
      </c>
      <c r="H249" s="16"/>
      <c r="I249" s="16"/>
      <c r="J249" s="28"/>
      <c r="K249" s="28"/>
      <c r="L249" s="28"/>
      <c r="M249" s="28"/>
      <c r="N249" s="28"/>
      <c r="O249" s="51"/>
    </row>
    <row r="250" spans="1:15" x14ac:dyDescent="0.2">
      <c r="A250" s="118">
        <v>300</v>
      </c>
      <c r="B250" s="122">
        <v>1166</v>
      </c>
      <c r="C250" s="119"/>
      <c r="D250" s="119" t="s">
        <v>781</v>
      </c>
      <c r="E250" s="119" t="s">
        <v>178</v>
      </c>
      <c r="F250" s="388" t="s">
        <v>782</v>
      </c>
      <c r="G250" s="378" t="s">
        <v>350</v>
      </c>
      <c r="H250" s="16"/>
      <c r="I250" s="16"/>
      <c r="J250" s="28"/>
      <c r="K250" s="28"/>
      <c r="L250" s="28"/>
      <c r="M250" s="28"/>
      <c r="N250" s="28"/>
      <c r="O250" s="51"/>
    </row>
    <row r="251" spans="1:15" x14ac:dyDescent="0.2">
      <c r="A251" s="118">
        <v>300</v>
      </c>
      <c r="B251" s="122">
        <v>1167</v>
      </c>
      <c r="C251" s="119"/>
      <c r="D251" s="119" t="s">
        <v>783</v>
      </c>
      <c r="E251" s="119" t="s">
        <v>186</v>
      </c>
      <c r="F251" s="388" t="s">
        <v>784</v>
      </c>
      <c r="G251" s="378">
        <v>42370</v>
      </c>
      <c r="H251" s="16"/>
      <c r="I251" s="16"/>
      <c r="J251" s="28"/>
      <c r="K251" s="28"/>
      <c r="L251" s="28"/>
      <c r="M251" s="28"/>
      <c r="N251" s="28"/>
      <c r="O251" s="51"/>
    </row>
    <row r="252" spans="1:15" x14ac:dyDescent="0.2">
      <c r="A252" s="118">
        <v>300</v>
      </c>
      <c r="B252" s="122">
        <v>1168</v>
      </c>
      <c r="C252" s="119"/>
      <c r="D252" s="119" t="s">
        <v>785</v>
      </c>
      <c r="E252" s="119" t="s">
        <v>122</v>
      </c>
      <c r="F252" s="388" t="s">
        <v>786</v>
      </c>
      <c r="G252" s="378" t="s">
        <v>350</v>
      </c>
      <c r="H252" s="16"/>
      <c r="I252" s="16"/>
      <c r="J252" s="28"/>
      <c r="K252" s="28"/>
      <c r="L252" s="28"/>
      <c r="M252" s="28"/>
      <c r="N252" s="28"/>
      <c r="O252" s="51"/>
    </row>
    <row r="253" spans="1:15" x14ac:dyDescent="0.2">
      <c r="A253" s="118">
        <v>300</v>
      </c>
      <c r="B253" s="122">
        <v>1181</v>
      </c>
      <c r="C253" s="119"/>
      <c r="D253" s="119" t="s">
        <v>210</v>
      </c>
      <c r="E253" s="119" t="s">
        <v>291</v>
      </c>
      <c r="F253" s="388" t="s">
        <v>787</v>
      </c>
      <c r="G253" s="378" t="s">
        <v>350</v>
      </c>
      <c r="H253" s="16"/>
      <c r="I253" s="16"/>
      <c r="J253" s="28"/>
      <c r="K253" s="28"/>
      <c r="L253" s="28"/>
      <c r="M253" s="28"/>
      <c r="N253" s="28"/>
      <c r="O253" s="51"/>
    </row>
    <row r="254" spans="1:15" x14ac:dyDescent="0.2">
      <c r="A254" s="118">
        <v>300</v>
      </c>
      <c r="B254" s="122">
        <v>1186</v>
      </c>
      <c r="C254" s="119"/>
      <c r="D254" s="119" t="s">
        <v>788</v>
      </c>
      <c r="E254" s="119" t="s">
        <v>158</v>
      </c>
      <c r="F254" s="388" t="s">
        <v>789</v>
      </c>
      <c r="G254" s="378" t="s">
        <v>350</v>
      </c>
      <c r="H254" s="16"/>
      <c r="I254" s="16"/>
      <c r="J254" s="28"/>
      <c r="K254" s="28"/>
      <c r="L254" s="28"/>
      <c r="M254" s="28"/>
      <c r="N254" s="28"/>
      <c r="O254" s="51"/>
    </row>
    <row r="255" spans="1:15" x14ac:dyDescent="0.2">
      <c r="A255" s="118">
        <v>300</v>
      </c>
      <c r="B255" s="122">
        <v>1192</v>
      </c>
      <c r="C255" s="119"/>
      <c r="D255" s="119" t="s">
        <v>790</v>
      </c>
      <c r="E255" s="119" t="s">
        <v>223</v>
      </c>
      <c r="F255" s="388" t="s">
        <v>791</v>
      </c>
      <c r="G255" s="378" t="s">
        <v>350</v>
      </c>
      <c r="H255" s="16"/>
      <c r="I255" s="16"/>
      <c r="J255" s="28"/>
      <c r="K255" s="28"/>
      <c r="L255" s="28"/>
      <c r="M255" s="28"/>
      <c r="N255" s="28"/>
      <c r="O255" s="51"/>
    </row>
    <row r="256" spans="1:15" x14ac:dyDescent="0.2">
      <c r="A256" s="118">
        <v>300</v>
      </c>
      <c r="B256" s="122">
        <v>1197</v>
      </c>
      <c r="C256" s="119"/>
      <c r="D256" s="119" t="s">
        <v>64</v>
      </c>
      <c r="E256" s="119" t="s">
        <v>220</v>
      </c>
      <c r="F256" s="388"/>
      <c r="G256" s="378" t="s">
        <v>350</v>
      </c>
      <c r="H256" s="16"/>
      <c r="I256" s="16"/>
      <c r="J256" s="28"/>
      <c r="K256" s="28"/>
      <c r="L256" s="28"/>
      <c r="M256" s="28"/>
      <c r="N256" s="28"/>
      <c r="O256" s="51"/>
    </row>
    <row r="257" spans="1:15" x14ac:dyDescent="0.2">
      <c r="A257" s="118">
        <v>300</v>
      </c>
      <c r="B257" s="122">
        <v>1210</v>
      </c>
      <c r="C257" s="119"/>
      <c r="D257" s="119" t="s">
        <v>792</v>
      </c>
      <c r="E257" s="119" t="s">
        <v>290</v>
      </c>
      <c r="F257" s="388" t="s">
        <v>793</v>
      </c>
      <c r="G257" s="378" t="s">
        <v>350</v>
      </c>
      <c r="H257" s="16"/>
      <c r="I257" s="16"/>
      <c r="J257" s="28"/>
      <c r="K257" s="28"/>
      <c r="L257" s="28"/>
      <c r="M257" s="28"/>
      <c r="N257" s="28"/>
      <c r="O257" s="51"/>
    </row>
    <row r="258" spans="1:15" x14ac:dyDescent="0.2">
      <c r="A258" s="118">
        <v>300</v>
      </c>
      <c r="B258" s="122">
        <v>1211</v>
      </c>
      <c r="C258" s="119"/>
      <c r="D258" s="119" t="s">
        <v>794</v>
      </c>
      <c r="E258" s="119" t="s">
        <v>82</v>
      </c>
      <c r="F258" s="388" t="s">
        <v>795</v>
      </c>
      <c r="G258" s="378" t="s">
        <v>350</v>
      </c>
      <c r="H258" s="16"/>
      <c r="I258" s="16"/>
      <c r="J258" s="28"/>
      <c r="K258" s="28"/>
      <c r="L258" s="28"/>
      <c r="M258" s="28"/>
      <c r="N258" s="28"/>
      <c r="O258" s="51"/>
    </row>
    <row r="259" spans="1:15" x14ac:dyDescent="0.2">
      <c r="A259" s="118">
        <v>300</v>
      </c>
      <c r="B259" s="122">
        <v>1212</v>
      </c>
      <c r="C259" s="119"/>
      <c r="D259" s="119" t="s">
        <v>796</v>
      </c>
      <c r="E259" s="119" t="s">
        <v>79</v>
      </c>
      <c r="F259" s="388" t="s">
        <v>797</v>
      </c>
      <c r="G259" s="378" t="s">
        <v>350</v>
      </c>
      <c r="H259" s="16"/>
      <c r="I259" s="16"/>
      <c r="J259" s="28"/>
      <c r="K259" s="28"/>
      <c r="L259" s="28"/>
      <c r="M259" s="28"/>
      <c r="N259" s="28"/>
      <c r="O259" s="51"/>
    </row>
    <row r="260" spans="1:15" x14ac:dyDescent="0.2">
      <c r="A260" s="118">
        <v>300</v>
      </c>
      <c r="B260" s="122">
        <v>1214</v>
      </c>
      <c r="C260" s="119"/>
      <c r="D260" s="119" t="s">
        <v>798</v>
      </c>
      <c r="E260" s="119" t="s">
        <v>187</v>
      </c>
      <c r="F260" s="388" t="s">
        <v>799</v>
      </c>
      <c r="G260" s="378" t="s">
        <v>350</v>
      </c>
      <c r="H260" s="16"/>
      <c r="I260" s="16"/>
      <c r="J260" s="28"/>
      <c r="K260" s="28"/>
      <c r="L260" s="28"/>
      <c r="M260" s="28"/>
      <c r="N260" s="28"/>
      <c r="O260" s="51"/>
    </row>
    <row r="261" spans="1:15" x14ac:dyDescent="0.2">
      <c r="A261" s="118">
        <v>300</v>
      </c>
      <c r="B261" s="122">
        <v>1220</v>
      </c>
      <c r="C261" s="119"/>
      <c r="D261" s="119" t="s">
        <v>800</v>
      </c>
      <c r="E261" s="119" t="s">
        <v>100</v>
      </c>
      <c r="F261" s="388" t="s">
        <v>801</v>
      </c>
      <c r="G261" s="378" t="s">
        <v>350</v>
      </c>
      <c r="H261" s="16"/>
      <c r="I261" s="16"/>
      <c r="J261" s="28"/>
      <c r="K261" s="28"/>
      <c r="L261" s="28"/>
      <c r="M261" s="28"/>
      <c r="N261" s="28"/>
      <c r="O261" s="51"/>
    </row>
    <row r="262" spans="1:15" x14ac:dyDescent="0.2">
      <c r="A262" s="118">
        <v>300</v>
      </c>
      <c r="B262" s="122">
        <v>1221</v>
      </c>
      <c r="C262" s="119"/>
      <c r="D262" s="119" t="s">
        <v>321</v>
      </c>
      <c r="E262" s="119" t="s">
        <v>76</v>
      </c>
      <c r="F262" s="388" t="s">
        <v>802</v>
      </c>
      <c r="G262" s="378" t="s">
        <v>350</v>
      </c>
      <c r="H262" s="16"/>
      <c r="I262" s="16"/>
      <c r="J262" s="28"/>
      <c r="K262" s="28"/>
      <c r="L262" s="28"/>
      <c r="M262" s="28"/>
      <c r="N262" s="28"/>
      <c r="O262" s="51"/>
    </row>
    <row r="263" spans="1:15" x14ac:dyDescent="0.2">
      <c r="A263" s="118">
        <v>300</v>
      </c>
      <c r="B263" s="122">
        <v>1222</v>
      </c>
      <c r="C263" s="119"/>
      <c r="D263" s="119" t="s">
        <v>803</v>
      </c>
      <c r="E263" s="119" t="s">
        <v>93</v>
      </c>
      <c r="F263" s="388" t="s">
        <v>804</v>
      </c>
      <c r="G263" s="378" t="s">
        <v>350</v>
      </c>
      <c r="H263" s="16"/>
      <c r="I263" s="16"/>
      <c r="J263" s="28"/>
      <c r="K263" s="28"/>
      <c r="L263" s="28"/>
      <c r="M263" s="28"/>
      <c r="N263" s="28"/>
      <c r="O263" s="51"/>
    </row>
    <row r="264" spans="1:15" x14ac:dyDescent="0.2">
      <c r="A264" s="118">
        <v>300</v>
      </c>
      <c r="B264" s="122">
        <v>1223</v>
      </c>
      <c r="C264" s="119"/>
      <c r="D264" s="119" t="s">
        <v>805</v>
      </c>
      <c r="E264" s="119" t="s">
        <v>93</v>
      </c>
      <c r="F264" s="388" t="s">
        <v>806</v>
      </c>
      <c r="G264" s="378" t="s">
        <v>350</v>
      </c>
      <c r="H264" s="16"/>
      <c r="I264" s="16"/>
      <c r="J264" s="28"/>
      <c r="K264" s="28"/>
      <c r="L264" s="28"/>
      <c r="M264" s="52"/>
      <c r="N264" s="28"/>
      <c r="O264" s="51"/>
    </row>
    <row r="265" spans="1:15" x14ac:dyDescent="0.2">
      <c r="A265" s="118">
        <v>300</v>
      </c>
      <c r="B265" s="122">
        <v>1225</v>
      </c>
      <c r="C265" s="119"/>
      <c r="D265" s="119" t="s">
        <v>807</v>
      </c>
      <c r="E265" s="119" t="s">
        <v>194</v>
      </c>
      <c r="F265" s="388" t="s">
        <v>808</v>
      </c>
      <c r="G265" s="378" t="s">
        <v>350</v>
      </c>
      <c r="H265" s="16"/>
      <c r="I265" s="16"/>
      <c r="J265" s="28"/>
      <c r="K265" s="28"/>
      <c r="L265" s="28"/>
      <c r="M265" s="28"/>
      <c r="N265" s="28"/>
      <c r="O265" s="51"/>
    </row>
    <row r="266" spans="1:15" x14ac:dyDescent="0.2">
      <c r="A266" s="118">
        <v>300</v>
      </c>
      <c r="B266" s="122">
        <v>1227</v>
      </c>
      <c r="C266" s="119"/>
      <c r="D266" s="119" t="s">
        <v>809</v>
      </c>
      <c r="E266" s="119" t="s">
        <v>239</v>
      </c>
      <c r="F266" s="388" t="s">
        <v>810</v>
      </c>
      <c r="G266" s="378" t="s">
        <v>350</v>
      </c>
      <c r="H266" s="16"/>
      <c r="I266" s="16"/>
      <c r="J266" s="28"/>
      <c r="K266" s="28"/>
      <c r="L266" s="28"/>
      <c r="M266" s="52"/>
      <c r="N266" s="28"/>
      <c r="O266" s="51"/>
    </row>
    <row r="267" spans="1:15" x14ac:dyDescent="0.2">
      <c r="A267" s="118">
        <v>300</v>
      </c>
      <c r="B267" s="122">
        <v>1228</v>
      </c>
      <c r="C267" s="119"/>
      <c r="D267" s="119" t="s">
        <v>811</v>
      </c>
      <c r="E267" s="119" t="s">
        <v>239</v>
      </c>
      <c r="F267" s="388" t="s">
        <v>812</v>
      </c>
      <c r="G267" s="378" t="s">
        <v>350</v>
      </c>
      <c r="H267" s="16"/>
      <c r="I267" s="16"/>
      <c r="J267" s="28"/>
      <c r="K267" s="28"/>
      <c r="L267" s="28"/>
      <c r="M267" s="28"/>
      <c r="N267" s="28"/>
      <c r="O267" s="51"/>
    </row>
    <row r="268" spans="1:15" x14ac:dyDescent="0.2">
      <c r="A268" s="118">
        <v>300</v>
      </c>
      <c r="B268" s="122">
        <v>1230</v>
      </c>
      <c r="C268" s="119"/>
      <c r="D268" s="119" t="s">
        <v>813</v>
      </c>
      <c r="E268" s="119" t="s">
        <v>75</v>
      </c>
      <c r="F268" s="388" t="s">
        <v>814</v>
      </c>
      <c r="G268" s="378" t="s">
        <v>350</v>
      </c>
      <c r="H268" s="16"/>
      <c r="I268" s="16"/>
      <c r="J268" s="28"/>
      <c r="K268" s="28"/>
      <c r="L268" s="28"/>
      <c r="M268" s="28"/>
      <c r="N268" s="28"/>
      <c r="O268" s="51"/>
    </row>
    <row r="269" spans="1:15" x14ac:dyDescent="0.2">
      <c r="A269" s="118">
        <v>300</v>
      </c>
      <c r="B269" s="122">
        <v>1231</v>
      </c>
      <c r="C269" s="119"/>
      <c r="D269" s="119" t="s">
        <v>815</v>
      </c>
      <c r="E269" s="119" t="s">
        <v>250</v>
      </c>
      <c r="F269" s="388" t="s">
        <v>816</v>
      </c>
      <c r="G269" s="378" t="s">
        <v>350</v>
      </c>
      <c r="H269" s="16"/>
      <c r="I269" s="16"/>
      <c r="J269" s="28"/>
      <c r="K269" s="28"/>
      <c r="L269" s="28"/>
      <c r="M269" s="28"/>
      <c r="N269" s="28"/>
      <c r="O269" s="51"/>
    </row>
    <row r="270" spans="1:15" x14ac:dyDescent="0.2">
      <c r="A270" s="118">
        <v>300</v>
      </c>
      <c r="B270" s="122">
        <v>1234</v>
      </c>
      <c r="C270" s="119"/>
      <c r="D270" s="119" t="s">
        <v>817</v>
      </c>
      <c r="E270" s="119" t="s">
        <v>222</v>
      </c>
      <c r="F270" s="388" t="s">
        <v>818</v>
      </c>
      <c r="G270" s="378">
        <v>42736</v>
      </c>
      <c r="H270" s="16"/>
      <c r="I270" s="16"/>
      <c r="J270" s="28"/>
      <c r="K270" s="28"/>
      <c r="L270" s="28"/>
      <c r="M270" s="28"/>
      <c r="N270" s="28"/>
      <c r="O270" s="51"/>
    </row>
    <row r="271" spans="1:15" x14ac:dyDescent="0.2">
      <c r="A271" s="118">
        <v>300</v>
      </c>
      <c r="B271" s="122">
        <v>1238</v>
      </c>
      <c r="C271" s="119"/>
      <c r="D271" s="119" t="s">
        <v>819</v>
      </c>
      <c r="E271" s="119" t="s">
        <v>258</v>
      </c>
      <c r="F271" s="388" t="s">
        <v>820</v>
      </c>
      <c r="G271" s="378" t="s">
        <v>350</v>
      </c>
      <c r="H271" s="16"/>
      <c r="I271" s="16"/>
      <c r="J271" s="28"/>
      <c r="K271" s="28"/>
      <c r="L271" s="28"/>
      <c r="M271" s="28"/>
      <c r="N271" s="28"/>
      <c r="O271" s="51"/>
    </row>
    <row r="272" spans="1:15" x14ac:dyDescent="0.2">
      <c r="A272" s="118">
        <v>300</v>
      </c>
      <c r="B272" s="122">
        <v>1248</v>
      </c>
      <c r="C272" s="119"/>
      <c r="D272" s="119" t="s">
        <v>338</v>
      </c>
      <c r="E272" s="119" t="s">
        <v>227</v>
      </c>
      <c r="F272" s="388"/>
      <c r="G272" s="378" t="s">
        <v>350</v>
      </c>
      <c r="H272" s="16"/>
      <c r="I272" s="16"/>
      <c r="J272" s="28"/>
      <c r="K272" s="28"/>
      <c r="L272" s="28"/>
      <c r="M272" s="28"/>
      <c r="N272" s="28"/>
      <c r="O272" s="51"/>
    </row>
    <row r="273" spans="1:15" x14ac:dyDescent="0.2">
      <c r="A273" s="118">
        <v>300</v>
      </c>
      <c r="B273" s="122">
        <v>1252</v>
      </c>
      <c r="C273" s="119"/>
      <c r="D273" s="119" t="s">
        <v>215</v>
      </c>
      <c r="E273" s="119" t="s">
        <v>181</v>
      </c>
      <c r="F273" s="388" t="s">
        <v>821</v>
      </c>
      <c r="G273" s="378" t="s">
        <v>350</v>
      </c>
      <c r="H273" s="16"/>
      <c r="I273" s="16"/>
      <c r="J273" s="28"/>
      <c r="K273" s="28"/>
      <c r="L273" s="28"/>
      <c r="M273" s="28"/>
      <c r="N273" s="28"/>
      <c r="O273" s="51"/>
    </row>
    <row r="274" spans="1:15" x14ac:dyDescent="0.2">
      <c r="A274" s="118">
        <v>300</v>
      </c>
      <c r="B274" s="122">
        <v>1254</v>
      </c>
      <c r="C274" s="119"/>
      <c r="D274" s="119" t="s">
        <v>74</v>
      </c>
      <c r="E274" s="119" t="s">
        <v>99</v>
      </c>
      <c r="F274" s="388" t="s">
        <v>822</v>
      </c>
      <c r="G274" s="378" t="s">
        <v>350</v>
      </c>
      <c r="H274" s="16"/>
      <c r="I274" s="16"/>
      <c r="J274" s="28"/>
      <c r="K274" s="28"/>
      <c r="L274" s="28"/>
      <c r="M274" s="28"/>
      <c r="N274" s="28"/>
      <c r="O274" s="51"/>
    </row>
    <row r="275" spans="1:15" x14ac:dyDescent="0.2">
      <c r="A275" s="118">
        <v>300</v>
      </c>
      <c r="B275" s="122">
        <v>1255</v>
      </c>
      <c r="C275" s="119"/>
      <c r="D275" s="119" t="s">
        <v>52</v>
      </c>
      <c r="E275" s="119" t="s">
        <v>263</v>
      </c>
      <c r="F275" s="388" t="s">
        <v>823</v>
      </c>
      <c r="G275" s="378" t="s">
        <v>350</v>
      </c>
      <c r="H275" s="16"/>
      <c r="I275" s="16"/>
      <c r="J275" s="28"/>
      <c r="K275" s="28"/>
      <c r="L275" s="28"/>
      <c r="M275" s="28"/>
      <c r="N275" s="28"/>
      <c r="O275" s="51"/>
    </row>
    <row r="276" spans="1:15" x14ac:dyDescent="0.2">
      <c r="A276" s="118">
        <v>300</v>
      </c>
      <c r="B276" s="122">
        <v>1258</v>
      </c>
      <c r="C276" s="119"/>
      <c r="D276" s="119" t="s">
        <v>824</v>
      </c>
      <c r="E276" s="119" t="s">
        <v>86</v>
      </c>
      <c r="F276" s="388" t="s">
        <v>825</v>
      </c>
      <c r="G276" s="378" t="s">
        <v>350</v>
      </c>
      <c r="H276" s="16"/>
      <c r="I276" s="16"/>
      <c r="J276" s="28"/>
      <c r="K276" s="28"/>
      <c r="L276" s="28"/>
      <c r="M276" s="28"/>
      <c r="N276" s="28"/>
      <c r="O276" s="51"/>
    </row>
    <row r="277" spans="1:15" x14ac:dyDescent="0.2">
      <c r="A277" s="118">
        <v>300</v>
      </c>
      <c r="B277" s="122">
        <v>1259</v>
      </c>
      <c r="C277" s="119"/>
      <c r="D277" s="119" t="s">
        <v>53</v>
      </c>
      <c r="E277" s="119" t="s">
        <v>162</v>
      </c>
      <c r="F277" s="388" t="s">
        <v>826</v>
      </c>
      <c r="G277" s="378" t="s">
        <v>350</v>
      </c>
      <c r="H277" s="16"/>
      <c r="I277" s="16"/>
      <c r="J277" s="28"/>
      <c r="K277" s="28"/>
      <c r="L277" s="28"/>
      <c r="M277" s="28"/>
      <c r="N277" s="28"/>
      <c r="O277" s="51"/>
    </row>
    <row r="278" spans="1:15" x14ac:dyDescent="0.2">
      <c r="A278" s="118">
        <v>300</v>
      </c>
      <c r="B278" s="122">
        <v>1260</v>
      </c>
      <c r="C278" s="119"/>
      <c r="D278" s="119" t="s">
        <v>827</v>
      </c>
      <c r="E278" s="119" t="s">
        <v>140</v>
      </c>
      <c r="F278" s="388" t="s">
        <v>828</v>
      </c>
      <c r="G278" s="378" t="s">
        <v>350</v>
      </c>
      <c r="H278" s="16"/>
      <c r="I278" s="16"/>
      <c r="J278" s="28"/>
      <c r="K278" s="28"/>
      <c r="L278" s="28"/>
      <c r="M278" s="28"/>
      <c r="N278" s="28"/>
      <c r="O278" s="51"/>
    </row>
    <row r="279" spans="1:15" x14ac:dyDescent="0.2">
      <c r="A279" s="118">
        <v>300</v>
      </c>
      <c r="B279" s="122">
        <v>1261</v>
      </c>
      <c r="C279" s="119"/>
      <c r="D279" s="119" t="s">
        <v>204</v>
      </c>
      <c r="E279" s="119" t="s">
        <v>116</v>
      </c>
      <c r="F279" s="388" t="s">
        <v>829</v>
      </c>
      <c r="G279" s="378" t="s">
        <v>350</v>
      </c>
      <c r="H279" s="16"/>
      <c r="I279" s="16"/>
      <c r="J279" s="28"/>
      <c r="K279" s="28"/>
      <c r="L279" s="28"/>
      <c r="M279" s="28"/>
      <c r="N279" s="28"/>
      <c r="O279" s="51"/>
    </row>
    <row r="280" spans="1:15" x14ac:dyDescent="0.2">
      <c r="A280" s="118">
        <v>300</v>
      </c>
      <c r="B280" s="122">
        <v>1264</v>
      </c>
      <c r="C280" s="119"/>
      <c r="D280" s="119" t="s">
        <v>830</v>
      </c>
      <c r="E280" s="119" t="s">
        <v>101</v>
      </c>
      <c r="F280" s="388"/>
      <c r="G280" s="378" t="s">
        <v>350</v>
      </c>
      <c r="H280" s="16"/>
      <c r="I280" s="16"/>
      <c r="J280" s="28"/>
      <c r="K280" s="28"/>
      <c r="L280" s="28"/>
      <c r="M280" s="28"/>
      <c r="N280" s="28"/>
      <c r="O280" s="51"/>
    </row>
    <row r="281" spans="1:15" x14ac:dyDescent="0.2">
      <c r="A281" s="118">
        <v>300</v>
      </c>
      <c r="B281" s="122">
        <v>1265</v>
      </c>
      <c r="C281" s="119"/>
      <c r="D281" s="119" t="s">
        <v>831</v>
      </c>
      <c r="E281" s="119" t="s">
        <v>251</v>
      </c>
      <c r="F281" s="388" t="s">
        <v>832</v>
      </c>
      <c r="G281" s="378" t="s">
        <v>350</v>
      </c>
      <c r="H281" s="16"/>
      <c r="I281" s="16"/>
      <c r="J281" s="28"/>
      <c r="K281" s="28"/>
      <c r="L281" s="28"/>
      <c r="M281" s="28"/>
      <c r="N281" s="28"/>
      <c r="O281" s="51"/>
    </row>
    <row r="282" spans="1:15" x14ac:dyDescent="0.2">
      <c r="A282" s="118">
        <v>300</v>
      </c>
      <c r="B282" s="122">
        <v>1268</v>
      </c>
      <c r="C282" s="119"/>
      <c r="D282" s="119" t="s">
        <v>275</v>
      </c>
      <c r="E282" s="119" t="s">
        <v>230</v>
      </c>
      <c r="F282" s="388" t="s">
        <v>833</v>
      </c>
      <c r="G282" s="378" t="s">
        <v>350</v>
      </c>
      <c r="H282" s="16"/>
      <c r="I282" s="16"/>
      <c r="J282" s="28"/>
      <c r="K282" s="28"/>
      <c r="L282" s="28"/>
      <c r="M282" s="28"/>
      <c r="N282" s="28"/>
      <c r="O282" s="51"/>
    </row>
    <row r="283" spans="1:15" x14ac:dyDescent="0.2">
      <c r="A283" s="118">
        <v>300</v>
      </c>
      <c r="B283" s="122">
        <v>1269</v>
      </c>
      <c r="C283" s="119"/>
      <c r="D283" s="119" t="s">
        <v>834</v>
      </c>
      <c r="E283" s="119" t="s">
        <v>219</v>
      </c>
      <c r="F283" s="388" t="s">
        <v>835</v>
      </c>
      <c r="G283" s="378" t="s">
        <v>350</v>
      </c>
      <c r="H283" s="16"/>
      <c r="I283" s="16"/>
      <c r="J283" s="28"/>
      <c r="K283" s="28"/>
      <c r="L283" s="28"/>
      <c r="M283" s="28"/>
      <c r="N283" s="28"/>
      <c r="O283" s="51"/>
    </row>
    <row r="284" spans="1:15" x14ac:dyDescent="0.2">
      <c r="A284" s="118">
        <v>300</v>
      </c>
      <c r="B284" s="122">
        <v>1270</v>
      </c>
      <c r="C284" s="119"/>
      <c r="D284" s="119" t="s">
        <v>836</v>
      </c>
      <c r="E284" s="119" t="s">
        <v>260</v>
      </c>
      <c r="F284" s="388" t="s">
        <v>837</v>
      </c>
      <c r="G284" s="378" t="s">
        <v>350</v>
      </c>
      <c r="H284" s="16"/>
      <c r="I284" s="16"/>
      <c r="J284" s="28"/>
      <c r="K284" s="28"/>
      <c r="L284" s="28"/>
      <c r="M284" s="28"/>
      <c r="N284" s="28"/>
      <c r="O284" s="51"/>
    </row>
    <row r="285" spans="1:15" x14ac:dyDescent="0.2">
      <c r="A285" s="118">
        <v>300</v>
      </c>
      <c r="B285" s="122">
        <v>1272</v>
      </c>
      <c r="C285" s="119"/>
      <c r="D285" s="119" t="s">
        <v>838</v>
      </c>
      <c r="E285" s="119" t="s">
        <v>222</v>
      </c>
      <c r="F285" s="388" t="s">
        <v>839</v>
      </c>
      <c r="G285" s="378" t="s">
        <v>350</v>
      </c>
      <c r="H285" s="16"/>
      <c r="I285" s="16"/>
      <c r="J285" s="28"/>
      <c r="K285" s="28"/>
      <c r="L285" s="28"/>
      <c r="M285" s="28"/>
      <c r="N285" s="28"/>
      <c r="O285" s="51"/>
    </row>
    <row r="286" spans="1:15" x14ac:dyDescent="0.2">
      <c r="A286" s="118">
        <v>300</v>
      </c>
      <c r="B286" s="122">
        <v>1287</v>
      </c>
      <c r="C286" s="119"/>
      <c r="D286" s="119" t="s">
        <v>282</v>
      </c>
      <c r="E286" s="119" t="s">
        <v>177</v>
      </c>
      <c r="F286" s="388" t="s">
        <v>840</v>
      </c>
      <c r="G286" s="378" t="s">
        <v>350</v>
      </c>
      <c r="H286" s="16"/>
      <c r="I286" s="16"/>
      <c r="J286" s="28"/>
      <c r="K286" s="28"/>
      <c r="L286" s="28"/>
      <c r="M286" s="28"/>
      <c r="N286" s="28"/>
      <c r="O286" s="51"/>
    </row>
    <row r="287" spans="1:15" x14ac:dyDescent="0.2">
      <c r="A287" s="118">
        <v>300</v>
      </c>
      <c r="B287" s="122">
        <v>1288</v>
      </c>
      <c r="C287" s="119"/>
      <c r="D287" s="119" t="s">
        <v>841</v>
      </c>
      <c r="E287" s="119" t="s">
        <v>93</v>
      </c>
      <c r="F287" s="388" t="s">
        <v>842</v>
      </c>
      <c r="G287" s="378" t="s">
        <v>350</v>
      </c>
      <c r="H287" s="16"/>
      <c r="I287" s="16"/>
      <c r="J287" s="28"/>
      <c r="K287" s="28"/>
      <c r="L287" s="28"/>
      <c r="M287" s="28"/>
      <c r="N287" s="28"/>
      <c r="O287" s="51"/>
    </row>
    <row r="288" spans="1:15" x14ac:dyDescent="0.2">
      <c r="A288" s="118">
        <v>300</v>
      </c>
      <c r="B288" s="122">
        <v>1289</v>
      </c>
      <c r="C288" s="119"/>
      <c r="D288" s="119" t="s">
        <v>843</v>
      </c>
      <c r="E288" s="119" t="s">
        <v>110</v>
      </c>
      <c r="F288" s="388" t="s">
        <v>844</v>
      </c>
      <c r="G288" s="378">
        <v>43101</v>
      </c>
      <c r="H288" s="16"/>
      <c r="I288" s="16"/>
      <c r="J288" s="28"/>
      <c r="K288" s="28"/>
      <c r="L288" s="28"/>
      <c r="M288" s="28"/>
      <c r="N288" s="28"/>
      <c r="O288" s="51"/>
    </row>
    <row r="289" spans="1:15" x14ac:dyDescent="0.2">
      <c r="A289" s="118">
        <v>300</v>
      </c>
      <c r="B289" s="122">
        <v>1290</v>
      </c>
      <c r="C289" s="119"/>
      <c r="D289" s="119" t="s">
        <v>845</v>
      </c>
      <c r="E289" s="119" t="s">
        <v>84</v>
      </c>
      <c r="F289" s="388" t="s">
        <v>846</v>
      </c>
      <c r="G289" s="378" t="s">
        <v>350</v>
      </c>
      <c r="H289" s="16"/>
      <c r="I289" s="16"/>
      <c r="J289" s="28"/>
      <c r="K289" s="28"/>
      <c r="L289" s="28"/>
      <c r="M289" s="28"/>
      <c r="N289" s="28"/>
      <c r="O289" s="51"/>
    </row>
    <row r="290" spans="1:15" x14ac:dyDescent="0.2">
      <c r="A290" s="118">
        <v>300</v>
      </c>
      <c r="B290" s="122">
        <v>1291</v>
      </c>
      <c r="C290" s="119"/>
      <c r="D290" s="119" t="s">
        <v>339</v>
      </c>
      <c r="E290" s="119" t="s">
        <v>222</v>
      </c>
      <c r="F290" s="388"/>
      <c r="G290" s="378" t="s">
        <v>350</v>
      </c>
      <c r="H290" s="16"/>
      <c r="I290" s="16"/>
      <c r="J290" s="28"/>
      <c r="K290" s="28"/>
      <c r="L290" s="28"/>
      <c r="M290" s="28"/>
      <c r="N290" s="28"/>
      <c r="O290" s="51"/>
    </row>
    <row r="291" spans="1:15" x14ac:dyDescent="0.2">
      <c r="A291" s="118">
        <v>300</v>
      </c>
      <c r="B291" s="122">
        <v>1292</v>
      </c>
      <c r="C291" s="119"/>
      <c r="D291" s="119" t="s">
        <v>847</v>
      </c>
      <c r="E291" s="119" t="s">
        <v>261</v>
      </c>
      <c r="F291" s="388" t="s">
        <v>848</v>
      </c>
      <c r="G291" s="378" t="s">
        <v>350</v>
      </c>
      <c r="H291" s="16"/>
      <c r="I291" s="16"/>
      <c r="J291" s="28"/>
      <c r="K291" s="28"/>
      <c r="L291" s="28"/>
      <c r="M291" s="28"/>
      <c r="N291" s="28"/>
      <c r="O291" s="51"/>
    </row>
    <row r="292" spans="1:15" x14ac:dyDescent="0.2">
      <c r="A292" s="118">
        <v>300</v>
      </c>
      <c r="B292" s="122">
        <v>1294</v>
      </c>
      <c r="C292" s="119"/>
      <c r="D292" s="119" t="s">
        <v>21</v>
      </c>
      <c r="E292" s="119" t="s">
        <v>125</v>
      </c>
      <c r="F292" s="388" t="s">
        <v>849</v>
      </c>
      <c r="G292" s="378" t="s">
        <v>350</v>
      </c>
      <c r="H292" s="16"/>
      <c r="I292" s="16"/>
      <c r="J292" s="28"/>
      <c r="K292" s="28"/>
      <c r="L292" s="28"/>
      <c r="M292" s="28"/>
      <c r="N292" s="28"/>
      <c r="O292" s="51"/>
    </row>
    <row r="293" spans="1:15" x14ac:dyDescent="0.2">
      <c r="A293" s="118">
        <v>300</v>
      </c>
      <c r="B293" s="122">
        <v>1296</v>
      </c>
      <c r="C293" s="119"/>
      <c r="D293" s="119" t="s">
        <v>850</v>
      </c>
      <c r="E293" s="119" t="s">
        <v>109</v>
      </c>
      <c r="F293" s="388" t="s">
        <v>851</v>
      </c>
      <c r="G293" s="378">
        <v>43101</v>
      </c>
      <c r="H293" s="16"/>
      <c r="I293" s="16"/>
      <c r="J293" s="28"/>
      <c r="K293" s="28"/>
      <c r="L293" s="28"/>
      <c r="M293" s="28"/>
      <c r="N293" s="28"/>
      <c r="O293" s="51"/>
    </row>
    <row r="294" spans="1:15" x14ac:dyDescent="0.2">
      <c r="A294" s="118">
        <v>300</v>
      </c>
      <c r="B294" s="122">
        <v>1298</v>
      </c>
      <c r="C294" s="119"/>
      <c r="D294" s="119" t="s">
        <v>852</v>
      </c>
      <c r="E294" s="119" t="s">
        <v>254</v>
      </c>
      <c r="F294" s="388" t="s">
        <v>853</v>
      </c>
      <c r="G294" s="378" t="s">
        <v>350</v>
      </c>
      <c r="H294" s="16"/>
      <c r="I294" s="16"/>
      <c r="J294" s="28"/>
      <c r="K294" s="28"/>
      <c r="L294" s="28"/>
      <c r="M294" s="28"/>
      <c r="N294" s="28"/>
      <c r="O294" s="51"/>
    </row>
    <row r="295" spans="1:15" x14ac:dyDescent="0.2">
      <c r="A295" s="118">
        <v>300</v>
      </c>
      <c r="B295" s="122">
        <v>1305</v>
      </c>
      <c r="C295" s="119"/>
      <c r="D295" s="119" t="s">
        <v>42</v>
      </c>
      <c r="E295" s="119" t="s">
        <v>131</v>
      </c>
      <c r="F295" s="388" t="s">
        <v>854</v>
      </c>
      <c r="G295" s="378" t="s">
        <v>350</v>
      </c>
      <c r="H295" s="16"/>
      <c r="I295" s="16"/>
      <c r="J295" s="28"/>
      <c r="K295" s="28"/>
      <c r="L295" s="28"/>
      <c r="M295" s="28"/>
      <c r="N295" s="28"/>
      <c r="O295" s="51"/>
    </row>
    <row r="296" spans="1:15" x14ac:dyDescent="0.2">
      <c r="A296" s="118">
        <v>300</v>
      </c>
      <c r="B296" s="122">
        <v>1307</v>
      </c>
      <c r="C296" s="119"/>
      <c r="D296" s="119" t="s">
        <v>855</v>
      </c>
      <c r="E296" s="119" t="s">
        <v>88</v>
      </c>
      <c r="F296" s="388" t="s">
        <v>856</v>
      </c>
      <c r="G296" s="378" t="s">
        <v>350</v>
      </c>
      <c r="H296" s="16"/>
      <c r="I296" s="16"/>
      <c r="J296" s="28"/>
      <c r="K296" s="28"/>
      <c r="L296" s="28"/>
      <c r="M296" s="28"/>
      <c r="N296" s="28"/>
      <c r="O296" s="51"/>
    </row>
    <row r="297" spans="1:15" x14ac:dyDescent="0.2">
      <c r="A297" s="118">
        <v>300</v>
      </c>
      <c r="B297" s="122">
        <v>1315</v>
      </c>
      <c r="C297" s="119"/>
      <c r="D297" s="119" t="s">
        <v>857</v>
      </c>
      <c r="E297" s="119" t="s">
        <v>86</v>
      </c>
      <c r="F297" s="388" t="s">
        <v>858</v>
      </c>
      <c r="G297" s="378" t="s">
        <v>350</v>
      </c>
      <c r="H297" s="16"/>
      <c r="I297" s="16"/>
      <c r="J297" s="28"/>
      <c r="K297" s="28"/>
      <c r="L297" s="28"/>
      <c r="M297" s="28"/>
      <c r="N297" s="28"/>
      <c r="O297" s="51"/>
    </row>
    <row r="298" spans="1:15" x14ac:dyDescent="0.2">
      <c r="A298" s="118">
        <v>300</v>
      </c>
      <c r="B298" s="122">
        <v>1316</v>
      </c>
      <c r="C298" s="119"/>
      <c r="D298" s="119" t="s">
        <v>859</v>
      </c>
      <c r="E298" s="119" t="s">
        <v>109</v>
      </c>
      <c r="F298" s="388" t="s">
        <v>860</v>
      </c>
      <c r="G298" s="378" t="s">
        <v>350</v>
      </c>
      <c r="H298" s="16"/>
      <c r="I298" s="16"/>
      <c r="J298" s="28"/>
      <c r="K298" s="28"/>
      <c r="L298" s="28"/>
      <c r="M298" s="28"/>
      <c r="N298" s="28"/>
      <c r="O298" s="51"/>
    </row>
    <row r="299" spans="1:15" x14ac:dyDescent="0.2">
      <c r="A299" s="118">
        <v>300</v>
      </c>
      <c r="B299" s="122">
        <v>1327</v>
      </c>
      <c r="C299" s="119"/>
      <c r="D299" s="119" t="s">
        <v>134</v>
      </c>
      <c r="E299" s="119" t="s">
        <v>257</v>
      </c>
      <c r="F299" s="388" t="s">
        <v>861</v>
      </c>
      <c r="G299" s="378">
        <v>42736</v>
      </c>
      <c r="H299" s="16"/>
      <c r="I299" s="16"/>
      <c r="J299" s="28"/>
      <c r="K299" s="28"/>
      <c r="L299" s="28"/>
      <c r="M299" s="28"/>
      <c r="N299" s="28"/>
      <c r="O299" s="51"/>
    </row>
    <row r="300" spans="1:15" x14ac:dyDescent="0.2">
      <c r="A300" s="118">
        <v>300</v>
      </c>
      <c r="B300" s="122">
        <v>1341</v>
      </c>
      <c r="C300" s="119"/>
      <c r="D300" s="119" t="s">
        <v>862</v>
      </c>
      <c r="E300" s="119" t="s">
        <v>229</v>
      </c>
      <c r="F300" s="388" t="s">
        <v>863</v>
      </c>
      <c r="G300" s="378" t="s">
        <v>350</v>
      </c>
      <c r="H300" s="16"/>
      <c r="I300" s="16"/>
      <c r="J300" s="28"/>
      <c r="K300" s="28"/>
      <c r="L300" s="28"/>
      <c r="M300" s="28"/>
      <c r="N300" s="28"/>
      <c r="O300" s="51"/>
    </row>
    <row r="301" spans="1:15" x14ac:dyDescent="0.2">
      <c r="A301" s="118">
        <v>300</v>
      </c>
      <c r="B301" s="122">
        <v>1348</v>
      </c>
      <c r="C301" s="119"/>
      <c r="D301" s="119" t="s">
        <v>864</v>
      </c>
      <c r="E301" s="119" t="s">
        <v>79</v>
      </c>
      <c r="F301" s="388" t="s">
        <v>865</v>
      </c>
      <c r="G301" s="378" t="s">
        <v>350</v>
      </c>
      <c r="H301" s="16"/>
      <c r="I301" s="16"/>
      <c r="J301" s="28"/>
      <c r="K301" s="28"/>
      <c r="L301" s="28"/>
      <c r="M301" s="28"/>
      <c r="N301" s="28"/>
      <c r="O301" s="51"/>
    </row>
    <row r="302" spans="1:15" x14ac:dyDescent="0.2">
      <c r="A302" s="118">
        <v>300</v>
      </c>
      <c r="B302" s="122">
        <v>1354</v>
      </c>
      <c r="C302" s="119"/>
      <c r="D302" s="119" t="s">
        <v>866</v>
      </c>
      <c r="E302" s="119" t="s">
        <v>147</v>
      </c>
      <c r="F302" s="388" t="s">
        <v>867</v>
      </c>
      <c r="G302" s="378" t="s">
        <v>350</v>
      </c>
      <c r="H302" s="16"/>
      <c r="I302" s="16"/>
      <c r="J302" s="28"/>
      <c r="K302" s="28"/>
      <c r="L302" s="28"/>
      <c r="M302" s="28"/>
      <c r="N302" s="28"/>
      <c r="O302" s="51"/>
    </row>
    <row r="303" spans="1:15" x14ac:dyDescent="0.2">
      <c r="A303" s="118">
        <v>300</v>
      </c>
      <c r="B303" s="122">
        <v>1357</v>
      </c>
      <c r="C303" s="119"/>
      <c r="D303" s="119" t="s">
        <v>868</v>
      </c>
      <c r="E303" s="119" t="s">
        <v>247</v>
      </c>
      <c r="F303" s="388" t="s">
        <v>869</v>
      </c>
      <c r="G303" s="378" t="s">
        <v>350</v>
      </c>
      <c r="H303" s="16"/>
      <c r="I303" s="16"/>
      <c r="J303" s="28"/>
      <c r="K303" s="28"/>
      <c r="L303" s="28"/>
      <c r="M303" s="28"/>
      <c r="N303" s="28"/>
      <c r="O303" s="51"/>
    </row>
    <row r="304" spans="1:15" x14ac:dyDescent="0.2">
      <c r="A304" s="118">
        <v>300</v>
      </c>
      <c r="B304" s="122">
        <v>1370</v>
      </c>
      <c r="C304" s="119"/>
      <c r="D304" s="119" t="s">
        <v>870</v>
      </c>
      <c r="E304" s="119" t="s">
        <v>93</v>
      </c>
      <c r="F304" s="388" t="s">
        <v>871</v>
      </c>
      <c r="G304" s="378" t="s">
        <v>350</v>
      </c>
      <c r="H304" s="16"/>
      <c r="I304" s="16"/>
      <c r="J304" s="28"/>
      <c r="K304" s="28"/>
      <c r="L304" s="28"/>
      <c r="M304" s="28"/>
      <c r="N304" s="28"/>
      <c r="O304" s="51"/>
    </row>
    <row r="305" spans="1:15" x14ac:dyDescent="0.2">
      <c r="A305" s="118">
        <v>300</v>
      </c>
      <c r="B305" s="122">
        <v>1414</v>
      </c>
      <c r="C305" s="119"/>
      <c r="D305" s="119" t="s">
        <v>872</v>
      </c>
      <c r="E305" s="119" t="s">
        <v>226</v>
      </c>
      <c r="F305" s="388" t="s">
        <v>873</v>
      </c>
      <c r="G305" s="378" t="s">
        <v>350</v>
      </c>
      <c r="H305" s="16"/>
      <c r="I305" s="16"/>
      <c r="J305" s="28"/>
      <c r="K305" s="28"/>
      <c r="L305" s="28"/>
      <c r="M305" s="52"/>
      <c r="N305" s="28"/>
      <c r="O305" s="51"/>
    </row>
    <row r="306" spans="1:15" x14ac:dyDescent="0.2">
      <c r="A306" s="118">
        <v>300</v>
      </c>
      <c r="B306" s="122">
        <v>1418</v>
      </c>
      <c r="C306" s="119"/>
      <c r="D306" s="119" t="s">
        <v>874</v>
      </c>
      <c r="E306" s="119" t="s">
        <v>81</v>
      </c>
      <c r="F306" s="388" t="s">
        <v>875</v>
      </c>
      <c r="G306" s="378">
        <v>42370</v>
      </c>
      <c r="H306" s="16"/>
      <c r="I306" s="16"/>
      <c r="J306" s="28"/>
      <c r="K306" s="28"/>
      <c r="L306" s="28"/>
      <c r="M306" s="28"/>
      <c r="N306" s="28"/>
      <c r="O306" s="51"/>
    </row>
    <row r="307" spans="1:15" x14ac:dyDescent="0.2">
      <c r="A307" s="118">
        <v>300</v>
      </c>
      <c r="B307" s="122">
        <v>1419</v>
      </c>
      <c r="C307" s="119"/>
      <c r="D307" s="119" t="s">
        <v>876</v>
      </c>
      <c r="E307" s="119" t="s">
        <v>81</v>
      </c>
      <c r="F307" s="388" t="s">
        <v>877</v>
      </c>
      <c r="G307" s="378" t="s">
        <v>350</v>
      </c>
      <c r="H307" s="16"/>
      <c r="I307" s="16"/>
      <c r="J307" s="28"/>
      <c r="K307" s="28"/>
      <c r="L307" s="28"/>
      <c r="M307" s="28"/>
      <c r="N307" s="28"/>
      <c r="O307" s="51"/>
    </row>
    <row r="308" spans="1:15" x14ac:dyDescent="0.2">
      <c r="A308" s="118">
        <v>300</v>
      </c>
      <c r="B308" s="122">
        <v>1425</v>
      </c>
      <c r="C308" s="119"/>
      <c r="D308" s="119" t="s">
        <v>878</v>
      </c>
      <c r="E308" s="119" t="s">
        <v>128</v>
      </c>
      <c r="F308" s="388" t="s">
        <v>879</v>
      </c>
      <c r="G308" s="378" t="s">
        <v>350</v>
      </c>
      <c r="H308" s="16"/>
      <c r="I308" s="16"/>
      <c r="J308" s="28"/>
      <c r="K308" s="28"/>
      <c r="L308" s="28"/>
      <c r="M308" s="28"/>
      <c r="N308" s="28"/>
      <c r="O308" s="51"/>
    </row>
    <row r="309" spans="1:15" x14ac:dyDescent="0.2">
      <c r="A309" s="118">
        <v>300</v>
      </c>
      <c r="B309" s="122">
        <v>1427</v>
      </c>
      <c r="C309" s="119"/>
      <c r="D309" s="119" t="s">
        <v>880</v>
      </c>
      <c r="E309" s="119" t="s">
        <v>194</v>
      </c>
      <c r="F309" s="388" t="s">
        <v>881</v>
      </c>
      <c r="G309" s="378" t="s">
        <v>350</v>
      </c>
      <c r="H309" s="16"/>
      <c r="I309" s="16"/>
      <c r="J309" s="28"/>
      <c r="K309" s="28"/>
      <c r="L309" s="28"/>
      <c r="M309" s="28"/>
      <c r="N309" s="28"/>
      <c r="O309" s="51"/>
    </row>
    <row r="310" spans="1:15" x14ac:dyDescent="0.2">
      <c r="A310" s="118">
        <v>300</v>
      </c>
      <c r="B310" s="122">
        <v>1431</v>
      </c>
      <c r="C310" s="119"/>
      <c r="D310" s="119" t="s">
        <v>286</v>
      </c>
      <c r="E310" s="119" t="s">
        <v>86</v>
      </c>
      <c r="F310" s="388" t="s">
        <v>882</v>
      </c>
      <c r="G310" s="378" t="s">
        <v>350</v>
      </c>
      <c r="H310" s="16"/>
      <c r="I310" s="16"/>
      <c r="J310" s="28"/>
      <c r="K310" s="28"/>
      <c r="L310" s="28"/>
      <c r="M310" s="28"/>
      <c r="N310" s="28"/>
      <c r="O310" s="51"/>
    </row>
    <row r="311" spans="1:15" x14ac:dyDescent="0.2">
      <c r="A311" s="118">
        <v>300</v>
      </c>
      <c r="B311" s="122">
        <v>1434</v>
      </c>
      <c r="C311" s="119"/>
      <c r="D311" s="119" t="s">
        <v>883</v>
      </c>
      <c r="E311" s="119" t="s">
        <v>105</v>
      </c>
      <c r="F311" s="388" t="s">
        <v>884</v>
      </c>
      <c r="G311" s="378" t="s">
        <v>350</v>
      </c>
      <c r="H311" s="16"/>
      <c r="I311" s="16"/>
      <c r="J311" s="28"/>
      <c r="K311" s="28"/>
      <c r="L311" s="28"/>
      <c r="M311" s="28"/>
      <c r="N311" s="28"/>
      <c r="O311" s="51"/>
    </row>
    <row r="312" spans="1:15" x14ac:dyDescent="0.2">
      <c r="A312" s="118">
        <v>300</v>
      </c>
      <c r="B312" s="122">
        <v>1436</v>
      </c>
      <c r="C312" s="119"/>
      <c r="D312" s="119" t="s">
        <v>252</v>
      </c>
      <c r="E312" s="119" t="s">
        <v>140</v>
      </c>
      <c r="F312" s="388" t="s">
        <v>885</v>
      </c>
      <c r="G312" s="378" t="s">
        <v>350</v>
      </c>
      <c r="H312" s="16"/>
      <c r="I312" s="16"/>
      <c r="J312" s="28"/>
      <c r="K312" s="28"/>
      <c r="L312" s="28"/>
      <c r="M312" s="28"/>
      <c r="N312" s="28"/>
      <c r="O312" s="51"/>
    </row>
    <row r="313" spans="1:15" x14ac:dyDescent="0.2">
      <c r="A313" s="118">
        <v>300</v>
      </c>
      <c r="B313" s="122">
        <v>1437</v>
      </c>
      <c r="C313" s="119"/>
      <c r="D313" s="119" t="s">
        <v>195</v>
      </c>
      <c r="E313" s="119" t="s">
        <v>140</v>
      </c>
      <c r="F313" s="388" t="s">
        <v>886</v>
      </c>
      <c r="G313" s="378" t="s">
        <v>350</v>
      </c>
      <c r="H313" s="16"/>
      <c r="I313" s="16"/>
      <c r="J313" s="28"/>
      <c r="K313" s="28"/>
      <c r="L313" s="28"/>
      <c r="M313" s="28"/>
      <c r="N313" s="28"/>
      <c r="O313" s="51"/>
    </row>
    <row r="314" spans="1:15" x14ac:dyDescent="0.2">
      <c r="A314" s="118">
        <v>300</v>
      </c>
      <c r="B314" s="122">
        <v>1438</v>
      </c>
      <c r="C314" s="119"/>
      <c r="D314" s="119" t="s">
        <v>887</v>
      </c>
      <c r="E314" s="119" t="s">
        <v>235</v>
      </c>
      <c r="F314" s="388" t="s">
        <v>888</v>
      </c>
      <c r="G314" s="378">
        <v>42736</v>
      </c>
      <c r="H314" s="16"/>
      <c r="I314" s="16"/>
      <c r="J314" s="28"/>
      <c r="K314" s="28"/>
      <c r="L314" s="28"/>
      <c r="M314" s="28"/>
      <c r="N314" s="28"/>
      <c r="O314" s="51"/>
    </row>
    <row r="315" spans="1:15" x14ac:dyDescent="0.2">
      <c r="A315" s="118">
        <v>300</v>
      </c>
      <c r="B315" s="122">
        <v>1439</v>
      </c>
      <c r="C315" s="119"/>
      <c r="D315" s="119" t="s">
        <v>889</v>
      </c>
      <c r="E315" s="119" t="s">
        <v>358</v>
      </c>
      <c r="F315" s="388" t="s">
        <v>890</v>
      </c>
      <c r="G315" s="378" t="s">
        <v>350</v>
      </c>
      <c r="H315" s="16"/>
      <c r="I315" s="16"/>
      <c r="J315" s="28"/>
      <c r="K315" s="28"/>
      <c r="L315" s="28"/>
      <c r="M315" s="28"/>
      <c r="N315" s="28"/>
      <c r="O315" s="51"/>
    </row>
    <row r="316" spans="1:15" x14ac:dyDescent="0.2">
      <c r="A316" s="118">
        <v>300</v>
      </c>
      <c r="B316" s="122">
        <v>1442</v>
      </c>
      <c r="C316" s="119"/>
      <c r="D316" s="119" t="s">
        <v>891</v>
      </c>
      <c r="E316" s="119" t="s">
        <v>85</v>
      </c>
      <c r="F316" s="388" t="s">
        <v>892</v>
      </c>
      <c r="G316" s="378" t="s">
        <v>350</v>
      </c>
      <c r="H316" s="16"/>
      <c r="I316" s="16"/>
      <c r="J316" s="28"/>
      <c r="K316" s="28"/>
      <c r="L316" s="28"/>
      <c r="M316" s="28"/>
      <c r="N316" s="28"/>
      <c r="O316" s="51"/>
    </row>
    <row r="317" spans="1:15" x14ac:dyDescent="0.2">
      <c r="A317" s="118">
        <v>300</v>
      </c>
      <c r="B317" s="122">
        <v>1448</v>
      </c>
      <c r="C317" s="119"/>
      <c r="D317" s="119" t="s">
        <v>4</v>
      </c>
      <c r="E317" s="119" t="s">
        <v>157</v>
      </c>
      <c r="F317" s="388" t="s">
        <v>893</v>
      </c>
      <c r="G317" s="378" t="s">
        <v>350</v>
      </c>
      <c r="H317" s="16"/>
      <c r="I317" s="16"/>
      <c r="J317" s="28"/>
      <c r="K317" s="28"/>
      <c r="L317" s="28"/>
      <c r="M317" s="28"/>
      <c r="N317" s="28"/>
      <c r="O317" s="51"/>
    </row>
    <row r="318" spans="1:15" x14ac:dyDescent="0.2">
      <c r="A318" s="118">
        <v>300</v>
      </c>
      <c r="B318" s="122">
        <v>1450</v>
      </c>
      <c r="C318" s="119"/>
      <c r="D318" s="119" t="s">
        <v>5</v>
      </c>
      <c r="E318" s="119" t="s">
        <v>111</v>
      </c>
      <c r="F318" s="388" t="s">
        <v>894</v>
      </c>
      <c r="G318" s="378" t="s">
        <v>350</v>
      </c>
      <c r="H318" s="16"/>
      <c r="I318" s="16"/>
      <c r="J318" s="28"/>
      <c r="K318" s="28"/>
      <c r="L318" s="28"/>
      <c r="M318" s="28"/>
      <c r="N318" s="28"/>
      <c r="O318" s="51"/>
    </row>
    <row r="319" spans="1:15" x14ac:dyDescent="0.2">
      <c r="A319" s="118">
        <v>300</v>
      </c>
      <c r="B319" s="122">
        <v>1451</v>
      </c>
      <c r="C319" s="119"/>
      <c r="D319" s="119" t="s">
        <v>6</v>
      </c>
      <c r="E319" s="119" t="s">
        <v>111</v>
      </c>
      <c r="F319" s="388" t="s">
        <v>895</v>
      </c>
      <c r="G319" s="378" t="s">
        <v>350</v>
      </c>
      <c r="H319" s="16"/>
      <c r="I319" s="16"/>
      <c r="J319" s="28"/>
      <c r="K319" s="28"/>
      <c r="L319" s="28"/>
      <c r="M319" s="28"/>
      <c r="N319" s="28"/>
      <c r="O319" s="51"/>
    </row>
    <row r="320" spans="1:15" x14ac:dyDescent="0.2">
      <c r="A320" s="118">
        <v>300</v>
      </c>
      <c r="B320" s="122">
        <v>1471</v>
      </c>
      <c r="C320" s="119"/>
      <c r="D320" s="119" t="s">
        <v>896</v>
      </c>
      <c r="E320" s="119" t="s">
        <v>140</v>
      </c>
      <c r="F320" s="388"/>
      <c r="G320" s="378" t="s">
        <v>350</v>
      </c>
      <c r="H320" s="16"/>
      <c r="I320" s="16"/>
      <c r="J320" s="28"/>
      <c r="K320" s="28"/>
      <c r="L320" s="28"/>
      <c r="M320" s="28"/>
      <c r="N320" s="28"/>
      <c r="O320" s="51"/>
    </row>
    <row r="321" spans="1:15" x14ac:dyDescent="0.2">
      <c r="A321" s="118">
        <v>300</v>
      </c>
      <c r="B321" s="122">
        <v>1524</v>
      </c>
      <c r="C321" s="119"/>
      <c r="D321" s="119" t="s">
        <v>897</v>
      </c>
      <c r="E321" s="119" t="s">
        <v>322</v>
      </c>
      <c r="F321" s="388" t="s">
        <v>898</v>
      </c>
      <c r="G321" s="378" t="s">
        <v>350</v>
      </c>
      <c r="H321" s="16"/>
      <c r="I321" s="16"/>
      <c r="J321" s="28"/>
      <c r="K321" s="28"/>
      <c r="L321" s="28"/>
      <c r="M321" s="28"/>
      <c r="N321" s="28"/>
      <c r="O321" s="51"/>
    </row>
    <row r="322" spans="1:15" x14ac:dyDescent="0.2">
      <c r="A322" s="118">
        <v>300</v>
      </c>
      <c r="B322" s="122">
        <v>1532</v>
      </c>
      <c r="C322" s="119"/>
      <c r="D322" s="119" t="s">
        <v>899</v>
      </c>
      <c r="E322" s="119" t="s">
        <v>126</v>
      </c>
      <c r="F322" s="388" t="s">
        <v>900</v>
      </c>
      <c r="G322" s="378" t="s">
        <v>350</v>
      </c>
      <c r="H322" s="16"/>
      <c r="I322" s="16"/>
      <c r="J322" s="28"/>
      <c r="K322" s="28"/>
      <c r="L322" s="28"/>
      <c r="M322" s="28"/>
      <c r="N322" s="28"/>
      <c r="O322" s="51"/>
    </row>
    <row r="323" spans="1:15" x14ac:dyDescent="0.2">
      <c r="A323" s="118">
        <v>300</v>
      </c>
      <c r="B323" s="122">
        <v>1633</v>
      </c>
      <c r="C323" s="119"/>
      <c r="D323" s="119" t="s">
        <v>901</v>
      </c>
      <c r="E323" s="119" t="s">
        <v>241</v>
      </c>
      <c r="F323" s="388" t="s">
        <v>902</v>
      </c>
      <c r="G323" s="378" t="s">
        <v>350</v>
      </c>
      <c r="H323" s="16"/>
      <c r="I323" s="16"/>
      <c r="J323" s="28"/>
      <c r="K323" s="28"/>
      <c r="L323" s="28"/>
      <c r="M323" s="28"/>
      <c r="N323" s="28"/>
      <c r="O323" s="51"/>
    </row>
    <row r="324" spans="1:15" x14ac:dyDescent="0.2">
      <c r="A324" s="118">
        <v>300</v>
      </c>
      <c r="B324" s="122">
        <v>1634</v>
      </c>
      <c r="C324" s="119"/>
      <c r="D324" s="119" t="s">
        <v>214</v>
      </c>
      <c r="E324" s="119" t="s">
        <v>241</v>
      </c>
      <c r="F324" s="388" t="s">
        <v>903</v>
      </c>
      <c r="G324" s="378" t="s">
        <v>350</v>
      </c>
      <c r="H324" s="16"/>
      <c r="I324" s="16"/>
      <c r="J324" s="28"/>
      <c r="K324" s="28"/>
      <c r="L324" s="28"/>
      <c r="M324" s="28"/>
      <c r="N324" s="28"/>
      <c r="O324" s="51"/>
    </row>
    <row r="325" spans="1:15" x14ac:dyDescent="0.2">
      <c r="A325" s="118">
        <v>300</v>
      </c>
      <c r="B325" s="122">
        <v>1647</v>
      </c>
      <c r="C325" s="119"/>
      <c r="D325" s="119" t="s">
        <v>904</v>
      </c>
      <c r="E325" s="119" t="s">
        <v>79</v>
      </c>
      <c r="F325" s="388" t="s">
        <v>905</v>
      </c>
      <c r="G325" s="378">
        <v>42005</v>
      </c>
      <c r="H325" s="16"/>
      <c r="I325" s="16"/>
      <c r="J325" s="28"/>
      <c r="K325" s="28"/>
      <c r="L325" s="28"/>
      <c r="M325" s="28"/>
      <c r="N325" s="28"/>
      <c r="O325" s="51"/>
    </row>
    <row r="326" spans="1:15" x14ac:dyDescent="0.2">
      <c r="A326" s="118">
        <v>300</v>
      </c>
      <c r="B326" s="122">
        <v>1651</v>
      </c>
      <c r="C326" s="119"/>
      <c r="D326" s="119" t="s">
        <v>906</v>
      </c>
      <c r="E326" s="119" t="s">
        <v>88</v>
      </c>
      <c r="F326" s="388" t="s">
        <v>907</v>
      </c>
      <c r="G326" s="378">
        <v>42736</v>
      </c>
      <c r="H326" s="16"/>
      <c r="I326" s="16"/>
      <c r="J326" s="28"/>
      <c r="K326" s="28"/>
      <c r="L326" s="28"/>
      <c r="M326" s="28"/>
      <c r="N326" s="28"/>
      <c r="O326" s="51"/>
    </row>
    <row r="327" spans="1:15" x14ac:dyDescent="0.2">
      <c r="A327" s="118">
        <v>300</v>
      </c>
      <c r="B327" s="122">
        <v>1652</v>
      </c>
      <c r="C327" s="119"/>
      <c r="D327" s="119" t="s">
        <v>908</v>
      </c>
      <c r="E327" s="119" t="s">
        <v>176</v>
      </c>
      <c r="F327" s="388" t="s">
        <v>909</v>
      </c>
      <c r="G327" s="378" t="s">
        <v>350</v>
      </c>
      <c r="H327" s="16"/>
      <c r="I327" s="16"/>
      <c r="J327" s="28"/>
      <c r="K327" s="28"/>
      <c r="L327" s="28"/>
      <c r="M327" s="28"/>
      <c r="N327" s="28"/>
      <c r="O327" s="51"/>
    </row>
    <row r="328" spans="1:15" x14ac:dyDescent="0.2">
      <c r="A328" s="118">
        <v>300</v>
      </c>
      <c r="B328" s="122">
        <v>1656</v>
      </c>
      <c r="C328" s="119"/>
      <c r="D328" s="119" t="s">
        <v>264</v>
      </c>
      <c r="E328" s="119" t="s">
        <v>237</v>
      </c>
      <c r="F328" s="388" t="s">
        <v>910</v>
      </c>
      <c r="G328" s="378" t="s">
        <v>350</v>
      </c>
      <c r="H328" s="16"/>
      <c r="I328" s="16"/>
      <c r="J328" s="28"/>
      <c r="K328" s="28"/>
      <c r="L328" s="28"/>
      <c r="M328" s="28"/>
      <c r="N328" s="28"/>
      <c r="O328" s="51"/>
    </row>
    <row r="329" spans="1:15" x14ac:dyDescent="0.2">
      <c r="A329" s="118">
        <v>300</v>
      </c>
      <c r="B329" s="122">
        <v>1658</v>
      </c>
      <c r="C329" s="119"/>
      <c r="D329" s="119" t="s">
        <v>911</v>
      </c>
      <c r="E329" s="119" t="s">
        <v>228</v>
      </c>
      <c r="F329" s="388" t="s">
        <v>912</v>
      </c>
      <c r="G329" s="378" t="s">
        <v>350</v>
      </c>
      <c r="H329" s="16"/>
      <c r="I329" s="16"/>
      <c r="J329" s="28"/>
      <c r="K329" s="28"/>
      <c r="L329" s="28"/>
      <c r="M329" s="28"/>
      <c r="N329" s="28"/>
      <c r="O329" s="51"/>
    </row>
    <row r="330" spans="1:15" x14ac:dyDescent="0.2">
      <c r="A330" s="118">
        <v>300</v>
      </c>
      <c r="B330" s="122">
        <v>1659</v>
      </c>
      <c r="C330" s="119"/>
      <c r="D330" s="119" t="s">
        <v>277</v>
      </c>
      <c r="E330" s="119" t="s">
        <v>81</v>
      </c>
      <c r="F330" s="388" t="s">
        <v>913</v>
      </c>
      <c r="G330" s="378" t="s">
        <v>350</v>
      </c>
      <c r="H330" s="16"/>
      <c r="I330" s="16"/>
      <c r="J330" s="28"/>
      <c r="K330" s="28"/>
      <c r="L330" s="28"/>
      <c r="M330" s="28"/>
      <c r="N330" s="28"/>
      <c r="O330" s="51"/>
    </row>
    <row r="331" spans="1:15" x14ac:dyDescent="0.2">
      <c r="A331" s="118">
        <v>300</v>
      </c>
      <c r="B331" s="122">
        <v>1664</v>
      </c>
      <c r="C331" s="119"/>
      <c r="D331" s="119" t="s">
        <v>914</v>
      </c>
      <c r="E331" s="119" t="s">
        <v>98</v>
      </c>
      <c r="F331" s="388" t="s">
        <v>915</v>
      </c>
      <c r="G331" s="378" t="s">
        <v>350</v>
      </c>
      <c r="H331" s="16"/>
      <c r="I331" s="16"/>
      <c r="J331" s="28"/>
      <c r="K331" s="28"/>
      <c r="L331" s="28"/>
      <c r="M331" s="28"/>
      <c r="N331" s="28"/>
      <c r="O331" s="51"/>
    </row>
    <row r="332" spans="1:15" x14ac:dyDescent="0.2">
      <c r="A332" s="118">
        <v>300</v>
      </c>
      <c r="B332" s="122">
        <v>1674</v>
      </c>
      <c r="C332" s="119"/>
      <c r="D332" s="119" t="s">
        <v>916</v>
      </c>
      <c r="E332" s="119" t="s">
        <v>146</v>
      </c>
      <c r="F332" s="388" t="s">
        <v>917</v>
      </c>
      <c r="G332" s="378" t="s">
        <v>350</v>
      </c>
      <c r="H332" s="16"/>
      <c r="I332" s="16"/>
      <c r="J332" s="28"/>
      <c r="K332" s="28"/>
      <c r="L332" s="28"/>
      <c r="M332" s="28"/>
      <c r="N332" s="28"/>
      <c r="O332" s="51"/>
    </row>
    <row r="333" spans="1:15" x14ac:dyDescent="0.2">
      <c r="A333" s="118">
        <v>300</v>
      </c>
      <c r="B333" s="122">
        <v>1675</v>
      </c>
      <c r="C333" s="119"/>
      <c r="D333" s="119" t="s">
        <v>918</v>
      </c>
      <c r="E333" s="119" t="s">
        <v>919</v>
      </c>
      <c r="F333" s="388" t="s">
        <v>920</v>
      </c>
      <c r="G333" s="378" t="s">
        <v>350</v>
      </c>
      <c r="H333" s="16"/>
      <c r="I333" s="16"/>
      <c r="J333" s="28"/>
      <c r="K333" s="28"/>
      <c r="L333" s="28"/>
      <c r="M333" s="28"/>
      <c r="N333" s="28"/>
      <c r="O333" s="51"/>
    </row>
    <row r="334" spans="1:15" x14ac:dyDescent="0.2">
      <c r="A334" s="118">
        <v>300</v>
      </c>
      <c r="B334" s="122">
        <v>1678</v>
      </c>
      <c r="C334" s="119"/>
      <c r="D334" s="119" t="s">
        <v>921</v>
      </c>
      <c r="E334" s="119" t="s">
        <v>76</v>
      </c>
      <c r="F334" s="388" t="s">
        <v>922</v>
      </c>
      <c r="G334" s="378" t="s">
        <v>350</v>
      </c>
      <c r="H334" s="16"/>
      <c r="I334" s="16"/>
      <c r="J334" s="28"/>
      <c r="K334" s="28"/>
      <c r="L334" s="28"/>
      <c r="M334" s="28"/>
      <c r="N334" s="28"/>
      <c r="O334" s="51"/>
    </row>
    <row r="335" spans="1:15" x14ac:dyDescent="0.2">
      <c r="A335" s="118">
        <v>300</v>
      </c>
      <c r="B335" s="122">
        <v>2013</v>
      </c>
      <c r="C335" s="119"/>
      <c r="D335" s="119" t="s">
        <v>923</v>
      </c>
      <c r="E335" s="119" t="s">
        <v>224</v>
      </c>
      <c r="F335" s="388" t="s">
        <v>924</v>
      </c>
      <c r="G335" s="378" t="s">
        <v>350</v>
      </c>
      <c r="H335" s="16"/>
      <c r="I335" s="16"/>
      <c r="J335" s="28"/>
      <c r="K335" s="28"/>
      <c r="L335" s="28"/>
      <c r="M335" s="28"/>
      <c r="N335" s="28"/>
      <c r="O335" s="51"/>
    </row>
    <row r="336" spans="1:15" x14ac:dyDescent="0.2">
      <c r="A336" s="118">
        <v>300</v>
      </c>
      <c r="B336" s="122">
        <v>2015</v>
      </c>
      <c r="C336" s="119"/>
      <c r="D336" s="119" t="s">
        <v>925</v>
      </c>
      <c r="E336" s="119" t="s">
        <v>160</v>
      </c>
      <c r="F336" s="388" t="s">
        <v>926</v>
      </c>
      <c r="G336" s="378" t="s">
        <v>350</v>
      </c>
      <c r="H336" s="16"/>
      <c r="I336" s="16"/>
      <c r="J336" s="28"/>
      <c r="K336" s="28"/>
      <c r="L336" s="28"/>
      <c r="M336" s="28"/>
      <c r="N336" s="28"/>
      <c r="O336" s="51"/>
    </row>
    <row r="337" spans="1:15" x14ac:dyDescent="0.2">
      <c r="A337" s="118">
        <v>300</v>
      </c>
      <c r="B337" s="122">
        <v>2016</v>
      </c>
      <c r="C337" s="119"/>
      <c r="D337" s="119" t="s">
        <v>207</v>
      </c>
      <c r="E337" s="119" t="s">
        <v>113</v>
      </c>
      <c r="F337" s="388" t="s">
        <v>927</v>
      </c>
      <c r="G337" s="378" t="s">
        <v>350</v>
      </c>
      <c r="H337" s="16"/>
      <c r="I337" s="16"/>
      <c r="J337" s="28"/>
      <c r="K337" s="28"/>
      <c r="L337" s="28"/>
      <c r="M337" s="28"/>
      <c r="N337" s="28"/>
      <c r="O337" s="51"/>
    </row>
    <row r="338" spans="1:15" x14ac:dyDescent="0.2">
      <c r="A338" s="118">
        <v>300</v>
      </c>
      <c r="B338" s="122">
        <v>2023</v>
      </c>
      <c r="C338" s="119"/>
      <c r="D338" s="119" t="s">
        <v>928</v>
      </c>
      <c r="E338" s="119" t="s">
        <v>929</v>
      </c>
      <c r="F338" s="388" t="s">
        <v>930</v>
      </c>
      <c r="G338" s="378" t="s">
        <v>350</v>
      </c>
      <c r="H338" s="16"/>
      <c r="I338" s="16"/>
      <c r="J338" s="28"/>
      <c r="K338" s="28"/>
      <c r="L338" s="28"/>
      <c r="M338" s="28"/>
      <c r="N338" s="28"/>
      <c r="O338" s="51"/>
    </row>
    <row r="339" spans="1:15" x14ac:dyDescent="0.2">
      <c r="A339" s="118">
        <v>300</v>
      </c>
      <c r="B339" s="122">
        <v>2025</v>
      </c>
      <c r="C339" s="119"/>
      <c r="D339" s="119" t="s">
        <v>284</v>
      </c>
      <c r="E339" s="119" t="s">
        <v>241</v>
      </c>
      <c r="F339" s="388" t="s">
        <v>931</v>
      </c>
      <c r="G339" s="378" t="s">
        <v>350</v>
      </c>
      <c r="H339" s="16"/>
      <c r="I339" s="16"/>
      <c r="J339" s="28"/>
      <c r="K339" s="28"/>
      <c r="L339" s="28"/>
      <c r="M339" s="28"/>
      <c r="N339" s="28"/>
      <c r="O339" s="51"/>
    </row>
    <row r="340" spans="1:15" x14ac:dyDescent="0.2">
      <c r="A340" s="118">
        <v>300</v>
      </c>
      <c r="B340" s="122">
        <v>2026</v>
      </c>
      <c r="C340" s="119"/>
      <c r="D340" s="119" t="s">
        <v>932</v>
      </c>
      <c r="E340" s="119" t="s">
        <v>118</v>
      </c>
      <c r="F340" s="388" t="s">
        <v>933</v>
      </c>
      <c r="G340" s="378" t="s">
        <v>350</v>
      </c>
      <c r="H340" s="16"/>
      <c r="I340" s="16"/>
      <c r="J340" s="28"/>
      <c r="K340" s="28"/>
      <c r="L340" s="28"/>
      <c r="M340" s="28"/>
      <c r="N340" s="28"/>
      <c r="O340" s="51"/>
    </row>
    <row r="341" spans="1:15" x14ac:dyDescent="0.2">
      <c r="A341" s="118">
        <v>300</v>
      </c>
      <c r="B341" s="122">
        <v>2027</v>
      </c>
      <c r="C341" s="119"/>
      <c r="D341" s="119" t="s">
        <v>934</v>
      </c>
      <c r="E341" s="119" t="s">
        <v>103</v>
      </c>
      <c r="F341" s="388" t="s">
        <v>935</v>
      </c>
      <c r="G341" s="378" t="s">
        <v>350</v>
      </c>
      <c r="H341" s="16"/>
      <c r="I341" s="16"/>
      <c r="J341" s="28"/>
      <c r="K341" s="28"/>
      <c r="L341" s="28"/>
      <c r="M341" s="28"/>
      <c r="N341" s="28"/>
      <c r="O341" s="51"/>
    </row>
    <row r="342" spans="1:15" x14ac:dyDescent="0.2">
      <c r="A342" s="118">
        <v>300</v>
      </c>
      <c r="B342" s="122">
        <v>2028</v>
      </c>
      <c r="C342" s="119"/>
      <c r="D342" s="119" t="s">
        <v>936</v>
      </c>
      <c r="E342" s="119" t="s">
        <v>259</v>
      </c>
      <c r="F342" s="388" t="s">
        <v>937</v>
      </c>
      <c r="G342" s="378" t="s">
        <v>350</v>
      </c>
      <c r="H342" s="16"/>
      <c r="I342" s="16"/>
      <c r="J342" s="28"/>
      <c r="K342" s="28"/>
      <c r="L342" s="28"/>
      <c r="M342" s="28"/>
      <c r="N342" s="28"/>
      <c r="O342" s="51"/>
    </row>
    <row r="343" spans="1:15" x14ac:dyDescent="0.2">
      <c r="A343" s="118">
        <v>300</v>
      </c>
      <c r="B343" s="122">
        <v>2030</v>
      </c>
      <c r="C343" s="119"/>
      <c r="D343" s="119" t="s">
        <v>938</v>
      </c>
      <c r="E343" s="119" t="s">
        <v>100</v>
      </c>
      <c r="F343" s="388" t="s">
        <v>939</v>
      </c>
      <c r="G343" s="378" t="s">
        <v>350</v>
      </c>
      <c r="H343" s="16"/>
      <c r="I343" s="16"/>
      <c r="J343" s="28"/>
      <c r="K343" s="28"/>
      <c r="L343" s="28"/>
      <c r="M343" s="28"/>
      <c r="N343" s="28"/>
      <c r="O343" s="51"/>
    </row>
    <row r="344" spans="1:15" x14ac:dyDescent="0.2">
      <c r="A344" s="118">
        <v>300</v>
      </c>
      <c r="B344" s="122">
        <v>2031</v>
      </c>
      <c r="C344" s="119"/>
      <c r="D344" s="119" t="s">
        <v>940</v>
      </c>
      <c r="E344" s="119" t="s">
        <v>222</v>
      </c>
      <c r="F344" s="388" t="s">
        <v>941</v>
      </c>
      <c r="G344" s="378" t="s">
        <v>350</v>
      </c>
      <c r="H344" s="16"/>
      <c r="I344" s="16"/>
      <c r="J344" s="28"/>
      <c r="K344" s="28"/>
      <c r="L344" s="28"/>
      <c r="M344" s="28"/>
      <c r="N344" s="28"/>
      <c r="O344" s="51"/>
    </row>
    <row r="345" spans="1:15" x14ac:dyDescent="0.2">
      <c r="A345" s="118">
        <v>300</v>
      </c>
      <c r="B345" s="122">
        <v>2032</v>
      </c>
      <c r="C345" s="119"/>
      <c r="D345" s="119" t="s">
        <v>942</v>
      </c>
      <c r="E345" s="119" t="s">
        <v>177</v>
      </c>
      <c r="F345" s="388" t="s">
        <v>943</v>
      </c>
      <c r="G345" s="378" t="s">
        <v>350</v>
      </c>
      <c r="H345" s="16"/>
      <c r="I345" s="16"/>
      <c r="J345" s="28"/>
      <c r="K345" s="28"/>
      <c r="L345" s="28"/>
      <c r="M345" s="28"/>
      <c r="N345" s="28"/>
      <c r="O345" s="51"/>
    </row>
    <row r="346" spans="1:15" x14ac:dyDescent="0.2">
      <c r="A346" s="118">
        <v>300</v>
      </c>
      <c r="B346" s="122">
        <v>2033</v>
      </c>
      <c r="C346" s="119"/>
      <c r="D346" s="119" t="s">
        <v>944</v>
      </c>
      <c r="E346" s="119" t="s">
        <v>100</v>
      </c>
      <c r="F346" s="388" t="s">
        <v>945</v>
      </c>
      <c r="G346" s="378" t="s">
        <v>350</v>
      </c>
      <c r="H346" s="16"/>
      <c r="I346" s="16"/>
      <c r="J346" s="28"/>
      <c r="K346" s="28"/>
      <c r="L346" s="28"/>
      <c r="M346" s="28"/>
      <c r="N346" s="28"/>
      <c r="O346" s="51"/>
    </row>
    <row r="347" spans="1:15" x14ac:dyDescent="0.2">
      <c r="A347" s="118">
        <v>300</v>
      </c>
      <c r="B347" s="122">
        <v>2042</v>
      </c>
      <c r="C347" s="119"/>
      <c r="D347" s="119" t="s">
        <v>946</v>
      </c>
      <c r="E347" s="119" t="s">
        <v>140</v>
      </c>
      <c r="F347" s="388" t="s">
        <v>947</v>
      </c>
      <c r="G347" s="378" t="s">
        <v>350</v>
      </c>
      <c r="H347" s="16"/>
      <c r="I347" s="16"/>
      <c r="J347" s="28"/>
      <c r="K347" s="28"/>
      <c r="L347" s="28"/>
      <c r="M347" s="28"/>
      <c r="N347" s="28"/>
      <c r="O347" s="51"/>
    </row>
    <row r="348" spans="1:15" x14ac:dyDescent="0.2">
      <c r="A348" s="118">
        <v>300</v>
      </c>
      <c r="B348" s="122">
        <v>2043</v>
      </c>
      <c r="C348" s="119"/>
      <c r="D348" s="119" t="s">
        <v>948</v>
      </c>
      <c r="E348" s="119" t="s">
        <v>115</v>
      </c>
      <c r="F348" s="388" t="s">
        <v>949</v>
      </c>
      <c r="G348" s="378" t="s">
        <v>350</v>
      </c>
      <c r="H348" s="16"/>
      <c r="I348" s="16"/>
      <c r="J348" s="28"/>
      <c r="K348" s="28"/>
      <c r="L348" s="28"/>
      <c r="M348" s="28"/>
      <c r="N348" s="28"/>
      <c r="O348" s="51"/>
    </row>
    <row r="349" spans="1:15" x14ac:dyDescent="0.2">
      <c r="A349" s="118">
        <v>300</v>
      </c>
      <c r="B349" s="122">
        <v>2046</v>
      </c>
      <c r="C349" s="119"/>
      <c r="D349" s="119" t="s">
        <v>950</v>
      </c>
      <c r="E349" s="119" t="s">
        <v>112</v>
      </c>
      <c r="F349" s="388" t="s">
        <v>951</v>
      </c>
      <c r="G349" s="378" t="s">
        <v>350</v>
      </c>
      <c r="H349" s="16"/>
      <c r="I349" s="16"/>
      <c r="J349" s="28"/>
      <c r="K349" s="28"/>
      <c r="L349" s="28"/>
      <c r="M349" s="28"/>
      <c r="N349" s="28"/>
      <c r="O349" s="51"/>
    </row>
    <row r="350" spans="1:15" x14ac:dyDescent="0.2">
      <c r="A350" s="118">
        <v>300</v>
      </c>
      <c r="B350" s="122">
        <v>2055</v>
      </c>
      <c r="C350" s="119"/>
      <c r="D350" s="119" t="s">
        <v>952</v>
      </c>
      <c r="E350" s="119" t="s">
        <v>87</v>
      </c>
      <c r="F350" s="388" t="s">
        <v>953</v>
      </c>
      <c r="G350" s="378">
        <v>42005</v>
      </c>
      <c r="H350" s="16"/>
      <c r="I350" s="16"/>
      <c r="J350" s="28"/>
      <c r="K350" s="28"/>
      <c r="L350" s="28"/>
      <c r="M350" s="28"/>
      <c r="N350" s="28"/>
      <c r="O350" s="51"/>
    </row>
    <row r="351" spans="1:15" x14ac:dyDescent="0.2">
      <c r="A351" s="118">
        <v>300</v>
      </c>
      <c r="B351" s="122">
        <v>2058</v>
      </c>
      <c r="C351" s="119"/>
      <c r="D351" s="119" t="s">
        <v>954</v>
      </c>
      <c r="E351" s="119" t="s">
        <v>93</v>
      </c>
      <c r="F351" s="388" t="s">
        <v>955</v>
      </c>
      <c r="G351" s="378">
        <v>42736</v>
      </c>
      <c r="H351" s="16"/>
      <c r="I351" s="16"/>
      <c r="J351" s="28"/>
      <c r="K351" s="28"/>
      <c r="L351" s="28"/>
      <c r="M351" s="28"/>
      <c r="N351" s="28"/>
      <c r="O351" s="51"/>
    </row>
    <row r="352" spans="1:15" x14ac:dyDescent="0.2">
      <c r="A352" s="118">
        <v>300</v>
      </c>
      <c r="B352" s="122">
        <v>2059</v>
      </c>
      <c r="C352" s="119"/>
      <c r="D352" s="119" t="s">
        <v>956</v>
      </c>
      <c r="E352" s="119" t="s">
        <v>156</v>
      </c>
      <c r="F352" s="388" t="s">
        <v>957</v>
      </c>
      <c r="G352" s="378" t="s">
        <v>350</v>
      </c>
      <c r="H352" s="16"/>
      <c r="I352" s="16"/>
      <c r="J352" s="28"/>
      <c r="K352" s="28"/>
      <c r="L352" s="28"/>
      <c r="M352" s="28"/>
      <c r="N352" s="28"/>
      <c r="O352" s="51"/>
    </row>
    <row r="353" spans="1:15" x14ac:dyDescent="0.2">
      <c r="A353" s="118">
        <v>300</v>
      </c>
      <c r="B353" s="122">
        <v>2060</v>
      </c>
      <c r="C353" s="119"/>
      <c r="D353" s="119" t="s">
        <v>958</v>
      </c>
      <c r="E353" s="119" t="s">
        <v>262</v>
      </c>
      <c r="F353" s="388" t="s">
        <v>959</v>
      </c>
      <c r="G353" s="378" t="s">
        <v>350</v>
      </c>
      <c r="H353" s="16"/>
      <c r="I353" s="16"/>
      <c r="J353" s="28"/>
      <c r="K353" s="28"/>
      <c r="L353" s="28"/>
      <c r="M353" s="28"/>
      <c r="N353" s="28"/>
      <c r="O353" s="51"/>
    </row>
    <row r="354" spans="1:15" x14ac:dyDescent="0.2">
      <c r="A354" s="118">
        <v>300</v>
      </c>
      <c r="B354" s="122">
        <v>2065</v>
      </c>
      <c r="C354" s="119"/>
      <c r="D354" s="119" t="s">
        <v>960</v>
      </c>
      <c r="E354" s="119" t="s">
        <v>227</v>
      </c>
      <c r="F354" s="388" t="s">
        <v>961</v>
      </c>
      <c r="G354" s="378" t="s">
        <v>350</v>
      </c>
      <c r="H354" s="16"/>
      <c r="I354" s="16"/>
      <c r="J354" s="28"/>
      <c r="K354" s="28"/>
      <c r="L354" s="28"/>
      <c r="M354" s="28"/>
      <c r="N354" s="28"/>
      <c r="O354" s="51"/>
    </row>
    <row r="355" spans="1:15" x14ac:dyDescent="0.2">
      <c r="A355" s="118">
        <v>300</v>
      </c>
      <c r="B355" s="122">
        <v>2068</v>
      </c>
      <c r="C355" s="119"/>
      <c r="D355" s="119" t="s">
        <v>962</v>
      </c>
      <c r="E355" s="119" t="s">
        <v>100</v>
      </c>
      <c r="F355" s="388" t="s">
        <v>963</v>
      </c>
      <c r="G355" s="378" t="s">
        <v>350</v>
      </c>
      <c r="H355" s="16"/>
      <c r="I355" s="16"/>
      <c r="J355" s="28"/>
      <c r="K355" s="28"/>
      <c r="L355" s="28"/>
      <c r="M355" s="28"/>
      <c r="N355" s="28"/>
      <c r="O355" s="51"/>
    </row>
    <row r="356" spans="1:15" x14ac:dyDescent="0.2">
      <c r="A356" s="118">
        <v>300</v>
      </c>
      <c r="B356" s="122">
        <v>2073</v>
      </c>
      <c r="C356" s="119"/>
      <c r="D356" s="119" t="s">
        <v>964</v>
      </c>
      <c r="E356" s="119" t="s">
        <v>81</v>
      </c>
      <c r="F356" s="388" t="s">
        <v>965</v>
      </c>
      <c r="G356" s="378" t="s">
        <v>350</v>
      </c>
      <c r="H356" s="16"/>
      <c r="I356" s="16"/>
      <c r="J356" s="28"/>
      <c r="K356" s="28"/>
      <c r="L356" s="28"/>
      <c r="M356" s="28"/>
      <c r="N356" s="28"/>
      <c r="O356" s="51"/>
    </row>
    <row r="357" spans="1:15" x14ac:dyDescent="0.2">
      <c r="A357" s="118">
        <v>300</v>
      </c>
      <c r="B357" s="122">
        <v>2203</v>
      </c>
      <c r="C357" s="119"/>
      <c r="D357" s="119" t="s">
        <v>966</v>
      </c>
      <c r="E357" s="119" t="s">
        <v>112</v>
      </c>
      <c r="F357" s="388" t="s">
        <v>967</v>
      </c>
      <c r="G357" s="378" t="s">
        <v>350</v>
      </c>
      <c r="H357" s="16"/>
      <c r="I357" s="16"/>
      <c r="J357" s="28"/>
      <c r="K357" s="28"/>
      <c r="L357" s="28"/>
      <c r="M357" s="28"/>
      <c r="N357" s="28"/>
      <c r="O357" s="51"/>
    </row>
    <row r="358" spans="1:15" x14ac:dyDescent="0.2">
      <c r="A358" s="118">
        <v>300</v>
      </c>
      <c r="B358" s="122">
        <v>2212</v>
      </c>
      <c r="C358" s="119"/>
      <c r="D358" s="119" t="s">
        <v>968</v>
      </c>
      <c r="E358" s="119" t="s">
        <v>919</v>
      </c>
      <c r="F358" s="388" t="s">
        <v>969</v>
      </c>
      <c r="G358" s="378" t="s">
        <v>350</v>
      </c>
      <c r="H358" s="16"/>
      <c r="I358" s="16"/>
      <c r="J358" s="28"/>
      <c r="K358" s="28"/>
      <c r="L358" s="28"/>
      <c r="M358" s="28"/>
      <c r="N358" s="28"/>
      <c r="O358" s="51"/>
    </row>
    <row r="359" spans="1:15" x14ac:dyDescent="0.2">
      <c r="A359" s="118">
        <v>300</v>
      </c>
      <c r="B359" s="122">
        <v>2214</v>
      </c>
      <c r="C359" s="119"/>
      <c r="D359" s="119" t="s">
        <v>323</v>
      </c>
      <c r="E359" s="119" t="s">
        <v>91</v>
      </c>
      <c r="F359" s="388" t="s">
        <v>970</v>
      </c>
      <c r="G359" s="378" t="s">
        <v>350</v>
      </c>
      <c r="H359" s="16"/>
      <c r="I359" s="16"/>
      <c r="J359" s="28"/>
      <c r="K359" s="28"/>
      <c r="L359" s="28"/>
      <c r="M359" s="28"/>
      <c r="N359" s="16"/>
      <c r="O359" s="16"/>
    </row>
    <row r="360" spans="1:15" x14ac:dyDescent="0.2">
      <c r="A360" s="118">
        <v>300</v>
      </c>
      <c r="B360" s="122">
        <v>2217</v>
      </c>
      <c r="C360" s="119"/>
      <c r="D360" s="119" t="s">
        <v>971</v>
      </c>
      <c r="E360" s="119" t="s">
        <v>86</v>
      </c>
      <c r="F360" s="388" t="s">
        <v>972</v>
      </c>
      <c r="G360" s="378" t="s">
        <v>350</v>
      </c>
    </row>
    <row r="361" spans="1:15" x14ac:dyDescent="0.2">
      <c r="A361" s="118">
        <v>300</v>
      </c>
      <c r="B361" s="122">
        <v>2336</v>
      </c>
      <c r="C361" s="119"/>
      <c r="D361" s="119" t="s">
        <v>973</v>
      </c>
      <c r="E361" s="119" t="s">
        <v>229</v>
      </c>
      <c r="F361" s="388" t="s">
        <v>974</v>
      </c>
      <c r="G361" s="378" t="s">
        <v>350</v>
      </c>
    </row>
    <row r="362" spans="1:15" x14ac:dyDescent="0.2">
      <c r="A362" s="118">
        <v>300</v>
      </c>
      <c r="B362" s="122">
        <v>2337</v>
      </c>
      <c r="C362" s="119"/>
      <c r="D362" s="119" t="s">
        <v>975</v>
      </c>
      <c r="E362" s="119" t="s">
        <v>88</v>
      </c>
      <c r="F362" s="388" t="s">
        <v>976</v>
      </c>
      <c r="G362" s="378">
        <v>42736</v>
      </c>
    </row>
    <row r="363" spans="1:15" x14ac:dyDescent="0.2">
      <c r="A363" s="118">
        <v>300</v>
      </c>
      <c r="B363" s="122">
        <v>2338</v>
      </c>
      <c r="C363" s="119"/>
      <c r="D363" s="119" t="s">
        <v>977</v>
      </c>
      <c r="E363" s="119" t="s">
        <v>76</v>
      </c>
      <c r="F363" s="388" t="s">
        <v>978</v>
      </c>
      <c r="G363" s="378" t="s">
        <v>350</v>
      </c>
    </row>
    <row r="364" spans="1:15" x14ac:dyDescent="0.2">
      <c r="A364" s="118">
        <v>300</v>
      </c>
      <c r="B364" s="122">
        <v>2341</v>
      </c>
      <c r="C364" s="119"/>
      <c r="D364" s="119" t="s">
        <v>979</v>
      </c>
      <c r="E364" s="119" t="s">
        <v>168</v>
      </c>
      <c r="F364" s="388" t="s">
        <v>980</v>
      </c>
      <c r="G364" s="378" t="s">
        <v>350</v>
      </c>
    </row>
    <row r="365" spans="1:15" x14ac:dyDescent="0.2">
      <c r="A365" s="118">
        <v>300</v>
      </c>
      <c r="B365" s="122">
        <v>2342</v>
      </c>
      <c r="C365" s="119"/>
      <c r="D365" s="119" t="s">
        <v>981</v>
      </c>
      <c r="E365" s="119" t="s">
        <v>128</v>
      </c>
      <c r="F365" s="388" t="s">
        <v>982</v>
      </c>
      <c r="G365" s="378" t="s">
        <v>350</v>
      </c>
    </row>
    <row r="366" spans="1:15" x14ac:dyDescent="0.2">
      <c r="A366" s="118">
        <v>300</v>
      </c>
      <c r="B366" s="122">
        <v>2343</v>
      </c>
      <c r="C366" s="119"/>
      <c r="D366" s="119" t="s">
        <v>340</v>
      </c>
      <c r="E366" s="119" t="s">
        <v>182</v>
      </c>
      <c r="F366" s="388"/>
      <c r="G366" s="378" t="s">
        <v>350</v>
      </c>
    </row>
    <row r="367" spans="1:15" x14ac:dyDescent="0.2">
      <c r="A367" s="118">
        <v>300</v>
      </c>
      <c r="B367" s="122">
        <v>2346</v>
      </c>
      <c r="C367" s="119"/>
      <c r="D367" s="119" t="s">
        <v>983</v>
      </c>
      <c r="E367" s="119" t="s">
        <v>285</v>
      </c>
      <c r="F367" s="388" t="s">
        <v>984</v>
      </c>
      <c r="G367" s="378" t="s">
        <v>350</v>
      </c>
    </row>
    <row r="368" spans="1:15" x14ac:dyDescent="0.2">
      <c r="A368" s="118">
        <v>300</v>
      </c>
      <c r="B368" s="122">
        <v>2348</v>
      </c>
      <c r="C368" s="119"/>
      <c r="D368" s="119" t="s">
        <v>985</v>
      </c>
      <c r="E368" s="119" t="s">
        <v>231</v>
      </c>
      <c r="F368" s="388" t="s">
        <v>986</v>
      </c>
      <c r="G368" s="378" t="s">
        <v>350</v>
      </c>
    </row>
    <row r="369" spans="1:7" x14ac:dyDescent="0.2">
      <c r="A369" s="118">
        <v>300</v>
      </c>
      <c r="B369" s="122">
        <v>2350</v>
      </c>
      <c r="C369" s="119"/>
      <c r="D369" s="119" t="s">
        <v>987</v>
      </c>
      <c r="E369" s="119" t="s">
        <v>158</v>
      </c>
      <c r="F369" s="388" t="s">
        <v>988</v>
      </c>
      <c r="G369" s="378" t="s">
        <v>350</v>
      </c>
    </row>
    <row r="370" spans="1:7" x14ac:dyDescent="0.2">
      <c r="A370" s="118">
        <v>300</v>
      </c>
      <c r="B370" s="122">
        <v>2353</v>
      </c>
      <c r="C370" s="119"/>
      <c r="D370" s="119" t="s">
        <v>989</v>
      </c>
      <c r="E370" s="119" t="s">
        <v>113</v>
      </c>
      <c r="F370" s="388" t="s">
        <v>990</v>
      </c>
      <c r="G370" s="378" t="s">
        <v>350</v>
      </c>
    </row>
    <row r="371" spans="1:7" x14ac:dyDescent="0.2">
      <c r="A371" s="118">
        <v>300</v>
      </c>
      <c r="B371" s="122">
        <v>2356</v>
      </c>
      <c r="C371" s="119"/>
      <c r="D371" s="119" t="s">
        <v>991</v>
      </c>
      <c r="E371" s="119" t="s">
        <v>93</v>
      </c>
      <c r="F371" s="388" t="s">
        <v>992</v>
      </c>
      <c r="G371" s="378">
        <v>42736</v>
      </c>
    </row>
    <row r="372" spans="1:7" x14ac:dyDescent="0.2">
      <c r="A372" s="118">
        <v>300</v>
      </c>
      <c r="B372" s="122">
        <v>2362</v>
      </c>
      <c r="C372" s="119"/>
      <c r="D372" s="119" t="s">
        <v>993</v>
      </c>
      <c r="E372" s="119" t="s">
        <v>80</v>
      </c>
      <c r="F372" s="388" t="s">
        <v>994</v>
      </c>
      <c r="G372" s="378" t="s">
        <v>350</v>
      </c>
    </row>
    <row r="373" spans="1:7" x14ac:dyDescent="0.2">
      <c r="A373" s="118">
        <v>300</v>
      </c>
      <c r="B373" s="122">
        <v>2399</v>
      </c>
      <c r="C373" s="119"/>
      <c r="D373" s="119" t="s">
        <v>995</v>
      </c>
      <c r="E373" s="119" t="s">
        <v>84</v>
      </c>
      <c r="F373" s="388" t="s">
        <v>996</v>
      </c>
      <c r="G373" s="378" t="s">
        <v>350</v>
      </c>
    </row>
  </sheetData>
  <sheetProtection password="CA74" sheet="1" objects="1" scenarios="1"/>
  <sortState ref="A10:G395">
    <sortCondition ref="B10:B395"/>
  </sortState>
  <customSheetViews>
    <customSheetView guid="{D9C72E7B-13FF-40ED-A6D1-F9B2376F1FF6}" showGridLines="0" topLeftCell="A1784">
      <selection activeCell="A1823" sqref="A1823"/>
      <pageMargins left="0.75" right="0.75" top="1" bottom="1" header="0.5" footer="0.5"/>
      <pageSetup paperSize="9" orientation="portrait" r:id="rId1"/>
      <headerFooter alignWithMargins="0"/>
    </customSheetView>
    <customSheetView guid="{DAD6A131-E761-4D81-9E80-5D69ABC35FD4}" showRuler="0">
      <selection activeCell="A9" sqref="A9"/>
      <pageMargins left="0.75" right="0.75" top="1" bottom="1" header="0.5" footer="0.5"/>
      <headerFooter alignWithMargins="0"/>
    </customSheetView>
    <customSheetView guid="{E3D20AD4-478B-480D-BA69-9D31F230E4CE}" showGridLines="0">
      <selection activeCell="G12" sqref="G12"/>
      <pageMargins left="0.75" right="0.75" top="1" bottom="1" header="0.5" footer="0.5"/>
      <pageSetup paperSize="9" orientation="portrait" r:id="rId2"/>
      <headerFooter alignWithMargins="0"/>
    </customSheetView>
  </customSheetViews>
  <phoneticPr fontId="14" type="noConversion"/>
  <pageMargins left="0.75" right="0.75" top="1" bottom="1" header="0.5" footer="0.5"/>
  <pageSetup paperSize="9"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tabColor rgb="FFFF0000"/>
  </sheetPr>
  <dimension ref="A2:GY78"/>
  <sheetViews>
    <sheetView topLeftCell="A4" zoomScaleNormal="100" workbookViewId="0">
      <selection activeCell="K48" sqref="K48"/>
    </sheetView>
  </sheetViews>
  <sheetFormatPr defaultRowHeight="10.5" x14ac:dyDescent="0.15"/>
  <cols>
    <col min="1" max="1" width="8.5703125" style="26" customWidth="1"/>
    <col min="2" max="2" width="9.42578125" style="26" customWidth="1"/>
    <col min="3" max="3" width="11.28515625" style="26" bestFit="1" customWidth="1"/>
    <col min="4" max="4" width="10.140625" style="26" bestFit="1" customWidth="1"/>
    <col min="5" max="6" width="11" style="26" bestFit="1" customWidth="1"/>
    <col min="7" max="9" width="10.5703125" style="26" bestFit="1" customWidth="1"/>
    <col min="10" max="10" width="11.140625" style="26" customWidth="1"/>
    <col min="11" max="11" width="10.140625" style="26" bestFit="1" customWidth="1"/>
    <col min="12" max="12" width="12.140625" style="26" customWidth="1"/>
    <col min="13" max="18" width="10.140625" style="26" bestFit="1" customWidth="1"/>
    <col min="19" max="19" width="15.5703125" style="26" customWidth="1"/>
    <col min="20" max="20" width="11.140625" style="26" bestFit="1" customWidth="1"/>
    <col min="21" max="21" width="9.140625" style="26" customWidth="1"/>
    <col min="22" max="22" width="9" style="26" customWidth="1"/>
    <col min="23" max="23" width="9.140625" style="26" customWidth="1"/>
    <col min="24" max="24" width="8.85546875" style="26" customWidth="1"/>
    <col min="25" max="27" width="10.140625" style="26" bestFit="1" customWidth="1"/>
    <col min="28" max="28" width="10.28515625" style="26" customWidth="1"/>
    <col min="29" max="29" width="10.42578125" style="26" customWidth="1"/>
    <col min="30" max="30" width="10.7109375" style="26" customWidth="1"/>
    <col min="31" max="31" width="10.140625" style="26" bestFit="1" customWidth="1"/>
    <col min="32" max="32" width="10.5703125" style="26" customWidth="1"/>
    <col min="33" max="33" width="10.42578125" style="26" customWidth="1"/>
    <col min="34" max="35" width="10" style="26" bestFit="1" customWidth="1"/>
    <col min="36" max="36" width="9.140625" style="26"/>
    <col min="37" max="37" width="11.140625" style="26" bestFit="1" customWidth="1"/>
    <col min="38" max="44" width="9.140625" style="26"/>
    <col min="45" max="45" width="9.5703125" style="26" bestFit="1" customWidth="1"/>
    <col min="46" max="51" width="9.140625" style="26"/>
    <col min="52" max="52" width="10.140625" style="26" customWidth="1"/>
    <col min="53" max="54" width="10.140625" style="26" bestFit="1" customWidth="1"/>
    <col min="55" max="67" width="9.140625" style="26"/>
    <col min="68" max="68" width="10.140625" style="26" bestFit="1" customWidth="1"/>
    <col min="69" max="81" width="9.140625" style="26"/>
    <col min="82" max="82" width="10.140625" style="26" bestFit="1" customWidth="1"/>
    <col min="83" max="93" width="9.140625" style="26"/>
    <col min="94" max="94" width="11.140625" style="26" bestFit="1" customWidth="1"/>
    <col min="95" max="109" width="9.140625" style="26"/>
    <col min="110" max="110" width="10.140625" style="26" bestFit="1" customWidth="1"/>
    <col min="111" max="111" width="9.140625" style="26"/>
    <col min="112" max="112" width="10.140625" style="26" bestFit="1" customWidth="1"/>
    <col min="113" max="113" width="9.140625" style="26"/>
    <col min="114" max="114" width="10.140625" style="26" bestFit="1" customWidth="1"/>
    <col min="115" max="115" width="12.85546875" style="26" customWidth="1"/>
    <col min="116" max="120" width="9.140625" style="26"/>
    <col min="121" max="122" width="9.85546875" style="26" bestFit="1" customWidth="1"/>
    <col min="123" max="130" width="9.140625" style="26"/>
    <col min="131" max="131" width="10.140625" style="26" bestFit="1" customWidth="1"/>
    <col min="132" max="132" width="9.28515625" style="26" customWidth="1"/>
    <col min="133" max="133" width="13.140625" style="26" bestFit="1" customWidth="1"/>
    <col min="134" max="134" width="10.140625" style="26" bestFit="1" customWidth="1"/>
    <col min="135" max="139" width="9.140625" style="26"/>
    <col min="140" max="140" width="10.140625" style="26" bestFit="1" customWidth="1"/>
    <col min="141" max="158" width="9.140625" style="26"/>
    <col min="159" max="159" width="9.140625" style="26" customWidth="1"/>
    <col min="160" max="161" width="10.140625" style="26" bestFit="1" customWidth="1"/>
    <col min="162" max="166" width="9.140625" style="26"/>
    <col min="167" max="167" width="10.140625" style="26" bestFit="1" customWidth="1"/>
    <col min="168" max="169" width="9.140625" style="26"/>
    <col min="170" max="172" width="10.140625" style="26" bestFit="1" customWidth="1"/>
    <col min="173" max="190" width="9.140625" style="26"/>
    <col min="191" max="191" width="9.5703125" style="26" bestFit="1" customWidth="1"/>
    <col min="192" max="194" width="9.140625" style="26"/>
    <col min="195" max="195" width="10.140625" style="26" bestFit="1" customWidth="1"/>
    <col min="196" max="202" width="9.140625" style="26"/>
    <col min="203" max="203" width="10.140625" style="26" bestFit="1" customWidth="1"/>
    <col min="204" max="16384" width="9.140625" style="26"/>
  </cols>
  <sheetData>
    <row r="2" spans="1:30" x14ac:dyDescent="0.15">
      <c r="A2" s="40" t="s">
        <v>313</v>
      </c>
      <c r="B2" s="40" t="s">
        <v>314</v>
      </c>
    </row>
    <row r="3" spans="1:30" s="140" customFormat="1" x14ac:dyDescent="0.2">
      <c r="A3" s="137">
        <f>ROW(A31)</f>
        <v>31</v>
      </c>
      <c r="B3" s="137">
        <f>A21</f>
        <v>1</v>
      </c>
      <c r="C3" s="138" t="str">
        <f>A24</f>
        <v>Werkblad Voorblad, Bijlagen, Foutmeldingen en Aanvraag 2017</v>
      </c>
      <c r="D3" s="139"/>
      <c r="E3" s="139"/>
      <c r="F3" s="139"/>
      <c r="G3" s="139"/>
      <c r="H3" s="368"/>
      <c r="I3" s="149"/>
      <c r="J3" s="149"/>
      <c r="K3" s="149"/>
      <c r="L3" s="149"/>
      <c r="M3" s="149"/>
      <c r="N3" s="149"/>
      <c r="O3" s="149"/>
      <c r="R3" s="141" t="s">
        <v>315</v>
      </c>
    </row>
    <row r="4" spans="1:30" s="140" customFormat="1" ht="11.25" thickBot="1" x14ac:dyDescent="0.25">
      <c r="A4" s="348"/>
      <c r="B4" s="348"/>
      <c r="C4" s="349"/>
      <c r="D4" s="350"/>
      <c r="E4" s="350"/>
      <c r="F4" s="350"/>
      <c r="G4" s="350"/>
      <c r="H4" s="149"/>
      <c r="I4" s="149"/>
      <c r="J4" s="149"/>
      <c r="K4" s="149"/>
      <c r="L4" s="149"/>
      <c r="M4" s="149"/>
      <c r="N4" s="149"/>
      <c r="O4" s="149"/>
    </row>
    <row r="5" spans="1:30" s="140" customFormat="1" x14ac:dyDescent="0.2">
      <c r="A5" s="222"/>
      <c r="B5" s="222"/>
      <c r="C5" s="223"/>
      <c r="D5" s="149"/>
      <c r="E5" s="149"/>
      <c r="F5" s="149"/>
      <c r="G5" s="149"/>
      <c r="H5" s="149"/>
      <c r="I5" s="149"/>
      <c r="J5" s="149"/>
      <c r="K5" s="149"/>
      <c r="L5" s="149"/>
      <c r="M5" s="149"/>
      <c r="N5" s="149"/>
      <c r="O5" s="149"/>
      <c r="R5" s="142">
        <v>1</v>
      </c>
      <c r="S5" s="143" t="s">
        <v>13</v>
      </c>
      <c r="T5" s="144"/>
      <c r="U5" s="145">
        <v>1</v>
      </c>
      <c r="V5" s="146"/>
      <c r="W5" s="146"/>
      <c r="X5" s="146"/>
      <c r="Y5" s="146"/>
      <c r="Z5" s="145">
        <v>2</v>
      </c>
      <c r="AA5" s="146"/>
      <c r="AB5" s="146"/>
      <c r="AC5" s="146"/>
      <c r="AD5" s="147"/>
    </row>
    <row r="6" spans="1:30" s="140" customFormat="1" x14ac:dyDescent="0.2">
      <c r="A6" s="222"/>
      <c r="B6" s="222"/>
      <c r="C6" s="223"/>
      <c r="D6" s="149"/>
      <c r="E6" s="149"/>
      <c r="F6" s="149"/>
      <c r="G6" s="149"/>
      <c r="H6" s="149"/>
      <c r="I6" s="149"/>
      <c r="J6" s="149"/>
      <c r="K6" s="149"/>
      <c r="L6" s="149"/>
      <c r="M6" s="149"/>
      <c r="N6" s="149"/>
      <c r="O6" s="149"/>
      <c r="R6" s="142">
        <v>2</v>
      </c>
      <c r="S6" s="143" t="s">
        <v>10</v>
      </c>
      <c r="T6" s="144"/>
      <c r="U6" s="148"/>
      <c r="V6" s="149"/>
      <c r="W6" s="149"/>
      <c r="X6" s="149"/>
      <c r="Y6" s="149"/>
      <c r="Z6" s="148"/>
      <c r="AA6" s="149"/>
      <c r="AB6" s="149"/>
      <c r="AC6" s="149"/>
      <c r="AD6" s="150"/>
    </row>
    <row r="7" spans="1:30" s="140" customFormat="1" x14ac:dyDescent="0.2">
      <c r="A7" s="149"/>
      <c r="B7" s="149"/>
      <c r="C7" s="149"/>
      <c r="D7" s="149"/>
      <c r="E7" s="149"/>
      <c r="F7" s="149"/>
      <c r="G7" s="149"/>
      <c r="H7" s="149"/>
      <c r="I7" s="149"/>
      <c r="J7" s="149"/>
      <c r="K7" s="149"/>
      <c r="L7" s="149"/>
      <c r="M7" s="149"/>
      <c r="N7" s="149"/>
      <c r="O7" s="149"/>
      <c r="R7" s="142">
        <v>3</v>
      </c>
      <c r="S7" s="143" t="s">
        <v>10</v>
      </c>
      <c r="T7" s="144"/>
      <c r="U7" s="148"/>
      <c r="V7" s="149"/>
      <c r="W7" s="149"/>
      <c r="X7" s="149"/>
      <c r="Y7" s="149"/>
      <c r="Z7" s="148"/>
      <c r="AA7" s="149"/>
      <c r="AB7" s="149"/>
      <c r="AC7" s="149"/>
      <c r="AD7" s="150"/>
    </row>
    <row r="8" spans="1:30" s="140" customFormat="1" x14ac:dyDescent="0.2">
      <c r="A8" s="149"/>
      <c r="B8" s="149"/>
      <c r="C8" s="149"/>
      <c r="D8" s="149"/>
      <c r="E8" s="149"/>
      <c r="F8" s="149"/>
      <c r="G8" s="149"/>
      <c r="H8" s="149"/>
      <c r="I8" s="149"/>
      <c r="J8" s="149"/>
      <c r="K8" s="149"/>
      <c r="L8" s="149"/>
      <c r="M8" s="149"/>
      <c r="N8" s="149"/>
      <c r="O8" s="149"/>
      <c r="R8" s="142">
        <v>4</v>
      </c>
      <c r="S8" s="143" t="s">
        <v>11</v>
      </c>
      <c r="T8" s="144"/>
      <c r="U8" s="151" t="s">
        <v>307</v>
      </c>
      <c r="V8" s="149"/>
      <c r="W8" s="149"/>
      <c r="X8" s="149"/>
      <c r="Y8" s="149"/>
      <c r="Z8" s="151" t="s">
        <v>200</v>
      </c>
      <c r="AA8" s="149"/>
      <c r="AB8" s="149"/>
      <c r="AC8" s="149"/>
      <c r="AD8" s="150"/>
    </row>
    <row r="9" spans="1:30" s="140" customFormat="1" x14ac:dyDescent="0.2">
      <c r="A9" s="149"/>
      <c r="B9" s="149"/>
      <c r="C9" s="149"/>
      <c r="D9" s="149"/>
      <c r="E9" s="149"/>
      <c r="F9" s="149"/>
      <c r="G9" s="149"/>
      <c r="H9" s="149"/>
      <c r="I9" s="149"/>
      <c r="J9" s="149"/>
      <c r="K9" s="149"/>
      <c r="L9" s="149"/>
      <c r="M9" s="149"/>
      <c r="N9" s="149"/>
      <c r="O9" s="149"/>
      <c r="R9" s="142">
        <v>5</v>
      </c>
      <c r="S9" s="143" t="s">
        <v>10</v>
      </c>
      <c r="T9" s="144"/>
      <c r="U9" s="148"/>
      <c r="V9" s="149"/>
      <c r="W9" s="149"/>
      <c r="X9" s="149"/>
      <c r="Y9" s="149"/>
      <c r="Z9" s="148"/>
      <c r="AA9" s="149"/>
      <c r="AB9" s="149"/>
      <c r="AC9" s="149"/>
      <c r="AD9" s="150"/>
    </row>
    <row r="10" spans="1:30" s="140" customFormat="1" x14ac:dyDescent="0.2">
      <c r="A10" s="149"/>
      <c r="B10" s="149"/>
      <c r="C10" s="149"/>
      <c r="D10" s="149"/>
      <c r="E10" s="149"/>
      <c r="F10" s="149"/>
      <c r="G10" s="149"/>
      <c r="H10" s="149"/>
      <c r="I10" s="149"/>
      <c r="J10" s="149"/>
      <c r="K10" s="149"/>
      <c r="L10" s="149"/>
      <c r="M10" s="149"/>
      <c r="N10" s="149"/>
      <c r="O10" s="149"/>
      <c r="R10" s="142">
        <v>6</v>
      </c>
      <c r="S10" s="143" t="s">
        <v>12</v>
      </c>
      <c r="T10" s="144"/>
      <c r="U10" s="152"/>
      <c r="V10" s="153"/>
      <c r="W10" s="153"/>
      <c r="X10" s="154"/>
      <c r="Y10" s="149"/>
      <c r="Z10" s="152" t="s">
        <v>279</v>
      </c>
      <c r="AA10" s="153"/>
      <c r="AB10" s="116"/>
      <c r="AC10" s="117"/>
      <c r="AD10" s="150"/>
    </row>
    <row r="11" spans="1:30" s="140" customFormat="1" x14ac:dyDescent="0.2">
      <c r="A11" s="149"/>
      <c r="B11" s="149"/>
      <c r="C11" s="149"/>
      <c r="D11" s="149"/>
      <c r="E11" s="149"/>
      <c r="F11" s="149"/>
      <c r="G11" s="149"/>
      <c r="H11" s="149"/>
      <c r="I11" s="149"/>
      <c r="J11" s="149"/>
      <c r="K11" s="149"/>
      <c r="L11" s="149"/>
      <c r="M11" s="149"/>
      <c r="N11" s="149"/>
      <c r="O11" s="149"/>
      <c r="R11" s="142">
        <v>7</v>
      </c>
      <c r="S11" s="143" t="s">
        <v>14</v>
      </c>
      <c r="T11" s="144"/>
      <c r="U11" s="148"/>
      <c r="V11" s="149"/>
      <c r="W11" s="149"/>
      <c r="X11" s="149"/>
      <c r="Y11" s="149"/>
      <c r="Z11" s="148"/>
      <c r="AA11" s="149"/>
      <c r="AB11" s="149"/>
      <c r="AC11" s="149"/>
      <c r="AD11" s="150"/>
    </row>
    <row r="12" spans="1:30" s="140" customFormat="1" x14ac:dyDescent="0.2">
      <c r="A12" s="149"/>
      <c r="B12" s="149"/>
      <c r="C12" s="149"/>
      <c r="D12" s="149"/>
      <c r="E12" s="149"/>
      <c r="F12" s="149"/>
      <c r="G12" s="149"/>
      <c r="H12" s="149"/>
      <c r="I12" s="149"/>
      <c r="J12" s="149"/>
      <c r="K12" s="149"/>
      <c r="L12" s="149"/>
      <c r="M12" s="149"/>
      <c r="N12" s="149"/>
      <c r="O12" s="149"/>
      <c r="R12" s="142">
        <v>8</v>
      </c>
      <c r="S12" s="143" t="s">
        <v>9</v>
      </c>
      <c r="T12" s="144"/>
      <c r="U12" s="155"/>
      <c r="V12" s="156"/>
      <c r="W12" s="156"/>
      <c r="X12" s="156"/>
      <c r="Y12" s="149"/>
      <c r="Z12" s="155"/>
      <c r="AA12" s="156"/>
      <c r="AB12" s="156"/>
      <c r="AC12" s="156"/>
      <c r="AD12" s="150"/>
    </row>
    <row r="13" spans="1:30" s="140" customFormat="1" x14ac:dyDescent="0.2">
      <c r="A13" s="149"/>
      <c r="B13" s="149"/>
      <c r="C13" s="149"/>
      <c r="D13" s="149"/>
      <c r="E13" s="149"/>
      <c r="F13" s="149"/>
      <c r="G13" s="149"/>
      <c r="H13" s="149"/>
      <c r="I13" s="149"/>
      <c r="J13" s="149"/>
      <c r="K13" s="149"/>
      <c r="L13" s="149"/>
      <c r="M13" s="149"/>
      <c r="N13" s="149"/>
      <c r="O13" s="149"/>
      <c r="R13" s="142">
        <v>9</v>
      </c>
      <c r="S13" s="143" t="s">
        <v>8</v>
      </c>
      <c r="T13" s="144"/>
      <c r="U13" s="157"/>
      <c r="V13" s="158"/>
      <c r="W13" s="158"/>
      <c r="X13" s="158"/>
      <c r="Y13" s="149"/>
      <c r="Z13" s="157"/>
      <c r="AA13" s="158"/>
      <c r="AB13" s="158"/>
      <c r="AC13" s="158"/>
      <c r="AD13" s="150"/>
    </row>
    <row r="14" spans="1:30" s="140" customFormat="1" x14ac:dyDescent="0.2">
      <c r="A14" s="149"/>
      <c r="B14" s="149"/>
      <c r="C14" s="149"/>
      <c r="D14" s="149"/>
      <c r="E14" s="149"/>
      <c r="F14" s="149"/>
      <c r="G14" s="149"/>
      <c r="H14" s="149"/>
      <c r="I14" s="149"/>
      <c r="J14" s="149"/>
      <c r="K14" s="149"/>
      <c r="L14" s="149"/>
      <c r="M14" s="149"/>
      <c r="N14" s="149"/>
      <c r="O14" s="149"/>
      <c r="R14" s="142">
        <v>10</v>
      </c>
      <c r="S14" s="143" t="s">
        <v>203</v>
      </c>
      <c r="T14" s="144"/>
      <c r="U14" s="159"/>
      <c r="V14" s="160"/>
      <c r="W14" s="160"/>
      <c r="X14" s="160"/>
      <c r="Y14" s="149"/>
      <c r="Z14" s="159" t="s">
        <v>47</v>
      </c>
      <c r="AA14" s="160" t="s">
        <v>48</v>
      </c>
      <c r="AB14" s="160" t="s">
        <v>47</v>
      </c>
      <c r="AC14" s="160" t="s">
        <v>48</v>
      </c>
      <c r="AD14" s="150"/>
    </row>
    <row r="15" spans="1:30" s="140" customFormat="1" x14ac:dyDescent="0.2">
      <c r="A15" s="149"/>
      <c r="B15" s="149"/>
      <c r="C15" s="149"/>
      <c r="D15" s="149"/>
      <c r="E15" s="149"/>
      <c r="F15" s="149"/>
      <c r="G15" s="149"/>
      <c r="H15" s="149"/>
      <c r="I15" s="149"/>
      <c r="J15" s="149"/>
      <c r="K15" s="149"/>
      <c r="L15" s="149"/>
      <c r="M15" s="149"/>
      <c r="N15" s="149"/>
      <c r="O15" s="149"/>
      <c r="R15" s="142">
        <v>11</v>
      </c>
      <c r="S15" s="143" t="s">
        <v>7</v>
      </c>
      <c r="T15" s="144"/>
      <c r="U15" s="161"/>
      <c r="V15" s="162"/>
      <c r="W15" s="162"/>
      <c r="X15" s="162"/>
      <c r="Y15" s="149"/>
      <c r="Z15" s="161" t="s">
        <v>16</v>
      </c>
      <c r="AA15" s="162" t="s">
        <v>17</v>
      </c>
      <c r="AB15" s="162" t="s">
        <v>18</v>
      </c>
      <c r="AC15" s="162" t="s">
        <v>19</v>
      </c>
      <c r="AD15" s="150"/>
    </row>
    <row r="16" spans="1:30" s="140" customFormat="1" x14ac:dyDescent="0.2">
      <c r="A16" s="149"/>
      <c r="B16" s="149"/>
      <c r="C16" s="149"/>
      <c r="D16" s="149"/>
      <c r="E16" s="149"/>
      <c r="F16" s="149"/>
      <c r="G16" s="149"/>
      <c r="H16" s="149"/>
      <c r="I16" s="149"/>
      <c r="J16" s="149"/>
      <c r="K16" s="149"/>
      <c r="L16" s="149"/>
      <c r="M16" s="149"/>
      <c r="N16" s="149"/>
      <c r="O16" s="149"/>
      <c r="R16" s="142">
        <v>12</v>
      </c>
      <c r="S16" s="143" t="s">
        <v>10</v>
      </c>
      <c r="T16" s="144"/>
      <c r="U16" s="148"/>
      <c r="V16" s="149"/>
      <c r="W16" s="149"/>
      <c r="X16" s="149"/>
      <c r="Y16" s="149"/>
      <c r="Z16" s="148"/>
      <c r="AA16" s="149"/>
      <c r="AB16" s="149"/>
      <c r="AC16" s="149"/>
      <c r="AD16" s="150"/>
    </row>
    <row r="17" spans="1:207" s="140" customFormat="1" ht="11.25" thickBot="1" x14ac:dyDescent="0.25">
      <c r="A17" s="149"/>
      <c r="B17" s="149"/>
      <c r="C17" s="149"/>
      <c r="D17" s="149"/>
      <c r="E17" s="149"/>
      <c r="F17" s="149"/>
      <c r="G17" s="149"/>
      <c r="H17" s="149"/>
      <c r="I17" s="149"/>
      <c r="J17" s="149"/>
      <c r="K17" s="149"/>
      <c r="L17" s="149"/>
      <c r="M17" s="149"/>
      <c r="N17" s="149"/>
      <c r="O17" s="149"/>
      <c r="R17" s="142">
        <v>13</v>
      </c>
      <c r="S17" s="143" t="s">
        <v>10</v>
      </c>
      <c r="T17" s="144"/>
      <c r="U17" s="163"/>
      <c r="V17" s="164"/>
      <c r="W17" s="164"/>
      <c r="X17" s="164"/>
      <c r="Y17" s="164"/>
      <c r="Z17" s="163"/>
      <c r="AA17" s="164"/>
      <c r="AB17" s="164"/>
      <c r="AC17" s="164"/>
      <c r="AD17" s="165"/>
    </row>
    <row r="18" spans="1:207" s="140" customFormat="1" x14ac:dyDescent="0.2">
      <c r="A18" s="224"/>
      <c r="B18" s="222"/>
      <c r="C18" s="223"/>
      <c r="D18" s="149"/>
      <c r="E18" s="149"/>
      <c r="F18" s="149"/>
      <c r="G18" s="149"/>
      <c r="H18" s="149"/>
      <c r="I18" s="149"/>
      <c r="J18" s="149"/>
      <c r="K18" s="149"/>
      <c r="L18" s="149"/>
      <c r="M18" s="149"/>
      <c r="N18" s="149"/>
      <c r="O18" s="149"/>
    </row>
    <row r="20" spans="1:207" ht="11.25" thickBot="1" x14ac:dyDescent="0.2">
      <c r="P20" s="71"/>
      <c r="Q20" s="71"/>
      <c r="R20" s="71"/>
      <c r="S20" s="71"/>
      <c r="T20" s="71"/>
      <c r="U20" s="71"/>
      <c r="V20" s="71"/>
      <c r="W20" s="71"/>
      <c r="X20" s="71"/>
      <c r="Y20" s="71"/>
      <c r="Z20" s="71"/>
      <c r="AA20" s="71"/>
      <c r="AB20" s="71"/>
      <c r="AC20" s="71"/>
      <c r="AD20" s="71"/>
      <c r="AE20" s="71"/>
      <c r="AF20" s="71"/>
      <c r="AG20" s="71"/>
      <c r="AH20" s="71"/>
      <c r="AI20" s="71"/>
      <c r="AJ20" s="71"/>
      <c r="AK20" s="71"/>
      <c r="AL20" s="71"/>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U20" s="140"/>
      <c r="GV20" s="140"/>
      <c r="GW20" s="140"/>
      <c r="GX20" s="140"/>
      <c r="GY20" s="140"/>
    </row>
    <row r="21" spans="1:207" x14ac:dyDescent="0.15">
      <c r="A21" s="66">
        <v>1</v>
      </c>
      <c r="B21" s="67"/>
      <c r="C21" s="67"/>
      <c r="D21" s="67"/>
      <c r="E21" s="67"/>
      <c r="F21" s="67"/>
      <c r="G21" s="67"/>
      <c r="H21" s="67"/>
      <c r="I21" s="67"/>
      <c r="J21" s="67"/>
      <c r="K21" s="67"/>
      <c r="L21" s="67"/>
      <c r="M21" s="67"/>
      <c r="N21" s="67"/>
      <c r="O21" s="67"/>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140"/>
      <c r="GI21" s="140"/>
      <c r="GJ21" s="140"/>
      <c r="GK21" s="140"/>
      <c r="GL21" s="140"/>
    </row>
    <row r="22" spans="1:207" x14ac:dyDescent="0.15">
      <c r="A22" s="68"/>
      <c r="B22" s="65"/>
      <c r="C22" s="65"/>
      <c r="D22" s="65"/>
      <c r="E22" s="65"/>
      <c r="F22" s="65"/>
      <c r="G22" s="65"/>
      <c r="H22" s="65"/>
      <c r="I22" s="65"/>
      <c r="J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DJ22" s="65"/>
      <c r="DK22" s="65"/>
      <c r="DL22" s="65"/>
      <c r="DM22" s="65"/>
      <c r="DN22" s="65"/>
      <c r="DO22" s="65"/>
      <c r="DP22" s="65"/>
      <c r="DQ22" s="65"/>
      <c r="DR22" s="65"/>
      <c r="DS22" s="65"/>
      <c r="DT22" s="65"/>
      <c r="DU22" s="65"/>
      <c r="DV22" s="65"/>
      <c r="DW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140"/>
      <c r="GI22" s="140"/>
      <c r="GJ22" s="140"/>
      <c r="GK22" s="140"/>
      <c r="GL22" s="140"/>
    </row>
    <row r="23" spans="1:207" x14ac:dyDescent="0.15">
      <c r="A23" s="68"/>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DJ23" s="65"/>
      <c r="DK23" s="65"/>
      <c r="DL23" s="65"/>
      <c r="DM23" s="65"/>
      <c r="DN23" s="65"/>
      <c r="DO23" s="65"/>
      <c r="DP23" s="65"/>
      <c r="DQ23" s="65"/>
      <c r="DR23" s="65"/>
      <c r="DS23" s="65"/>
      <c r="DT23" s="65"/>
      <c r="DU23" s="65"/>
      <c r="DV23" s="65"/>
      <c r="DW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140"/>
      <c r="GI23" s="140"/>
      <c r="GJ23" s="140"/>
      <c r="GK23" s="140"/>
      <c r="GL23" s="140"/>
    </row>
    <row r="24" spans="1:207" x14ac:dyDescent="0.15">
      <c r="A24" s="77" t="s">
        <v>375</v>
      </c>
      <c r="B24" s="65"/>
      <c r="C24" s="65"/>
      <c r="D24" s="65"/>
      <c r="E24" s="65"/>
      <c r="F24" s="65"/>
      <c r="G24" s="65"/>
      <c r="H24" s="65"/>
      <c r="I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Y24" s="65"/>
      <c r="AZ24" s="65"/>
      <c r="BA24" s="65"/>
      <c r="BB24" s="65"/>
      <c r="BC24" s="65"/>
      <c r="BD24" s="65"/>
      <c r="BE24" s="65"/>
      <c r="BG24" s="65"/>
      <c r="BH24" s="65"/>
      <c r="BI24" s="65"/>
      <c r="BJ24" s="65"/>
      <c r="BK24" s="65"/>
      <c r="BL24" s="65"/>
      <c r="BM24" s="65"/>
      <c r="BN24" s="65"/>
      <c r="BO24" s="65"/>
      <c r="BP24" s="65"/>
      <c r="BQ24" s="65"/>
      <c r="BR24" s="65"/>
      <c r="BS24" s="65"/>
      <c r="BT24" s="65"/>
      <c r="BU24" s="65"/>
      <c r="BV24" s="65"/>
      <c r="BW24" s="65"/>
      <c r="DJ24" s="65"/>
      <c r="DK24" s="65"/>
      <c r="DL24" s="65"/>
      <c r="DM24" s="65"/>
      <c r="DN24" s="65"/>
      <c r="DO24" s="65"/>
      <c r="DP24" s="65"/>
      <c r="DQ24" s="65"/>
      <c r="DR24" s="65"/>
      <c r="DS24" s="65"/>
      <c r="DT24" s="65"/>
      <c r="DU24" s="65"/>
      <c r="DV24" s="65"/>
      <c r="DW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140"/>
      <c r="GI24" s="140"/>
      <c r="GJ24" s="140"/>
      <c r="GK24" s="140"/>
      <c r="GL24" s="140"/>
    </row>
    <row r="25" spans="1:207" ht="12.75" x14ac:dyDescent="0.2">
      <c r="A25" s="68"/>
      <c r="B25" s="64"/>
      <c r="C25" s="64"/>
      <c r="D25" s="64"/>
      <c r="E25" s="64"/>
      <c r="F25" s="65"/>
      <c r="G25" s="65"/>
      <c r="H25" s="65"/>
      <c r="I25" s="65"/>
      <c r="K25" s="65"/>
      <c r="L25" s="65"/>
      <c r="M25" s="65"/>
      <c r="N25" s="65"/>
      <c r="O25" s="65"/>
      <c r="P25" s="65"/>
      <c r="Q25" s="65"/>
      <c r="R25" s="65"/>
      <c r="S25" s="65"/>
      <c r="T25" s="65"/>
      <c r="U25" s="65"/>
      <c r="V25" s="65"/>
      <c r="W25" s="65"/>
      <c r="X25" s="65"/>
      <c r="Y25" s="65"/>
      <c r="Z25" s="65"/>
      <c r="AA25" s="65"/>
      <c r="AB25" s="247"/>
      <c r="AC25" s="247"/>
      <c r="AD25" s="247"/>
      <c r="AE25" s="247"/>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140"/>
    </row>
    <row r="26" spans="1:207" ht="12.75" x14ac:dyDescent="0.2">
      <c r="A26" s="482" t="s">
        <v>200</v>
      </c>
      <c r="B26" s="480"/>
      <c r="C26" s="480"/>
      <c r="D26" s="480"/>
      <c r="E26" s="480"/>
      <c r="F26" s="480"/>
      <c r="G26" s="480"/>
      <c r="H26" s="480"/>
      <c r="I26" s="480"/>
      <c r="J26" s="480"/>
      <c r="K26" s="480"/>
      <c r="L26" s="480"/>
      <c r="M26" s="480"/>
      <c r="N26" s="480"/>
      <c r="O26" s="480"/>
      <c r="P26" s="480"/>
      <c r="Q26" s="480"/>
      <c r="R26" s="480"/>
      <c r="S26" s="481"/>
      <c r="T26" s="479" t="s">
        <v>311</v>
      </c>
      <c r="U26" s="480"/>
      <c r="V26" s="480"/>
      <c r="W26" s="480"/>
      <c r="X26" s="481"/>
      <c r="Y26" s="253" t="s">
        <v>15</v>
      </c>
      <c r="Z26" s="254"/>
      <c r="AA26" s="274" t="s">
        <v>376</v>
      </c>
      <c r="AB26" s="75"/>
      <c r="AC26" s="75"/>
      <c r="AD26" s="75"/>
      <c r="AE26" s="76"/>
      <c r="AF26" s="76"/>
      <c r="AG26" s="76"/>
      <c r="AH26" s="76"/>
      <c r="AI26" s="76"/>
      <c r="AJ26" s="76"/>
      <c r="AK26" s="76"/>
      <c r="AL26" s="273"/>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140"/>
    </row>
    <row r="27" spans="1:207" x14ac:dyDescent="0.15">
      <c r="A27" s="68"/>
      <c r="B27" s="64"/>
      <c r="C27" s="64"/>
      <c r="D27" s="64"/>
      <c r="E27" s="64"/>
      <c r="F27" s="64"/>
      <c r="G27" s="64"/>
      <c r="H27" s="64"/>
      <c r="I27" s="64"/>
      <c r="J27" s="64"/>
      <c r="K27" s="64"/>
      <c r="L27" s="64"/>
      <c r="M27" s="65"/>
      <c r="N27" s="65"/>
      <c r="O27" s="65"/>
      <c r="P27" s="65"/>
      <c r="Q27" s="65"/>
      <c r="R27" s="255"/>
      <c r="S27" s="255"/>
      <c r="T27" s="255"/>
      <c r="U27" s="255"/>
      <c r="Y27" s="255"/>
      <c r="Z27" s="256"/>
      <c r="AA27" s="246"/>
      <c r="AB27" s="246"/>
      <c r="AC27" s="64"/>
      <c r="AD27" s="64"/>
      <c r="AE27" s="64"/>
      <c r="AF27" s="64"/>
      <c r="AG27" s="64"/>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140"/>
    </row>
    <row r="28" spans="1:207" x14ac:dyDescent="0.15">
      <c r="A28" s="355"/>
      <c r="B28" s="252"/>
      <c r="C28" s="251"/>
      <c r="D28" s="251"/>
      <c r="E28" s="252"/>
      <c r="F28" s="252"/>
      <c r="G28" s="251"/>
      <c r="H28" s="251"/>
      <c r="I28" s="251"/>
      <c r="J28" s="251"/>
      <c r="K28" s="251"/>
      <c r="L28" s="251"/>
      <c r="M28" s="252"/>
      <c r="N28" s="251"/>
      <c r="O28" s="251"/>
      <c r="P28" s="251"/>
      <c r="Q28" s="251"/>
      <c r="R28" s="251"/>
      <c r="S28" s="356"/>
      <c r="T28" s="272"/>
      <c r="U28" s="251"/>
      <c r="V28" s="251"/>
      <c r="W28" s="251"/>
      <c r="X28" s="356"/>
      <c r="Y28" s="32" t="s">
        <v>304</v>
      </c>
      <c r="Z28" s="358"/>
      <c r="AA28" s="272"/>
      <c r="AB28" s="251"/>
      <c r="AC28" s="359" t="s">
        <v>271</v>
      </c>
      <c r="AD28" s="250"/>
      <c r="AE28" s="251"/>
      <c r="AF28" s="359" t="s">
        <v>271</v>
      </c>
      <c r="AG28" s="360" t="s">
        <v>271</v>
      </c>
      <c r="AH28" s="361"/>
      <c r="AI28" s="251"/>
      <c r="AJ28" s="252"/>
      <c r="AK28" s="251"/>
      <c r="AL28" s="358"/>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140"/>
    </row>
    <row r="29" spans="1:207" s="332" customFormat="1" x14ac:dyDescent="0.15">
      <c r="A29" s="351"/>
      <c r="B29" s="352"/>
      <c r="C29" s="357" t="str">
        <f>Voorblad!B12</f>
        <v>Zorgaanbieder</v>
      </c>
      <c r="D29" s="357" t="str">
        <f>Voorblad!B12</f>
        <v>Zorgaanbieder</v>
      </c>
      <c r="E29" s="357" t="str">
        <f>Voorblad!B12</f>
        <v>Zorgaanbieder</v>
      </c>
      <c r="F29" s="357" t="str">
        <f>Voorblad!B12</f>
        <v>Zorgaanbieder</v>
      </c>
      <c r="G29" s="357" t="str">
        <f>Voorblad!B12</f>
        <v>Zorgaanbieder</v>
      </c>
      <c r="H29" s="357" t="str">
        <f>Voorblad!B12</f>
        <v>Zorgaanbieder</v>
      </c>
      <c r="I29" s="357" t="str">
        <f>Voorblad!B12</f>
        <v>Zorgaanbieder</v>
      </c>
      <c r="J29" s="357" t="str">
        <f>Voorblad!B12</f>
        <v>Zorgaanbieder</v>
      </c>
      <c r="K29" s="357" t="s">
        <v>327</v>
      </c>
      <c r="L29" s="357" t="s">
        <v>327</v>
      </c>
      <c r="M29" s="357" t="s">
        <v>327</v>
      </c>
      <c r="N29" s="357" t="s">
        <v>327</v>
      </c>
      <c r="O29" s="353" t="s">
        <v>43</v>
      </c>
      <c r="P29" s="353" t="s">
        <v>43</v>
      </c>
      <c r="Q29" s="353" t="s">
        <v>43</v>
      </c>
      <c r="R29" s="354" t="s">
        <v>43</v>
      </c>
      <c r="S29" s="354" t="s">
        <v>349</v>
      </c>
      <c r="T29" s="354" t="s">
        <v>311</v>
      </c>
      <c r="U29" s="354" t="s">
        <v>311</v>
      </c>
      <c r="V29" s="354" t="s">
        <v>311</v>
      </c>
      <c r="W29" s="354" t="s">
        <v>311</v>
      </c>
      <c r="X29" s="354" t="s">
        <v>311</v>
      </c>
      <c r="Y29" s="352">
        <f>Foutmeldingen!B11</f>
        <v>301</v>
      </c>
      <c r="Z29" s="352">
        <f>Foutmeldingen!B12</f>
        <v>302</v>
      </c>
      <c r="AA29" s="353">
        <f>'Aanvraag 2017'!B8</f>
        <v>401</v>
      </c>
      <c r="AB29" s="353">
        <f>'Aanvraag 2017'!B9</f>
        <v>402</v>
      </c>
      <c r="AC29" s="353">
        <f>'Aanvraag 2017'!B10</f>
        <v>403</v>
      </c>
      <c r="AD29" s="353">
        <f>'Aanvraag 2017'!B12</f>
        <v>404</v>
      </c>
      <c r="AE29" s="353">
        <f>'Aanvraag 2017'!B13</f>
        <v>405</v>
      </c>
      <c r="AF29" s="353">
        <f>'Aanvraag 2017'!B14</f>
        <v>406</v>
      </c>
      <c r="AG29" s="353">
        <f>'Aanvraag 2017'!B16</f>
        <v>407</v>
      </c>
      <c r="AH29" s="353">
        <f>'Aanvraag 2017'!B8</f>
        <v>401</v>
      </c>
      <c r="AI29" s="353">
        <f>'Aanvraag 2017'!B9</f>
        <v>402</v>
      </c>
      <c r="AJ29" s="362">
        <f>'Aanvraag 2017'!B12</f>
        <v>404</v>
      </c>
      <c r="AK29" s="353">
        <f>'Aanvraag 2017'!B13</f>
        <v>405</v>
      </c>
      <c r="AL29" s="353">
        <f>'Aanvraag 2017'!B16</f>
        <v>407</v>
      </c>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c r="BR29" s="257"/>
      <c r="BS29" s="257"/>
      <c r="BT29" s="257"/>
      <c r="BU29" s="257"/>
      <c r="BV29" s="257"/>
      <c r="BW29" s="257"/>
      <c r="BX29" s="257"/>
      <c r="BY29" s="257"/>
      <c r="BZ29" s="257"/>
      <c r="CA29" s="257"/>
      <c r="CB29" s="257"/>
      <c r="CC29" s="257"/>
      <c r="CD29" s="257"/>
      <c r="CE29" s="257"/>
      <c r="CF29" s="257"/>
      <c r="CG29" s="257"/>
      <c r="CH29" s="257"/>
      <c r="CI29" s="257"/>
      <c r="CJ29" s="257"/>
      <c r="CK29" s="257"/>
      <c r="CL29" s="257"/>
      <c r="CM29" s="257"/>
      <c r="CN29" s="257"/>
      <c r="CO29" s="257"/>
      <c r="CP29" s="257"/>
      <c r="CQ29" s="257"/>
      <c r="CR29" s="257"/>
      <c r="CS29" s="257"/>
      <c r="CT29" s="257"/>
      <c r="CU29" s="257"/>
      <c r="CV29" s="257"/>
      <c r="CW29" s="257"/>
      <c r="CX29" s="257"/>
      <c r="CY29" s="257"/>
      <c r="CZ29" s="257"/>
      <c r="DA29" s="257"/>
      <c r="DB29" s="257"/>
      <c r="DC29" s="257"/>
      <c r="DD29" s="257"/>
      <c r="DE29" s="257"/>
      <c r="DF29" s="257"/>
      <c r="DG29" s="257"/>
      <c r="DH29" s="257"/>
      <c r="DI29" s="257"/>
      <c r="DJ29" s="257"/>
      <c r="DK29" s="257"/>
      <c r="DL29" s="257"/>
      <c r="DM29" s="257"/>
      <c r="DN29" s="257"/>
      <c r="DO29" s="257"/>
      <c r="DP29" s="257"/>
      <c r="DQ29" s="257"/>
      <c r="DR29" s="257"/>
      <c r="DS29" s="257"/>
      <c r="DT29" s="257"/>
      <c r="DU29" s="257"/>
      <c r="DV29" s="257"/>
      <c r="DW29" s="257"/>
      <c r="DX29" s="257"/>
      <c r="DY29" s="257"/>
      <c r="DZ29" s="257"/>
      <c r="EA29" s="257"/>
      <c r="EB29" s="257"/>
      <c r="EC29" s="257"/>
      <c r="ED29" s="257"/>
      <c r="EE29" s="257"/>
      <c r="EF29" s="257"/>
      <c r="EG29" s="257"/>
      <c r="EH29" s="257"/>
      <c r="EI29" s="257"/>
      <c r="EJ29" s="257"/>
      <c r="EK29" s="257"/>
      <c r="EL29" s="257"/>
      <c r="EM29" s="257"/>
      <c r="EN29" s="257"/>
      <c r="EO29" s="257"/>
      <c r="EP29" s="257"/>
      <c r="EQ29" s="257"/>
      <c r="ER29" s="257"/>
      <c r="ES29" s="257"/>
      <c r="ET29" s="257"/>
      <c r="EU29" s="257"/>
      <c r="EV29" s="257"/>
      <c r="EW29" s="257"/>
      <c r="EX29" s="257"/>
      <c r="EY29" s="257"/>
      <c r="EZ29" s="257"/>
      <c r="FA29" s="257"/>
      <c r="FB29" s="257"/>
      <c r="FC29" s="257"/>
      <c r="FD29" s="257"/>
      <c r="FE29" s="257"/>
      <c r="FF29" s="257"/>
      <c r="FG29" s="257"/>
      <c r="FH29" s="257"/>
      <c r="FI29" s="257"/>
      <c r="FJ29" s="257"/>
      <c r="FK29" s="257"/>
      <c r="FL29" s="257"/>
      <c r="FM29" s="257"/>
      <c r="FN29" s="257"/>
      <c r="FO29" s="257"/>
      <c r="FP29" s="257"/>
      <c r="FQ29" s="257"/>
      <c r="FR29" s="257"/>
      <c r="FS29" s="257"/>
      <c r="FT29" s="257"/>
      <c r="FU29" s="257"/>
      <c r="FV29" s="257"/>
      <c r="FW29" s="257"/>
      <c r="FX29" s="257"/>
      <c r="FY29" s="257"/>
      <c r="FZ29" s="257"/>
      <c r="GA29" s="257"/>
      <c r="GB29" s="257"/>
      <c r="GC29" s="257"/>
      <c r="GD29" s="257"/>
      <c r="GE29" s="257"/>
      <c r="GF29" s="257"/>
      <c r="GG29" s="257"/>
      <c r="GH29" s="257"/>
      <c r="GI29" s="257"/>
      <c r="GJ29" s="257"/>
      <c r="GK29" s="257"/>
      <c r="GL29" s="330"/>
    </row>
    <row r="30" spans="1:207" s="331" customFormat="1" ht="150" customHeight="1" x14ac:dyDescent="0.2">
      <c r="A30" s="324" t="str">
        <f>Voorblad!H9</f>
        <v>cat.</v>
      </c>
      <c r="B30" s="325" t="str">
        <f>Voorblad!I9</f>
        <v>nr.</v>
      </c>
      <c r="C30" s="325" t="str">
        <f>Voorblad!B13</f>
        <v>Naam</v>
      </c>
      <c r="D30" s="325" t="str">
        <f>Voorblad!B14</f>
        <v>Plaats</v>
      </c>
      <c r="E30" s="325" t="str">
        <f>Voorblad!B15</f>
        <v>KvK-nummer</v>
      </c>
      <c r="F30" s="325" t="s">
        <v>35</v>
      </c>
      <c r="G30" s="325" t="str">
        <f>Voorblad!B16</f>
        <v>Contactpersoon</v>
      </c>
      <c r="H30" s="325" t="str">
        <f>Voorblad!B17</f>
        <v>Telefoon</v>
      </c>
      <c r="I30" s="325" t="str">
        <f>Voorblad!B18</f>
        <v>E-mailadres</v>
      </c>
      <c r="J30" s="325" t="str">
        <f>Voorblad!B20</f>
        <v xml:space="preserve">Beschikkingsnummer Verlening 2017 </v>
      </c>
      <c r="K30" s="325" t="s">
        <v>35</v>
      </c>
      <c r="L30" s="325" t="str">
        <f>Voorblad!B34</f>
        <v>Naam</v>
      </c>
      <c r="M30" s="325" t="s">
        <v>318</v>
      </c>
      <c r="N30" s="325" t="str">
        <f>Voorblad!B36</f>
        <v>Datum</v>
      </c>
      <c r="O30" s="325" t="str">
        <f>Voorblad!N10</f>
        <v>AVR</v>
      </c>
      <c r="P30" s="325" t="str">
        <f>Voorblad!N11</f>
        <v>Versiedatum</v>
      </c>
      <c r="Q30" s="325" t="str">
        <f>Voorblad!N12</f>
        <v>Systeemdatum</v>
      </c>
      <c r="R30" s="326" t="str">
        <f>Voorblad!N13</f>
        <v>Controlegetal</v>
      </c>
      <c r="S30" s="326" t="str">
        <f>Voorblad!B27</f>
        <v>Aanvraag vaststelling subsidie voortzetting zorginfrastructuur 2017</v>
      </c>
      <c r="T30" s="326" t="str">
        <f>Bijlagen!C10</f>
        <v>Getekend voorblad Aanvraag vaststelling subsidie voortzetting zorginfrastructuur 2017</v>
      </c>
      <c r="U30" s="326" t="str">
        <f>Bijlagen!C11</f>
        <v>Financieel verslag subsidie voortzetting zorginfrastructuur 2017</v>
      </c>
      <c r="V30" s="326" t="str">
        <f>Bijlagen!C12</f>
        <v>Controleverklaring subsidie voortzetting zorginfrastructuur 2017</v>
      </c>
      <c r="W30" s="326" t="str">
        <f>Bijlagen!C13</f>
        <v>Rapport van feitelijke bevindingen 2017</v>
      </c>
      <c r="X30" s="326" t="str">
        <f>Bijlagen!C14</f>
        <v>Overige bijlagen</v>
      </c>
      <c r="Y30" s="327" t="str">
        <f>Foutmeldingen!G11</f>
        <v>U heeft het NZa-nummer (300-categorie) niet ingevuld, of het nummer is onbekend. Indien de aanvragende zorgaanbieder in 2017 geen NZa-nummer meer heeft, dan graag het voormalige NZa-nummer invullen.</v>
      </c>
      <c r="Z30" s="328" t="str">
        <f>Foutmeldingen!G12</f>
        <v>Er is een bijlage nodig, maar deze bijlage ontbreekt of de naam van deze bijlage is niet vermeld in het tabblad 'Bijlagen'. Op het tabblad staat een * bij de missende informatie.</v>
      </c>
      <c r="AA30" s="327" t="str">
        <f>'Aanvraag 2017'!C8</f>
        <v>Kapitaallasten zorginfrastructuur 2017 (projecten opgestart vóór 1 juli 2013)</v>
      </c>
      <c r="AB30" s="327" t="str">
        <f>'Aanvraag 2017'!C9</f>
        <v>Overige kosten zorginfrastructuur 2017 (projecten opgestart vóór 1 juli 2013)</v>
      </c>
      <c r="AC30" s="325" t="str">
        <f>'Aanvraag 2017'!C10</f>
        <v>Totaal kosten zorginfrastructuur 2017</v>
      </c>
      <c r="AD30" s="327" t="str">
        <f>'Aanvraag 2017'!C12</f>
        <v>Eigen bijdrage 2017</v>
      </c>
      <c r="AE30" s="327" t="str">
        <f>'Aanvraag 2017'!C13</f>
        <v>Bijdragen van derden 2017</v>
      </c>
      <c r="AF30" s="327" t="str">
        <f>'Aanvraag 2017'!C14</f>
        <v>Totaal eigen bijdrage en bijdragen van derden 2017</v>
      </c>
      <c r="AG30" s="327" t="str">
        <f>'Aanvraag 2017'!C16</f>
        <v>Aanvraag vaststelling subsidie voortzetting zorginfrastructuur 2017</v>
      </c>
      <c r="AH30" s="327" t="str">
        <f>'Aanvraag 2017'!$M$7</f>
        <v>Controlegetal</v>
      </c>
      <c r="AI30" s="327" t="str">
        <f>'Aanvraag 2017'!$M$7</f>
        <v>Controlegetal</v>
      </c>
      <c r="AJ30" s="327" t="str">
        <f>'Aanvraag 2017'!$M$7</f>
        <v>Controlegetal</v>
      </c>
      <c r="AK30" s="327" t="str">
        <f>'Aanvraag 2017'!$M$7</f>
        <v>Controlegetal</v>
      </c>
      <c r="AL30" s="327" t="str">
        <f>'Aanvraag 2017'!$M$7</f>
        <v>Controlegetal</v>
      </c>
      <c r="AM30" s="329"/>
      <c r="AN30" s="329"/>
      <c r="AO30" s="329"/>
      <c r="AP30" s="329"/>
      <c r="AQ30" s="329"/>
      <c r="AR30" s="329"/>
      <c r="AS30" s="329"/>
      <c r="AT30" s="329"/>
      <c r="AU30" s="329"/>
      <c r="AV30" s="329"/>
      <c r="AW30" s="329"/>
      <c r="AX30" s="329"/>
      <c r="AY30" s="329"/>
      <c r="AZ30" s="329"/>
      <c r="BA30" s="329"/>
      <c r="BB30" s="329"/>
      <c r="BC30" s="329"/>
      <c r="BD30" s="329"/>
      <c r="BE30" s="329"/>
      <c r="BF30" s="329"/>
      <c r="BG30" s="329"/>
      <c r="BH30" s="329"/>
      <c r="BI30" s="329"/>
      <c r="BJ30" s="329"/>
      <c r="BK30" s="329"/>
      <c r="BL30" s="329"/>
      <c r="BM30" s="329"/>
      <c r="BN30" s="329"/>
      <c r="BO30" s="329"/>
      <c r="BP30" s="329"/>
      <c r="BQ30" s="329"/>
      <c r="BR30" s="329"/>
      <c r="BS30" s="329"/>
      <c r="BT30" s="329"/>
      <c r="BU30" s="329"/>
      <c r="BV30" s="329"/>
      <c r="BW30" s="329"/>
      <c r="BX30" s="329"/>
      <c r="BY30" s="329"/>
      <c r="BZ30" s="329"/>
      <c r="CA30" s="329"/>
      <c r="CB30" s="329"/>
      <c r="CC30" s="329"/>
      <c r="CD30" s="329"/>
      <c r="CE30" s="329"/>
      <c r="CF30" s="329"/>
      <c r="CG30" s="329"/>
      <c r="CH30" s="329"/>
      <c r="CI30" s="329"/>
      <c r="CJ30" s="329"/>
      <c r="CK30" s="329"/>
      <c r="CL30" s="329"/>
      <c r="CM30" s="329"/>
      <c r="CN30" s="329"/>
      <c r="CO30" s="329"/>
      <c r="CP30" s="329"/>
      <c r="CQ30" s="329"/>
      <c r="CR30" s="329"/>
      <c r="CS30" s="329"/>
      <c r="CT30" s="329"/>
      <c r="CU30" s="329"/>
      <c r="CV30" s="329"/>
      <c r="CW30" s="329"/>
      <c r="CX30" s="329"/>
      <c r="CY30" s="329"/>
      <c r="CZ30" s="329"/>
      <c r="DA30" s="329"/>
      <c r="DB30" s="329"/>
      <c r="DC30" s="329"/>
      <c r="DD30" s="329"/>
      <c r="DE30" s="329"/>
      <c r="DF30" s="329"/>
      <c r="DG30" s="329"/>
      <c r="DH30" s="329"/>
      <c r="DI30" s="329"/>
      <c r="DJ30" s="329"/>
      <c r="DK30" s="329"/>
      <c r="DL30" s="329"/>
      <c r="DM30" s="329"/>
      <c r="DN30" s="329"/>
      <c r="DO30" s="329"/>
      <c r="DP30" s="329"/>
      <c r="DQ30" s="329"/>
      <c r="DR30" s="329"/>
      <c r="DS30" s="329"/>
      <c r="DT30" s="329"/>
      <c r="DU30" s="329"/>
      <c r="DV30" s="329"/>
      <c r="DW30" s="329"/>
      <c r="DX30" s="329"/>
      <c r="DY30" s="329"/>
      <c r="DZ30" s="329"/>
      <c r="EA30" s="329"/>
      <c r="EB30" s="329"/>
      <c r="EC30" s="329"/>
      <c r="ED30" s="329"/>
      <c r="EE30" s="329"/>
      <c r="EF30" s="329"/>
      <c r="EG30" s="329"/>
      <c r="EH30" s="329"/>
      <c r="EI30" s="329"/>
      <c r="EJ30" s="329"/>
      <c r="EK30" s="329"/>
      <c r="EL30" s="329"/>
      <c r="EM30" s="329"/>
      <c r="EN30" s="329"/>
      <c r="EO30" s="329"/>
      <c r="EP30" s="329"/>
      <c r="EQ30" s="329"/>
      <c r="ER30" s="329"/>
      <c r="ES30" s="329"/>
      <c r="ET30" s="329"/>
      <c r="EU30" s="329"/>
      <c r="EV30" s="329"/>
      <c r="EW30" s="329"/>
      <c r="EX30" s="329"/>
      <c r="EY30" s="329"/>
      <c r="EZ30" s="329"/>
      <c r="FA30" s="329"/>
      <c r="FB30" s="329"/>
      <c r="FC30" s="329"/>
      <c r="FD30" s="329"/>
      <c r="FE30" s="329"/>
      <c r="FF30" s="329"/>
      <c r="FG30" s="329"/>
      <c r="FH30" s="329"/>
      <c r="FI30" s="329"/>
      <c r="FJ30" s="329"/>
      <c r="FK30" s="329"/>
      <c r="FL30" s="329"/>
      <c r="FM30" s="329"/>
      <c r="FN30" s="329"/>
      <c r="FO30" s="329"/>
      <c r="FP30" s="329"/>
      <c r="FQ30" s="329"/>
      <c r="FR30" s="329"/>
      <c r="FS30" s="329"/>
      <c r="FT30" s="329"/>
      <c r="FU30" s="329"/>
      <c r="FV30" s="329"/>
      <c r="FW30" s="329"/>
      <c r="FX30" s="329"/>
      <c r="FY30" s="329"/>
      <c r="FZ30" s="329"/>
      <c r="GA30" s="329"/>
      <c r="GB30" s="329"/>
      <c r="GC30" s="329"/>
      <c r="GD30" s="329"/>
      <c r="GE30" s="329"/>
      <c r="GF30" s="329"/>
      <c r="GG30" s="329"/>
      <c r="GH30" s="329"/>
      <c r="GI30" s="329"/>
      <c r="GJ30" s="329"/>
      <c r="GK30" s="329"/>
      <c r="GL30" s="330"/>
    </row>
    <row r="31" spans="1:207" s="347" customFormat="1" x14ac:dyDescent="0.2">
      <c r="A31" s="333">
        <f>Cat</f>
        <v>300</v>
      </c>
      <c r="B31" s="334">
        <f>NR</f>
        <v>0</v>
      </c>
      <c r="C31" s="341" t="str">
        <f>Voorblad!D13</f>
        <v/>
      </c>
      <c r="D31" s="341" t="str">
        <f>Voorblad!D14</f>
        <v/>
      </c>
      <c r="E31" s="345">
        <f>Voorblad!D15</f>
        <v>0</v>
      </c>
      <c r="F31" s="341">
        <f>Voorblad!D16</f>
        <v>0</v>
      </c>
      <c r="G31" s="341">
        <f>Voorblad!F16</f>
        <v>0</v>
      </c>
      <c r="H31" s="341">
        <f>Voorblad!D17</f>
        <v>0</v>
      </c>
      <c r="I31" s="341">
        <f>Voorblad!D18</f>
        <v>0</v>
      </c>
      <c r="J31" s="341" t="str">
        <f>Voorblad!F20</f>
        <v/>
      </c>
      <c r="K31" s="341">
        <f>Voorblad!D34</f>
        <v>0</v>
      </c>
      <c r="L31" s="341">
        <f>Voorblad!F34</f>
        <v>0</v>
      </c>
      <c r="M31" s="342">
        <f>Voorblad!D35</f>
        <v>0</v>
      </c>
      <c r="N31" s="335">
        <f>Voorblad!D36</f>
        <v>0</v>
      </c>
      <c r="O31" s="335" t="str">
        <f>Voorblad!O10</f>
        <v>2017-85</v>
      </c>
      <c r="P31" s="335">
        <f>Voorblad!O11</f>
        <v>43160</v>
      </c>
      <c r="Q31" s="335">
        <f ca="1">Voorblad!O12</f>
        <v>43166</v>
      </c>
      <c r="R31" s="336">
        <f>Voorblad!O13</f>
        <v>0</v>
      </c>
      <c r="S31" s="344">
        <f>Voorblad!I27</f>
        <v>0</v>
      </c>
      <c r="T31" s="343">
        <f>Bijlagen!J10</f>
        <v>0</v>
      </c>
      <c r="U31" s="343">
        <f>Bijlagen!J11</f>
        <v>0</v>
      </c>
      <c r="V31" s="343">
        <f>Bijlagen!J12</f>
        <v>0</v>
      </c>
      <c r="W31" s="343">
        <f>Bijlagen!J13</f>
        <v>0</v>
      </c>
      <c r="X31" s="343">
        <f>Bijlagen!J14</f>
        <v>0</v>
      </c>
      <c r="Y31" s="337">
        <f>Foutmeldingen!I11</f>
        <v>0</v>
      </c>
      <c r="Z31" s="338">
        <f>Foutmeldingen!I12</f>
        <v>0</v>
      </c>
      <c r="AA31" s="334">
        <f>'Aanvraag 2017'!H8</f>
        <v>0</v>
      </c>
      <c r="AB31" s="334">
        <f>'Aanvraag 2017'!H9</f>
        <v>0</v>
      </c>
      <c r="AC31" s="334">
        <f>'Aanvraag 2017'!H10</f>
        <v>0</v>
      </c>
      <c r="AD31" s="334">
        <f>'Aanvraag 2017'!H12</f>
        <v>0</v>
      </c>
      <c r="AE31" s="334">
        <f>'Aanvraag 2017'!H13</f>
        <v>0</v>
      </c>
      <c r="AF31" s="334">
        <f>'Aanvraag 2017'!H14</f>
        <v>0</v>
      </c>
      <c r="AG31" s="334">
        <f>'Aanvraag 2017'!H16</f>
        <v>0</v>
      </c>
      <c r="AH31" s="340">
        <f>'Aanvraag 2017'!M8</f>
        <v>0</v>
      </c>
      <c r="AI31" s="340">
        <f>'Aanvraag 2017'!M9</f>
        <v>0</v>
      </c>
      <c r="AJ31" s="340">
        <f>'Aanvraag 2017'!M12</f>
        <v>0</v>
      </c>
      <c r="AK31" s="340">
        <f>'Aanvraag 2017'!M13</f>
        <v>0</v>
      </c>
      <c r="AL31" s="339">
        <f>'Aanvraag 2017'!M16</f>
        <v>0</v>
      </c>
      <c r="AM31" s="346"/>
      <c r="AN31" s="346"/>
      <c r="AO31" s="346"/>
      <c r="AP31" s="346"/>
      <c r="AQ31" s="346"/>
      <c r="AR31" s="346"/>
      <c r="AS31" s="346"/>
      <c r="AT31" s="346"/>
      <c r="AU31" s="346"/>
      <c r="AV31" s="346"/>
      <c r="AW31" s="346"/>
      <c r="AX31" s="346"/>
      <c r="AY31" s="346"/>
      <c r="AZ31" s="346"/>
      <c r="BA31" s="346"/>
      <c r="BB31" s="346"/>
      <c r="BC31" s="346"/>
      <c r="BD31" s="346"/>
      <c r="BE31" s="346"/>
      <c r="BF31" s="346"/>
      <c r="BG31" s="346"/>
      <c r="BH31" s="346"/>
      <c r="BI31" s="346"/>
      <c r="BJ31" s="346"/>
      <c r="BK31" s="346"/>
      <c r="BL31" s="346"/>
      <c r="BM31" s="346"/>
      <c r="BN31" s="346"/>
      <c r="BO31" s="346"/>
      <c r="BP31" s="346"/>
      <c r="BQ31" s="346"/>
      <c r="BR31" s="346"/>
      <c r="BS31" s="346"/>
      <c r="BT31" s="346"/>
      <c r="BU31" s="346"/>
      <c r="BV31" s="346"/>
      <c r="BW31" s="346"/>
      <c r="BX31" s="346"/>
      <c r="BY31" s="346"/>
      <c r="BZ31" s="346"/>
      <c r="CA31" s="346"/>
      <c r="CB31" s="346"/>
      <c r="CC31" s="346"/>
      <c r="CD31" s="346"/>
      <c r="CE31" s="346"/>
      <c r="CF31" s="346"/>
      <c r="CG31" s="346"/>
      <c r="CH31" s="346"/>
      <c r="CI31" s="346"/>
      <c r="CJ31" s="346"/>
      <c r="CK31" s="346"/>
      <c r="CL31" s="346"/>
      <c r="CM31" s="346"/>
      <c r="CN31" s="346"/>
      <c r="CO31" s="346"/>
      <c r="CP31" s="346"/>
      <c r="CQ31" s="346"/>
      <c r="CR31" s="346"/>
      <c r="CS31" s="346"/>
      <c r="CT31" s="346"/>
      <c r="CU31" s="346"/>
      <c r="CV31" s="346"/>
      <c r="CW31" s="346"/>
      <c r="CX31" s="346"/>
      <c r="CY31" s="346"/>
      <c r="CZ31" s="346"/>
      <c r="DA31" s="346"/>
      <c r="DB31" s="346"/>
      <c r="DC31" s="346"/>
      <c r="DD31" s="346"/>
      <c r="DE31" s="346"/>
      <c r="DF31" s="346"/>
      <c r="DG31" s="346"/>
      <c r="DH31" s="346"/>
      <c r="DI31" s="346"/>
      <c r="DJ31" s="346"/>
      <c r="DK31" s="346"/>
      <c r="DL31" s="346"/>
      <c r="DM31" s="346"/>
      <c r="DN31" s="346"/>
      <c r="DO31" s="346"/>
      <c r="DP31" s="346"/>
      <c r="DQ31" s="346"/>
      <c r="DR31" s="346"/>
      <c r="DS31" s="346"/>
      <c r="DT31" s="346"/>
      <c r="DU31" s="346"/>
      <c r="DV31" s="346"/>
      <c r="DW31" s="346"/>
      <c r="DX31" s="346"/>
      <c r="DY31" s="346"/>
      <c r="DZ31" s="346"/>
      <c r="EA31" s="346"/>
      <c r="EB31" s="346"/>
      <c r="EC31" s="346"/>
      <c r="ED31" s="346"/>
      <c r="EE31" s="346"/>
      <c r="EF31" s="346"/>
      <c r="EG31" s="346"/>
      <c r="EH31" s="346"/>
      <c r="EI31" s="346"/>
      <c r="EJ31" s="346"/>
      <c r="EK31" s="346"/>
      <c r="EL31" s="346"/>
      <c r="EM31" s="346"/>
      <c r="EN31" s="346"/>
      <c r="EO31" s="346"/>
      <c r="EP31" s="346"/>
      <c r="EQ31" s="346"/>
      <c r="ER31" s="346"/>
      <c r="ES31" s="346"/>
      <c r="ET31" s="346"/>
      <c r="EU31" s="346"/>
      <c r="EV31" s="346"/>
      <c r="EW31" s="346"/>
      <c r="EX31" s="346"/>
      <c r="EY31" s="346"/>
      <c r="EZ31" s="346"/>
      <c r="FA31" s="346"/>
      <c r="FB31" s="346"/>
      <c r="FC31" s="346"/>
      <c r="FD31" s="346"/>
      <c r="FE31" s="346"/>
      <c r="FF31" s="346"/>
      <c r="FG31" s="346"/>
      <c r="FH31" s="346"/>
      <c r="FI31" s="346"/>
      <c r="FJ31" s="346"/>
      <c r="FK31" s="346"/>
      <c r="FL31" s="346"/>
      <c r="FM31" s="346"/>
      <c r="FN31" s="346"/>
      <c r="FO31" s="346"/>
      <c r="FP31" s="346"/>
      <c r="FQ31" s="346"/>
      <c r="FR31" s="346"/>
      <c r="FS31" s="346"/>
      <c r="FT31" s="346"/>
      <c r="FU31" s="346"/>
      <c r="FV31" s="346"/>
      <c r="FW31" s="346"/>
      <c r="FX31" s="346"/>
      <c r="FY31" s="346"/>
      <c r="FZ31" s="346"/>
      <c r="GA31" s="346"/>
      <c r="GB31" s="346"/>
      <c r="GC31" s="346"/>
      <c r="GD31" s="346"/>
      <c r="GE31" s="346"/>
      <c r="GF31" s="346"/>
      <c r="GG31" s="346"/>
      <c r="GH31" s="346"/>
      <c r="GI31" s="346"/>
      <c r="GJ31" s="346"/>
      <c r="GK31" s="346"/>
    </row>
    <row r="32" spans="1:207" s="332" customFormat="1" ht="11.25" x14ac:dyDescent="0.2">
      <c r="A32" s="363"/>
      <c r="B32" s="364"/>
      <c r="C32" s="364"/>
      <c r="D32" s="364"/>
      <c r="E32" s="364"/>
      <c r="F32" s="364"/>
      <c r="G32" s="257"/>
      <c r="H32" s="257"/>
      <c r="I32" s="257"/>
      <c r="J32" s="257"/>
      <c r="L32" s="257"/>
      <c r="M32" s="257"/>
      <c r="N32" s="257"/>
      <c r="P32" s="257"/>
      <c r="Q32" s="257" t="s">
        <v>312</v>
      </c>
      <c r="R32" s="257" t="s">
        <v>312</v>
      </c>
      <c r="S32" s="257" t="s">
        <v>312</v>
      </c>
      <c r="Y32" s="258" t="s">
        <v>312</v>
      </c>
      <c r="Z32" s="257" t="s">
        <v>312</v>
      </c>
      <c r="AA32" s="257"/>
      <c r="AB32" s="257"/>
      <c r="AC32" s="257" t="s">
        <v>312</v>
      </c>
      <c r="AD32" s="257"/>
      <c r="AE32" s="257"/>
      <c r="AF32" s="257" t="s">
        <v>312</v>
      </c>
      <c r="AG32" s="257" t="s">
        <v>312</v>
      </c>
      <c r="AH32" s="257" t="s">
        <v>312</v>
      </c>
      <c r="AI32" s="257" t="s">
        <v>312</v>
      </c>
      <c r="AJ32" s="367" t="s">
        <v>312</v>
      </c>
      <c r="AK32" s="367" t="s">
        <v>312</v>
      </c>
      <c r="AL32" s="367" t="s">
        <v>312</v>
      </c>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c r="BS32" s="257"/>
      <c r="BT32" s="257"/>
      <c r="BU32" s="257"/>
      <c r="BV32" s="257"/>
      <c r="BW32" s="257"/>
      <c r="BX32" s="257"/>
      <c r="BY32" s="257"/>
      <c r="BZ32" s="257"/>
      <c r="CA32" s="257"/>
      <c r="CB32" s="257"/>
      <c r="CC32" s="257"/>
      <c r="CD32" s="257"/>
      <c r="CE32" s="257"/>
      <c r="CF32" s="257"/>
      <c r="CG32" s="257"/>
      <c r="CH32" s="257"/>
      <c r="CI32" s="257"/>
      <c r="CJ32" s="257"/>
      <c r="CK32" s="257"/>
      <c r="CL32" s="257"/>
      <c r="CM32" s="257"/>
      <c r="CN32" s="257"/>
      <c r="CO32" s="257"/>
      <c r="CP32" s="257"/>
      <c r="CQ32" s="257"/>
      <c r="CR32" s="257"/>
      <c r="CS32" s="257"/>
      <c r="CT32" s="257"/>
      <c r="CU32" s="257"/>
      <c r="CV32" s="257"/>
      <c r="CW32" s="257"/>
      <c r="CX32" s="257"/>
      <c r="CY32" s="257"/>
      <c r="CZ32" s="257"/>
      <c r="DA32" s="257"/>
      <c r="DB32" s="257"/>
      <c r="DC32" s="257"/>
      <c r="DD32" s="257"/>
      <c r="DE32" s="257"/>
      <c r="DF32" s="257"/>
      <c r="DG32" s="257"/>
      <c r="DH32" s="257"/>
      <c r="DI32" s="257"/>
      <c r="DJ32" s="257"/>
      <c r="DK32" s="257"/>
      <c r="DL32" s="257"/>
      <c r="DM32" s="257"/>
      <c r="DN32" s="257"/>
      <c r="DO32" s="257"/>
      <c r="DP32" s="257"/>
      <c r="DQ32" s="257"/>
      <c r="DR32" s="257"/>
      <c r="DS32" s="257"/>
      <c r="DT32" s="257"/>
      <c r="DU32" s="257"/>
      <c r="DV32" s="257"/>
      <c r="DW32" s="257"/>
      <c r="DX32" s="257"/>
      <c r="DY32" s="257"/>
      <c r="DZ32" s="257"/>
      <c r="EA32" s="257"/>
      <c r="EB32" s="257"/>
      <c r="EC32" s="257"/>
      <c r="ED32" s="257"/>
      <c r="EE32" s="257"/>
      <c r="EF32" s="257"/>
      <c r="EG32" s="257"/>
      <c r="EH32" s="257"/>
      <c r="EI32" s="257"/>
      <c r="EJ32" s="257"/>
      <c r="EK32" s="257"/>
      <c r="EL32" s="257"/>
      <c r="EM32" s="257"/>
      <c r="EN32" s="257"/>
      <c r="EO32" s="257"/>
      <c r="EP32" s="257"/>
      <c r="EQ32" s="257"/>
      <c r="ER32" s="257"/>
      <c r="ES32" s="257"/>
      <c r="ET32" s="257"/>
      <c r="EU32" s="257"/>
      <c r="EV32" s="257"/>
      <c r="EW32" s="257"/>
      <c r="EX32" s="257"/>
      <c r="EY32" s="257"/>
      <c r="EZ32" s="257"/>
      <c r="FA32" s="257"/>
      <c r="FB32" s="257"/>
      <c r="FC32" s="257"/>
      <c r="FD32" s="257"/>
      <c r="FE32" s="257"/>
      <c r="FF32" s="257"/>
      <c r="FG32" s="257"/>
      <c r="FH32" s="257"/>
      <c r="FI32" s="257"/>
      <c r="FJ32" s="257"/>
      <c r="FK32" s="257"/>
      <c r="FL32" s="257"/>
      <c r="FM32" s="257"/>
      <c r="FN32" s="257"/>
      <c r="FO32" s="257"/>
      <c r="FP32" s="257"/>
      <c r="FQ32" s="257"/>
      <c r="FR32" s="257"/>
      <c r="FS32" s="257"/>
      <c r="FT32" s="257"/>
      <c r="FU32" s="257"/>
      <c r="FV32" s="257"/>
      <c r="FW32" s="257"/>
      <c r="FX32" s="257"/>
      <c r="FY32" s="257"/>
      <c r="FZ32" s="257"/>
      <c r="GA32" s="257"/>
      <c r="GB32" s="257"/>
      <c r="GC32" s="257"/>
      <c r="GD32" s="257"/>
      <c r="GE32" s="257"/>
      <c r="GF32" s="257"/>
      <c r="GG32" s="257"/>
      <c r="GH32" s="257"/>
      <c r="GI32" s="257"/>
      <c r="GJ32" s="257"/>
      <c r="GK32" s="257"/>
      <c r="GL32" s="257"/>
      <c r="GM32" s="257"/>
      <c r="GN32" s="257"/>
      <c r="GO32" s="257"/>
      <c r="GP32" s="257"/>
      <c r="GQ32" s="257"/>
      <c r="GR32" s="257"/>
      <c r="GS32" s="257"/>
      <c r="GT32" s="330"/>
    </row>
    <row r="33" spans="1:205" ht="11.25" thickBot="1" x14ac:dyDescent="0.2">
      <c r="A33" s="365"/>
      <c r="B33" s="71"/>
      <c r="C33" s="71"/>
      <c r="D33" s="366"/>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FM33" s="140"/>
      <c r="FN33" s="140"/>
      <c r="FO33" s="140"/>
      <c r="FP33" s="140"/>
      <c r="FQ33" s="140"/>
    </row>
    <row r="34" spans="1:205" hidden="1" x14ac:dyDescent="0.15">
      <c r="A34" s="66"/>
      <c r="B34" s="67"/>
      <c r="C34" s="67"/>
      <c r="D34" s="67"/>
      <c r="E34" s="67"/>
      <c r="F34" s="67"/>
      <c r="G34" s="65"/>
      <c r="H34" s="65"/>
      <c r="I34" s="140"/>
      <c r="J34" s="140"/>
      <c r="K34" s="140"/>
      <c r="L34" s="140"/>
      <c r="M34" s="140"/>
    </row>
    <row r="35" spans="1:205" hidden="1" x14ac:dyDescent="0.15">
      <c r="A35" s="68"/>
      <c r="B35" s="65"/>
      <c r="C35" s="65"/>
      <c r="D35" s="65"/>
      <c r="E35" s="65"/>
      <c r="F35" s="65"/>
      <c r="G35" s="65"/>
      <c r="H35" s="65"/>
      <c r="I35" s="140"/>
      <c r="J35" s="140"/>
      <c r="K35" s="140"/>
      <c r="L35" s="140"/>
      <c r="M35" s="140"/>
    </row>
    <row r="36" spans="1:205" hidden="1" x14ac:dyDescent="0.15">
      <c r="A36" s="68"/>
      <c r="B36" s="65"/>
      <c r="C36" s="65"/>
      <c r="D36" s="65"/>
      <c r="E36" s="65"/>
      <c r="F36" s="65"/>
      <c r="G36" s="65"/>
      <c r="H36" s="65"/>
    </row>
    <row r="37" spans="1:205" hidden="1" x14ac:dyDescent="0.15">
      <c r="A37" s="78"/>
      <c r="B37" s="65"/>
      <c r="C37" s="65"/>
      <c r="D37" s="65"/>
      <c r="E37" s="65"/>
      <c r="F37" s="65"/>
      <c r="G37" s="65"/>
      <c r="H37" s="65"/>
    </row>
    <row r="38" spans="1:205" hidden="1" x14ac:dyDescent="0.15">
      <c r="A38" s="68"/>
      <c r="B38" s="64"/>
      <c r="C38" s="64"/>
      <c r="D38" s="64"/>
      <c r="E38" s="64"/>
      <c r="F38" s="64"/>
      <c r="G38" s="64"/>
      <c r="H38" s="64"/>
    </row>
    <row r="39" spans="1:205" ht="12.75" hidden="1" x14ac:dyDescent="0.2">
      <c r="A39" s="74"/>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247"/>
      <c r="DV39" s="247"/>
      <c r="DW39" s="247"/>
      <c r="DX39" s="247"/>
      <c r="DY39" s="247"/>
      <c r="DZ39" s="247"/>
      <c r="EA39" s="247"/>
      <c r="EB39" s="247"/>
      <c r="EC39" s="247"/>
      <c r="ED39" s="247"/>
      <c r="EE39" s="247"/>
      <c r="EF39" s="247"/>
      <c r="EG39" s="247"/>
      <c r="EH39" s="247"/>
      <c r="EI39" s="247"/>
      <c r="EJ39" s="247"/>
      <c r="EK39" s="247"/>
      <c r="EL39" s="247"/>
      <c r="EM39" s="247"/>
      <c r="EN39" s="247"/>
      <c r="EO39" s="247"/>
      <c r="EP39" s="247"/>
      <c r="EQ39" s="247"/>
      <c r="ER39" s="247"/>
      <c r="ES39" s="247"/>
      <c r="ET39" s="247"/>
      <c r="EU39" s="247"/>
      <c r="EV39" s="247"/>
      <c r="EW39" s="247"/>
      <c r="EX39" s="247"/>
      <c r="EY39" s="247"/>
      <c r="EZ39" s="247"/>
      <c r="FA39" s="247"/>
      <c r="FB39" s="247"/>
      <c r="FC39" s="247"/>
      <c r="FD39" s="247"/>
      <c r="FE39" s="247"/>
      <c r="FF39" s="247"/>
      <c r="FG39" s="247"/>
      <c r="FH39" s="247"/>
      <c r="FI39" s="247"/>
      <c r="FJ39" s="247"/>
      <c r="FK39" s="247"/>
      <c r="FL39" s="247"/>
      <c r="FM39" s="247"/>
      <c r="FN39" s="247"/>
      <c r="FO39" s="247"/>
      <c r="FP39" s="247"/>
      <c r="FQ39" s="247"/>
      <c r="FR39" s="247"/>
      <c r="FS39" s="247"/>
      <c r="FT39" s="247"/>
      <c r="FU39" s="247"/>
      <c r="FV39" s="247"/>
      <c r="FW39" s="247"/>
      <c r="FX39" s="247"/>
      <c r="FY39" s="247"/>
      <c r="FZ39" s="247"/>
      <c r="GA39" s="247"/>
      <c r="GB39" s="247"/>
      <c r="GC39" s="247"/>
      <c r="GD39" s="247"/>
      <c r="GE39" s="247"/>
      <c r="GF39" s="247"/>
      <c r="GG39" s="247"/>
      <c r="GH39" s="247"/>
      <c r="GI39" s="247"/>
      <c r="GJ39" s="247"/>
      <c r="GK39" s="247"/>
      <c r="GL39" s="247"/>
      <c r="GM39" s="247"/>
      <c r="GN39" s="247"/>
      <c r="GO39" s="247"/>
      <c r="GP39" s="247"/>
      <c r="GQ39" s="247"/>
      <c r="GR39" s="247"/>
      <c r="GS39" s="247"/>
      <c r="GT39" s="247"/>
      <c r="GU39" s="247"/>
      <c r="GV39" s="247"/>
      <c r="GW39" s="247"/>
    </row>
    <row r="40" spans="1:205" ht="12.75" hidden="1" x14ac:dyDescent="0.2">
      <c r="A40" s="68"/>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247"/>
      <c r="DV40" s="247"/>
      <c r="DW40" s="247"/>
      <c r="DX40" s="247"/>
      <c r="DY40" s="247"/>
      <c r="DZ40" s="247"/>
      <c r="EA40" s="247"/>
      <c r="EB40" s="247"/>
      <c r="EC40" s="247"/>
      <c r="ED40" s="247"/>
      <c r="EE40" s="247"/>
      <c r="EF40" s="247"/>
      <c r="EG40" s="247"/>
      <c r="EH40" s="247"/>
      <c r="EI40" s="247"/>
      <c r="EJ40" s="247"/>
      <c r="EK40" s="247"/>
      <c r="EL40" s="247"/>
      <c r="EM40" s="247"/>
      <c r="EN40" s="247"/>
      <c r="EO40" s="247"/>
      <c r="EP40" s="247"/>
      <c r="EQ40" s="247"/>
      <c r="ER40" s="247"/>
      <c r="ES40" s="247"/>
      <c r="ET40" s="247"/>
      <c r="EU40" s="247"/>
      <c r="EV40" s="247"/>
      <c r="EW40" s="247"/>
      <c r="EX40" s="247"/>
      <c r="EY40" s="247"/>
      <c r="EZ40" s="247"/>
      <c r="FA40" s="247"/>
      <c r="FB40" s="247"/>
      <c r="FC40" s="247"/>
      <c r="FD40" s="247"/>
      <c r="FE40" s="247"/>
      <c r="FF40" s="247"/>
      <c r="FG40" s="247"/>
      <c r="FH40" s="247"/>
      <c r="FI40" s="247"/>
      <c r="FJ40" s="247"/>
      <c r="FK40" s="247"/>
      <c r="FL40" s="247"/>
      <c r="FM40" s="247"/>
      <c r="FN40" s="247"/>
      <c r="FO40" s="247"/>
      <c r="FP40" s="247"/>
      <c r="FQ40" s="247"/>
      <c r="FR40" s="247"/>
      <c r="FS40" s="247"/>
      <c r="FT40" s="247"/>
      <c r="FU40" s="247"/>
      <c r="FV40" s="247"/>
      <c r="FW40" s="247"/>
      <c r="FX40" s="247"/>
      <c r="FY40" s="247"/>
      <c r="FZ40" s="247"/>
      <c r="GA40" s="247"/>
      <c r="GB40" s="247"/>
      <c r="GC40" s="247"/>
      <c r="GD40" s="247"/>
      <c r="GE40" s="247"/>
      <c r="GF40" s="247"/>
      <c r="GG40" s="247"/>
      <c r="GH40" s="247"/>
      <c r="GI40" s="247"/>
      <c r="GJ40" s="247"/>
      <c r="GK40" s="247"/>
      <c r="GL40" s="247"/>
      <c r="GM40" s="247"/>
      <c r="GN40" s="247"/>
      <c r="GO40" s="247"/>
      <c r="GP40" s="247"/>
      <c r="GQ40" s="247"/>
      <c r="GR40" s="247"/>
      <c r="GS40" s="247"/>
      <c r="GT40" s="247"/>
      <c r="GU40" s="247"/>
      <c r="GV40" s="247"/>
      <c r="GW40" s="247"/>
    </row>
    <row r="41" spans="1:205" ht="12.75" hidden="1" x14ac:dyDescent="0.2">
      <c r="A41" s="72"/>
      <c r="B41" s="32"/>
      <c r="C41" s="33"/>
      <c r="D41" s="33"/>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33"/>
      <c r="AH41" s="33"/>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6"/>
      <c r="BR41" s="226"/>
      <c r="BS41" s="226"/>
      <c r="BT41" s="226"/>
      <c r="BU41" s="226"/>
      <c r="BV41" s="226"/>
      <c r="BW41" s="226"/>
      <c r="BX41" s="226"/>
      <c r="BY41" s="226"/>
      <c r="BZ41" s="226"/>
      <c r="CA41" s="226"/>
      <c r="CB41" s="226"/>
      <c r="CC41" s="226"/>
      <c r="CD41" s="226"/>
      <c r="CE41" s="226"/>
      <c r="CF41" s="226"/>
      <c r="CG41" s="226"/>
      <c r="CH41" s="226"/>
      <c r="CI41" s="226"/>
      <c r="CJ41" s="226"/>
      <c r="CK41" s="226"/>
      <c r="CL41" s="226"/>
      <c r="CM41" s="226"/>
      <c r="CN41" s="226"/>
      <c r="CO41" s="226"/>
      <c r="CP41" s="226"/>
      <c r="CQ41" s="226"/>
      <c r="CR41" s="226"/>
      <c r="CS41" s="226"/>
      <c r="CT41" s="226"/>
      <c r="CU41" s="226"/>
      <c r="CV41" s="226"/>
      <c r="CW41" s="226"/>
      <c r="CX41" s="226"/>
      <c r="CY41" s="226"/>
      <c r="CZ41" s="226"/>
      <c r="DA41" s="226"/>
      <c r="DB41" s="226"/>
      <c r="DC41" s="226"/>
      <c r="DD41" s="226"/>
      <c r="DE41" s="226"/>
      <c r="DF41" s="226"/>
      <c r="DG41" s="226"/>
      <c r="DH41" s="226"/>
      <c r="DI41" s="226"/>
      <c r="DJ41" s="226"/>
      <c r="DK41" s="226"/>
      <c r="DL41" s="226"/>
      <c r="DM41" s="226"/>
      <c r="DN41" s="226"/>
      <c r="DO41" s="226"/>
      <c r="DP41" s="226"/>
      <c r="DQ41" s="226"/>
      <c r="DR41" s="226"/>
      <c r="DS41" s="226"/>
      <c r="DT41" s="226"/>
      <c r="DU41" s="247"/>
      <c r="DV41" s="247"/>
      <c r="DW41" s="247"/>
      <c r="DX41" s="247"/>
      <c r="DY41" s="247"/>
      <c r="DZ41" s="247"/>
      <c r="EA41" s="247"/>
      <c r="EB41" s="247"/>
      <c r="EC41" s="247"/>
      <c r="ED41" s="247"/>
      <c r="EE41" s="247"/>
      <c r="EF41" s="247"/>
      <c r="EG41" s="247"/>
      <c r="EH41" s="247"/>
      <c r="EI41" s="247"/>
      <c r="EJ41" s="247"/>
      <c r="EK41" s="247"/>
      <c r="EL41" s="247"/>
      <c r="EM41" s="247"/>
      <c r="EN41" s="247"/>
      <c r="EO41" s="247"/>
      <c r="EP41" s="247"/>
      <c r="EQ41" s="247"/>
      <c r="ER41" s="247"/>
      <c r="ES41" s="247"/>
      <c r="ET41" s="247"/>
      <c r="EU41" s="247"/>
      <c r="EV41" s="247"/>
      <c r="EW41" s="247"/>
      <c r="EX41" s="247"/>
      <c r="EY41" s="247"/>
      <c r="EZ41" s="247"/>
      <c r="FA41" s="247"/>
      <c r="FB41" s="247"/>
      <c r="FC41" s="247"/>
      <c r="FD41" s="247"/>
      <c r="FE41" s="247"/>
      <c r="FF41" s="247"/>
      <c r="FG41" s="247"/>
      <c r="FH41" s="247"/>
      <c r="FI41" s="247"/>
      <c r="FJ41" s="247"/>
      <c r="FK41" s="247"/>
      <c r="FL41" s="247"/>
      <c r="FM41" s="247"/>
      <c r="FN41" s="247"/>
      <c r="FO41" s="247"/>
      <c r="FP41" s="247"/>
      <c r="FQ41" s="247"/>
      <c r="FR41" s="247"/>
      <c r="FS41" s="247"/>
      <c r="FT41" s="247"/>
      <c r="FU41" s="247"/>
      <c r="FV41" s="247"/>
      <c r="FW41" s="247"/>
      <c r="FX41" s="247"/>
      <c r="FY41" s="247"/>
      <c r="FZ41" s="247"/>
      <c r="GA41" s="247"/>
      <c r="GB41" s="247"/>
      <c r="GC41" s="247"/>
      <c r="GD41" s="247"/>
      <c r="GE41" s="247"/>
      <c r="GF41" s="247"/>
      <c r="GG41" s="247"/>
      <c r="GH41" s="247"/>
      <c r="GI41" s="247"/>
      <c r="GJ41" s="247"/>
      <c r="GK41" s="247"/>
      <c r="GL41" s="247"/>
      <c r="GM41" s="247"/>
      <c r="GN41" s="247"/>
      <c r="GO41" s="247"/>
      <c r="GP41" s="247"/>
      <c r="GQ41" s="247"/>
      <c r="GR41" s="247"/>
      <c r="GS41" s="247"/>
      <c r="GT41" s="247"/>
      <c r="GU41" s="247"/>
      <c r="GV41" s="247"/>
      <c r="GW41" s="247"/>
    </row>
    <row r="42" spans="1:205" ht="12.75" hidden="1" x14ac:dyDescent="0.2">
      <c r="A42" s="73"/>
      <c r="B42" s="29"/>
      <c r="C42" s="34"/>
      <c r="D42" s="34"/>
      <c r="E42" s="34"/>
      <c r="F42" s="34"/>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34"/>
      <c r="AH42" s="34"/>
      <c r="AI42" s="34"/>
      <c r="AJ42" s="34"/>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47"/>
      <c r="DV42" s="247"/>
      <c r="DW42" s="247"/>
      <c r="DX42" s="247"/>
      <c r="DY42" s="247"/>
      <c r="DZ42" s="247"/>
      <c r="EA42" s="247"/>
      <c r="EB42" s="247"/>
      <c r="EC42" s="247"/>
      <c r="ED42" s="247"/>
      <c r="EE42" s="247"/>
      <c r="EF42" s="247"/>
      <c r="EG42" s="247"/>
      <c r="EH42" s="247"/>
      <c r="EI42" s="247"/>
      <c r="EJ42" s="247"/>
      <c r="EK42" s="247"/>
      <c r="EL42" s="247"/>
      <c r="EM42" s="247"/>
      <c r="EN42" s="247"/>
      <c r="EO42" s="247"/>
      <c r="EP42" s="247"/>
      <c r="EQ42" s="247"/>
      <c r="ER42" s="247"/>
      <c r="ES42" s="247"/>
      <c r="ET42" s="247"/>
      <c r="EU42" s="247"/>
      <c r="EV42" s="247"/>
      <c r="EW42" s="247"/>
      <c r="EX42" s="247"/>
      <c r="EY42" s="247"/>
      <c r="EZ42" s="247"/>
      <c r="FA42" s="247"/>
      <c r="FB42" s="247"/>
      <c r="FC42" s="247"/>
      <c r="FD42" s="247"/>
      <c r="FE42" s="247"/>
      <c r="FF42" s="247"/>
      <c r="FG42" s="247"/>
      <c r="FH42" s="247"/>
      <c r="FI42" s="247"/>
      <c r="FJ42" s="247"/>
      <c r="FK42" s="247"/>
      <c r="FL42" s="247"/>
      <c r="FM42" s="247"/>
      <c r="FN42" s="247"/>
      <c r="FO42" s="247"/>
      <c r="FP42" s="247"/>
      <c r="FQ42" s="247"/>
      <c r="FR42" s="247"/>
      <c r="FS42" s="247"/>
      <c r="FT42" s="247"/>
      <c r="FU42" s="247"/>
      <c r="FV42" s="247"/>
      <c r="FW42" s="247"/>
      <c r="FX42" s="247"/>
      <c r="FY42" s="247"/>
      <c r="FZ42" s="247"/>
      <c r="GA42" s="247"/>
      <c r="GB42" s="247"/>
      <c r="GC42" s="247"/>
      <c r="GD42" s="247"/>
      <c r="GE42" s="247"/>
      <c r="GF42" s="247"/>
      <c r="GG42" s="247"/>
      <c r="GH42" s="247"/>
      <c r="GI42" s="247"/>
      <c r="GJ42" s="247"/>
      <c r="GK42" s="247"/>
      <c r="GL42" s="247"/>
      <c r="GM42" s="247"/>
      <c r="GN42" s="247"/>
      <c r="GO42" s="247"/>
      <c r="GP42" s="247"/>
      <c r="GQ42" s="247"/>
      <c r="GR42" s="247"/>
      <c r="GS42" s="247"/>
      <c r="GT42" s="247"/>
      <c r="GU42" s="247"/>
      <c r="GV42" s="247"/>
      <c r="GW42" s="247"/>
    </row>
    <row r="43" spans="1:205" ht="150" hidden="1" customHeight="1" x14ac:dyDescent="0.2">
      <c r="A43" s="69"/>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247"/>
      <c r="DV43" s="247"/>
      <c r="DW43" s="247"/>
      <c r="DX43" s="247"/>
      <c r="DY43" s="247"/>
      <c r="DZ43" s="247"/>
      <c r="EA43" s="247"/>
      <c r="EB43" s="247"/>
      <c r="EC43" s="247"/>
      <c r="ED43" s="247"/>
      <c r="EE43" s="247"/>
      <c r="EF43" s="247"/>
      <c r="EG43" s="247"/>
      <c r="EH43" s="247"/>
      <c r="EI43" s="247"/>
      <c r="EJ43" s="247"/>
      <c r="EK43" s="247"/>
      <c r="EL43" s="247"/>
      <c r="EM43" s="247"/>
      <c r="EN43" s="247"/>
      <c r="EO43" s="247"/>
      <c r="EP43" s="247"/>
      <c r="EQ43" s="247"/>
      <c r="ER43" s="247"/>
      <c r="ES43" s="247"/>
      <c r="ET43" s="247"/>
      <c r="EU43" s="247"/>
      <c r="EV43" s="247"/>
      <c r="EW43" s="247"/>
      <c r="EX43" s="247"/>
      <c r="EY43" s="247"/>
      <c r="EZ43" s="247"/>
      <c r="FA43" s="247"/>
      <c r="FB43" s="247"/>
      <c r="FC43" s="247"/>
      <c r="FD43" s="247"/>
      <c r="FE43" s="247"/>
      <c r="FF43" s="247"/>
      <c r="FG43" s="247"/>
      <c r="FH43" s="247"/>
      <c r="FI43" s="247"/>
      <c r="FJ43" s="247"/>
      <c r="FK43" s="247"/>
      <c r="FL43" s="247"/>
      <c r="FM43" s="247"/>
      <c r="FN43" s="247"/>
      <c r="FO43" s="247"/>
      <c r="FP43" s="247"/>
      <c r="FQ43" s="247"/>
      <c r="FR43" s="247"/>
      <c r="FS43" s="247"/>
      <c r="FT43" s="247"/>
      <c r="FU43" s="247"/>
      <c r="FV43" s="247"/>
      <c r="FW43" s="247"/>
      <c r="FX43" s="247"/>
      <c r="FY43" s="247"/>
      <c r="FZ43" s="247"/>
      <c r="GA43" s="247"/>
      <c r="GB43" s="247"/>
      <c r="GC43" s="247"/>
      <c r="GD43" s="247"/>
      <c r="GE43" s="247"/>
      <c r="GF43" s="247"/>
      <c r="GG43" s="247"/>
      <c r="GH43" s="247"/>
      <c r="GI43" s="247"/>
      <c r="GJ43" s="247"/>
      <c r="GK43" s="247"/>
      <c r="GL43" s="247"/>
      <c r="GM43" s="247"/>
      <c r="GN43" s="247"/>
      <c r="GO43" s="247"/>
      <c r="GP43" s="247"/>
      <c r="GQ43" s="247"/>
      <c r="GR43" s="247"/>
      <c r="GS43" s="247"/>
      <c r="GT43" s="247"/>
      <c r="GU43" s="247"/>
      <c r="GV43" s="247"/>
      <c r="GW43" s="247"/>
    </row>
    <row r="44" spans="1:205" ht="12.75" hidden="1" x14ac:dyDescent="0.2">
      <c r="A44" s="70"/>
      <c r="B44" s="31"/>
      <c r="C44" s="35"/>
      <c r="D44" s="35"/>
      <c r="E44" s="35"/>
      <c r="F44" s="35"/>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5"/>
      <c r="AH44" s="35"/>
      <c r="AI44" s="35"/>
      <c r="AJ44" s="35"/>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247"/>
      <c r="DV44" s="247"/>
      <c r="DW44" s="247"/>
      <c r="DX44" s="247"/>
      <c r="DY44" s="247"/>
      <c r="DZ44" s="247"/>
      <c r="EA44" s="247"/>
      <c r="EB44" s="247"/>
      <c r="EC44" s="247"/>
      <c r="ED44" s="247"/>
      <c r="EE44" s="247"/>
      <c r="EF44" s="247"/>
      <c r="EG44" s="247"/>
      <c r="EH44" s="247"/>
      <c r="EI44" s="247"/>
      <c r="EJ44" s="247"/>
      <c r="EK44" s="247"/>
      <c r="EL44" s="247"/>
      <c r="EM44" s="247"/>
      <c r="EN44" s="247"/>
      <c r="EO44" s="247"/>
      <c r="EP44" s="247"/>
      <c r="EQ44" s="247"/>
      <c r="ER44" s="247"/>
      <c r="ES44" s="247"/>
      <c r="ET44" s="247"/>
      <c r="EU44" s="247"/>
      <c r="EV44" s="247"/>
      <c r="EW44" s="247"/>
      <c r="EX44" s="247"/>
      <c r="EY44" s="247"/>
      <c r="EZ44" s="247"/>
      <c r="FA44" s="247"/>
      <c r="FB44" s="247"/>
      <c r="FC44" s="247"/>
      <c r="FD44" s="247"/>
      <c r="FE44" s="247"/>
      <c r="FF44" s="247"/>
      <c r="FG44" s="247"/>
      <c r="FH44" s="247"/>
      <c r="FI44" s="247"/>
      <c r="FJ44" s="247"/>
      <c r="FK44" s="247"/>
      <c r="FL44" s="247"/>
      <c r="FM44" s="247"/>
      <c r="FN44" s="247"/>
      <c r="FO44" s="247"/>
      <c r="FP44" s="247"/>
      <c r="FQ44" s="247"/>
      <c r="FR44" s="247"/>
      <c r="FS44" s="247"/>
      <c r="FT44" s="247"/>
      <c r="FU44" s="247"/>
      <c r="FV44" s="247"/>
      <c r="FW44" s="247"/>
      <c r="FX44" s="247"/>
      <c r="FY44" s="247"/>
      <c r="FZ44" s="247"/>
      <c r="GA44" s="247"/>
      <c r="GB44" s="247"/>
      <c r="GC44" s="247"/>
      <c r="GD44" s="247"/>
      <c r="GE44" s="247"/>
      <c r="GF44" s="247"/>
      <c r="GG44" s="247"/>
      <c r="GH44" s="247"/>
      <c r="GI44" s="247"/>
      <c r="GJ44" s="247"/>
      <c r="GK44" s="247"/>
      <c r="GL44" s="247"/>
      <c r="GM44" s="247"/>
      <c r="GN44" s="247"/>
      <c r="GO44" s="247"/>
      <c r="GP44" s="247"/>
      <c r="GQ44" s="247"/>
      <c r="GR44" s="247"/>
      <c r="GS44" s="247"/>
      <c r="GT44" s="247"/>
      <c r="GU44" s="247"/>
      <c r="GV44" s="247"/>
      <c r="GW44" s="247"/>
    </row>
    <row r="45" spans="1:205" ht="12.75" x14ac:dyDescent="0.2">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8"/>
      <c r="AI45" s="248"/>
      <c r="AJ45" s="248"/>
      <c r="AK45" s="248"/>
      <c r="AL45" s="248"/>
      <c r="AM45" s="248"/>
      <c r="AN45" s="248"/>
      <c r="AO45" s="248"/>
      <c r="DU45" s="247"/>
      <c r="DV45" s="247"/>
      <c r="DW45" s="247"/>
      <c r="DX45" s="247"/>
      <c r="DY45" s="247"/>
      <c r="DZ45" s="247"/>
      <c r="EA45" s="247"/>
      <c r="EB45" s="247"/>
      <c r="EC45" s="247"/>
      <c r="ED45" s="247"/>
      <c r="EE45" s="247"/>
      <c r="EF45" s="247"/>
      <c r="EG45" s="247"/>
      <c r="EH45" s="247"/>
      <c r="EI45" s="247"/>
      <c r="EJ45" s="247"/>
      <c r="EK45" s="247"/>
      <c r="EL45" s="247"/>
      <c r="EM45" s="247"/>
      <c r="EN45" s="247"/>
      <c r="EO45" s="247"/>
      <c r="EP45" s="247"/>
      <c r="EQ45" s="247"/>
      <c r="ER45" s="247"/>
      <c r="ES45" s="247"/>
      <c r="ET45" s="247"/>
      <c r="EU45" s="247"/>
      <c r="EV45" s="247"/>
      <c r="EW45" s="247"/>
      <c r="EX45" s="247"/>
      <c r="EY45" s="247"/>
      <c r="EZ45" s="247"/>
      <c r="FA45" s="247"/>
      <c r="FB45" s="247"/>
      <c r="FC45" s="247"/>
      <c r="FD45" s="247"/>
      <c r="FE45" s="247"/>
      <c r="FF45" s="247"/>
      <c r="FG45" s="247"/>
      <c r="FH45" s="247"/>
      <c r="FI45" s="247"/>
      <c r="FJ45" s="247"/>
      <c r="FK45" s="247"/>
      <c r="FL45" s="247"/>
      <c r="FM45" s="247"/>
      <c r="FN45" s="247"/>
      <c r="FO45" s="247"/>
      <c r="FP45" s="247"/>
      <c r="FQ45" s="247"/>
      <c r="FR45" s="247"/>
      <c r="FS45" s="247"/>
      <c r="FT45" s="247"/>
      <c r="FU45" s="247"/>
      <c r="FV45" s="247"/>
      <c r="FW45" s="247"/>
      <c r="FX45" s="247"/>
      <c r="FY45" s="247"/>
      <c r="FZ45" s="247"/>
      <c r="GA45" s="247"/>
      <c r="GB45" s="247"/>
      <c r="GC45" s="247"/>
      <c r="GD45" s="247"/>
      <c r="GE45" s="247"/>
      <c r="GF45" s="247"/>
      <c r="GG45" s="247"/>
      <c r="GH45" s="247"/>
      <c r="GI45" s="247"/>
      <c r="GJ45" s="247"/>
      <c r="GK45" s="247"/>
      <c r="GL45" s="247"/>
      <c r="GM45" s="247"/>
      <c r="GN45" s="247"/>
      <c r="GO45" s="247"/>
      <c r="GP45" s="247"/>
      <c r="GQ45" s="247"/>
      <c r="GR45" s="247"/>
      <c r="GS45" s="247"/>
      <c r="GT45" s="247"/>
      <c r="GU45" s="247"/>
      <c r="GV45" s="247"/>
      <c r="GW45" s="247"/>
    </row>
    <row r="46" spans="1:205" ht="12.75" x14ac:dyDescent="0.2">
      <c r="A46" s="247"/>
      <c r="B46" s="247"/>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8"/>
      <c r="AI46" s="248"/>
      <c r="AJ46" s="248"/>
      <c r="AK46" s="248"/>
      <c r="AL46" s="248"/>
      <c r="AM46" s="248"/>
      <c r="AN46" s="248"/>
      <c r="AO46" s="248"/>
      <c r="DU46" s="247"/>
      <c r="DV46" s="247"/>
      <c r="DW46" s="247"/>
      <c r="DX46" s="247"/>
      <c r="DY46" s="247"/>
      <c r="DZ46" s="247"/>
      <c r="EA46" s="247"/>
      <c r="EB46" s="247"/>
      <c r="EC46" s="247"/>
      <c r="ED46" s="247"/>
      <c r="EE46" s="247"/>
      <c r="EF46" s="247"/>
      <c r="EG46" s="247"/>
      <c r="EH46" s="247"/>
      <c r="EI46" s="247"/>
      <c r="EJ46" s="247"/>
      <c r="EK46" s="247"/>
      <c r="EL46" s="247"/>
      <c r="EM46" s="247"/>
      <c r="EN46" s="247"/>
      <c r="EO46" s="247"/>
      <c r="EP46" s="247"/>
      <c r="EQ46" s="247"/>
      <c r="ER46" s="247"/>
      <c r="ES46" s="247"/>
      <c r="ET46" s="247"/>
      <c r="EU46" s="247"/>
      <c r="EV46" s="247"/>
      <c r="EW46" s="247"/>
      <c r="EX46" s="247"/>
      <c r="EY46" s="247"/>
      <c r="EZ46" s="247"/>
      <c r="FA46" s="247"/>
      <c r="FB46" s="247"/>
      <c r="FC46" s="247"/>
      <c r="FD46" s="247"/>
      <c r="FE46" s="247"/>
      <c r="FF46" s="247"/>
      <c r="FG46" s="247"/>
      <c r="FH46" s="247"/>
      <c r="FI46" s="247"/>
      <c r="FJ46" s="247"/>
      <c r="FK46" s="247"/>
      <c r="FL46" s="247"/>
      <c r="FM46" s="247"/>
      <c r="FN46" s="247"/>
      <c r="FO46" s="247"/>
      <c r="FP46" s="247"/>
      <c r="FQ46" s="247"/>
      <c r="FR46" s="247"/>
      <c r="FS46" s="247"/>
      <c r="FT46" s="247"/>
      <c r="FU46" s="247"/>
      <c r="FV46" s="247"/>
      <c r="FW46" s="247"/>
      <c r="FX46" s="247"/>
      <c r="FY46" s="247"/>
      <c r="FZ46" s="247"/>
      <c r="GA46" s="247"/>
      <c r="GB46" s="247"/>
      <c r="GC46" s="247"/>
      <c r="GD46" s="247"/>
      <c r="GE46" s="247"/>
      <c r="GF46" s="247"/>
      <c r="GG46" s="247"/>
      <c r="GH46" s="247"/>
      <c r="GI46" s="247"/>
      <c r="GJ46" s="247"/>
      <c r="GK46" s="247"/>
      <c r="GL46" s="247"/>
      <c r="GM46" s="247"/>
      <c r="GN46" s="247"/>
      <c r="GO46" s="247"/>
      <c r="GP46" s="247"/>
      <c r="GQ46" s="247"/>
      <c r="GR46" s="247"/>
      <c r="GS46" s="247"/>
      <c r="GT46" s="247"/>
      <c r="GU46" s="247"/>
      <c r="GV46" s="247"/>
      <c r="GW46" s="247"/>
    </row>
    <row r="47" spans="1:205" ht="12.75" x14ac:dyDescent="0.2">
      <c r="A47" s="249"/>
      <c r="B47" s="249"/>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49"/>
      <c r="BQ47" s="249"/>
      <c r="BR47" s="249"/>
      <c r="BS47" s="249"/>
      <c r="BT47" s="249"/>
      <c r="BU47" s="249"/>
      <c r="BV47" s="249"/>
      <c r="BW47" s="249"/>
      <c r="BX47" s="249"/>
      <c r="BY47" s="249"/>
      <c r="BZ47" s="249"/>
      <c r="CA47" s="249"/>
      <c r="CB47" s="249"/>
      <c r="CC47" s="249"/>
      <c r="CD47" s="249"/>
      <c r="CE47" s="249"/>
      <c r="CF47" s="249"/>
      <c r="CG47" s="249"/>
      <c r="CH47" s="249"/>
      <c r="CI47" s="249"/>
      <c r="CJ47" s="249"/>
      <c r="CK47" s="249"/>
      <c r="CL47" s="249"/>
      <c r="CM47" s="249"/>
      <c r="CN47" s="249"/>
      <c r="CO47" s="249"/>
      <c r="CP47" s="249"/>
      <c r="CQ47" s="249"/>
      <c r="CR47" s="249"/>
      <c r="CS47" s="249"/>
      <c r="CT47" s="249"/>
      <c r="CU47" s="249"/>
      <c r="CV47" s="249"/>
      <c r="CW47" s="249"/>
      <c r="CX47" s="249"/>
      <c r="CY47" s="249"/>
      <c r="CZ47" s="249"/>
      <c r="DA47" s="249"/>
      <c r="DB47" s="249"/>
      <c r="DC47" s="249"/>
      <c r="DD47" s="249"/>
      <c r="DE47" s="249"/>
      <c r="DF47" s="249"/>
      <c r="DG47" s="249"/>
      <c r="DH47" s="249"/>
      <c r="DI47" s="249"/>
      <c r="DJ47" s="249"/>
      <c r="DK47" s="249"/>
      <c r="DL47" s="249"/>
      <c r="DM47" s="249"/>
      <c r="DN47" s="249"/>
      <c r="DO47" s="249"/>
      <c r="DP47" s="249"/>
      <c r="DQ47" s="249"/>
      <c r="DR47" s="249"/>
    </row>
    <row r="48" spans="1:205" ht="12.75" x14ac:dyDescent="0.2">
      <c r="A48" s="247"/>
      <c r="B48" s="247"/>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247"/>
      <c r="CD48" s="247"/>
      <c r="CE48" s="247"/>
      <c r="CF48" s="247"/>
      <c r="CG48" s="247"/>
      <c r="CH48" s="247"/>
      <c r="CI48" s="247"/>
      <c r="CJ48" s="247"/>
      <c r="CK48" s="247"/>
      <c r="CL48" s="247"/>
      <c r="CM48" s="247"/>
      <c r="CN48" s="247"/>
      <c r="CO48" s="247"/>
      <c r="CP48" s="247"/>
      <c r="CQ48" s="247"/>
      <c r="CR48" s="247"/>
      <c r="CS48" s="247"/>
      <c r="CT48" s="247"/>
      <c r="CU48" s="247"/>
      <c r="CV48" s="247"/>
      <c r="CW48" s="247"/>
      <c r="CX48" s="247"/>
      <c r="CY48" s="247"/>
      <c r="CZ48" s="247"/>
      <c r="DA48" s="247"/>
      <c r="DB48" s="247"/>
      <c r="DC48" s="247"/>
      <c r="DD48" s="247"/>
      <c r="DE48" s="247"/>
      <c r="DF48" s="247"/>
      <c r="DG48" s="247"/>
      <c r="DH48" s="247"/>
      <c r="DI48" s="247"/>
      <c r="DJ48" s="247"/>
      <c r="DK48" s="247"/>
      <c r="DL48" s="247"/>
      <c r="DM48" s="247"/>
      <c r="DN48" s="247"/>
      <c r="DO48" s="247"/>
      <c r="DP48" s="247"/>
      <c r="DQ48" s="247"/>
      <c r="DR48" s="247"/>
    </row>
    <row r="49" spans="1:122" ht="12.75" x14ac:dyDescent="0.2">
      <c r="A49" s="247"/>
      <c r="B49" s="247"/>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c r="AQ49"/>
      <c r="AR49"/>
      <c r="AS49"/>
      <c r="AT49"/>
      <c r="AU49"/>
      <c r="AV49"/>
      <c r="AW49"/>
      <c r="AX49"/>
      <c r="AY49"/>
      <c r="AZ49"/>
      <c r="BA49"/>
      <c r="BB49"/>
      <c r="BC49"/>
      <c r="BD49"/>
      <c r="BE49"/>
      <c r="BF49"/>
      <c r="BG49"/>
      <c r="BH49"/>
      <c r="BI49"/>
      <c r="BJ49"/>
      <c r="BK49" s="247"/>
      <c r="BL49" s="247"/>
      <c r="BM49" s="247"/>
      <c r="BN49" s="247"/>
      <c r="BO49" s="247"/>
      <c r="BP49" s="247"/>
      <c r="BQ49" s="247"/>
      <c r="BR49" s="247"/>
      <c r="BS49" s="247"/>
      <c r="BT49"/>
      <c r="BU49"/>
      <c r="BV49"/>
      <c r="BW49"/>
      <c r="BX49"/>
      <c r="BY49"/>
      <c r="BZ49"/>
      <c r="CA49"/>
      <c r="CB49"/>
      <c r="CC49"/>
      <c r="CD49"/>
      <c r="CE49"/>
      <c r="CF49"/>
      <c r="CG49"/>
      <c r="CH49"/>
      <c r="CI49"/>
      <c r="CJ49"/>
      <c r="CK49"/>
      <c r="CL49"/>
      <c r="CM49"/>
      <c r="CN49"/>
      <c r="CO49" s="247"/>
      <c r="CP49" s="247"/>
      <c r="CQ49" s="247"/>
      <c r="CR49" s="247"/>
      <c r="CS49" s="247"/>
      <c r="CT49" s="247"/>
      <c r="CU49" s="247"/>
      <c r="CV49" s="247"/>
      <c r="CW49" s="247"/>
      <c r="CX49"/>
      <c r="CY49"/>
      <c r="CZ49"/>
      <c r="DA49"/>
      <c r="DB49"/>
      <c r="DC49"/>
      <c r="DD49"/>
      <c r="DE49"/>
      <c r="DF49"/>
      <c r="DG49"/>
      <c r="DH49"/>
      <c r="DI49"/>
      <c r="DJ49"/>
      <c r="DK49"/>
      <c r="DL49"/>
      <c r="DM49"/>
      <c r="DN49"/>
      <c r="DO49"/>
      <c r="DP49"/>
      <c r="DQ49"/>
      <c r="DR49"/>
    </row>
    <row r="50" spans="1:122" ht="12.75" x14ac:dyDescent="0.2">
      <c r="A50" s="247"/>
      <c r="B50" s="247"/>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c r="CO50" s="247"/>
      <c r="CP50" s="247"/>
      <c r="CQ50" s="247"/>
      <c r="CR50" s="247"/>
      <c r="CS50" s="247"/>
      <c r="CT50" s="247"/>
      <c r="CU50" s="247"/>
      <c r="CV50" s="247"/>
      <c r="CW50" s="247"/>
      <c r="CX50" s="247"/>
      <c r="CY50" s="247"/>
      <c r="CZ50" s="247"/>
      <c r="DA50" s="247"/>
      <c r="DB50" s="247"/>
      <c r="DC50" s="247"/>
      <c r="DD50" s="247"/>
      <c r="DE50" s="247"/>
      <c r="DF50" s="247"/>
      <c r="DG50" s="247"/>
      <c r="DH50" s="247"/>
      <c r="DI50" s="247"/>
      <c r="DJ50" s="247"/>
      <c r="DK50" s="247"/>
      <c r="DL50" s="247"/>
      <c r="DM50" s="247"/>
      <c r="DN50" s="247"/>
      <c r="DO50" s="247"/>
      <c r="DP50" s="247"/>
      <c r="DQ50" s="247"/>
      <c r="DR50" s="247"/>
    </row>
    <row r="51" spans="1:122" ht="12.75" x14ac:dyDescent="0.2">
      <c r="A51" s="247"/>
      <c r="B51" s="247"/>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8"/>
    </row>
    <row r="52" spans="1:122" ht="12.75" x14ac:dyDescent="0.2">
      <c r="A52" s="247"/>
      <c r="B52" s="247"/>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8"/>
    </row>
    <row r="53" spans="1:122" ht="12.75" x14ac:dyDescent="0.2">
      <c r="A53" s="247"/>
      <c r="B53" s="247"/>
      <c r="C53" s="247"/>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8"/>
    </row>
    <row r="54" spans="1:122" ht="12.75" x14ac:dyDescent="0.2">
      <c r="A54" s="247"/>
      <c r="B54" s="247"/>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8"/>
    </row>
    <row r="55" spans="1:122" ht="12.75" x14ac:dyDescent="0.2">
      <c r="A55" s="247"/>
      <c r="B55" s="247"/>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8"/>
    </row>
    <row r="56" spans="1:122" ht="139.5" customHeight="1" x14ac:dyDescent="0.2">
      <c r="A56" s="247"/>
      <c r="B56" s="247"/>
      <c r="C56" s="247"/>
      <c r="D56" s="247"/>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8"/>
    </row>
    <row r="57" spans="1:122" ht="12.75" x14ac:dyDescent="0.2">
      <c r="A57" s="247"/>
      <c r="B57" s="247"/>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8"/>
    </row>
    <row r="58" spans="1:122" ht="12.75" x14ac:dyDescent="0.2">
      <c r="A58" s="247"/>
      <c r="B58" s="247"/>
      <c r="C58" s="247"/>
      <c r="D58" s="247"/>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8"/>
    </row>
    <row r="59" spans="1:122" ht="12.75" x14ac:dyDescent="0.2">
      <c r="A59" s="247"/>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8"/>
    </row>
    <row r="60" spans="1:122" ht="12.75" x14ac:dyDescent="0.2">
      <c r="A60" s="247"/>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8"/>
    </row>
    <row r="61" spans="1:122" ht="12.75" x14ac:dyDescent="0.2">
      <c r="A61" s="247"/>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8"/>
    </row>
    <row r="62" spans="1:122" ht="12.75" x14ac:dyDescent="0.2">
      <c r="A62" s="247"/>
      <c r="B62" s="247"/>
      <c r="C62" s="247"/>
      <c r="D62" s="247"/>
      <c r="E62" s="247"/>
      <c r="F62" s="247"/>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8"/>
    </row>
    <row r="63" spans="1:122" ht="12.75" x14ac:dyDescent="0.2">
      <c r="A63" s="247"/>
      <c r="B63" s="247"/>
      <c r="C63" s="247"/>
      <c r="D63" s="247"/>
      <c r="E63" s="247"/>
      <c r="F63" s="247"/>
      <c r="G63" s="247"/>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8"/>
    </row>
    <row r="64" spans="1:122" ht="12.75" x14ac:dyDescent="0.2">
      <c r="A64" s="247"/>
      <c r="B64" s="247"/>
      <c r="C64" s="247"/>
      <c r="D64" s="247"/>
      <c r="E64" s="247"/>
      <c r="F64" s="247"/>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8"/>
    </row>
    <row r="65" spans="1:41" ht="12.75" x14ac:dyDescent="0.2">
      <c r="A65" s="247"/>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8"/>
    </row>
    <row r="66" spans="1:41" ht="12.75" x14ac:dyDescent="0.2">
      <c r="A66" s="247"/>
      <c r="B66" s="247"/>
      <c r="C66" s="247"/>
      <c r="D66" s="247"/>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8"/>
    </row>
    <row r="67" spans="1:41" ht="12.75" x14ac:dyDescent="0.2">
      <c r="A67" s="247"/>
      <c r="B67" s="247"/>
      <c r="C67" s="247"/>
      <c r="D67" s="247"/>
      <c r="E67" s="247"/>
      <c r="F67" s="247"/>
      <c r="G67" s="247"/>
      <c r="H67" s="247"/>
      <c r="I67" s="247"/>
      <c r="J67" s="247"/>
      <c r="K67" s="247"/>
      <c r="L67" s="247"/>
      <c r="M67" s="247"/>
      <c r="N67" s="247"/>
      <c r="O67" s="247"/>
      <c r="P67" s="247"/>
      <c r="Q67" s="24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8"/>
    </row>
    <row r="68" spans="1:41" ht="12.75" x14ac:dyDescent="0.2">
      <c r="A68" s="247"/>
      <c r="B68" s="247"/>
      <c r="C68" s="247"/>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8"/>
    </row>
    <row r="69" spans="1:41" ht="125.25" customHeight="1" x14ac:dyDescent="0.2">
      <c r="A69" s="247"/>
      <c r="B69" s="247"/>
      <c r="C69" s="247"/>
      <c r="D69" s="247"/>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8"/>
    </row>
    <row r="70" spans="1:41" ht="12.75" x14ac:dyDescent="0.2">
      <c r="A70" s="247"/>
      <c r="B70" s="247"/>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8"/>
    </row>
    <row r="71" spans="1:41" ht="12.75" x14ac:dyDescent="0.2">
      <c r="A71" s="247"/>
      <c r="B71" s="247"/>
      <c r="C71" s="247"/>
      <c r="D71" s="247"/>
      <c r="E71" s="247"/>
      <c r="F71" s="247"/>
      <c r="G71" s="247"/>
      <c r="H71" s="247"/>
      <c r="I71" s="247"/>
      <c r="J71" s="247"/>
      <c r="K71" s="247"/>
      <c r="L71" s="247"/>
      <c r="M71" s="247"/>
      <c r="N71" s="247"/>
      <c r="O71" s="247"/>
      <c r="P71" s="247"/>
      <c r="Q71" s="24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8"/>
    </row>
    <row r="72" spans="1:41" ht="12.75" x14ac:dyDescent="0.2">
      <c r="A72" s="247"/>
      <c r="B72" s="247"/>
      <c r="C72" s="247"/>
      <c r="D72" s="247"/>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c r="AG72" s="247"/>
      <c r="AH72" s="247"/>
      <c r="AI72" s="247"/>
      <c r="AJ72" s="247"/>
      <c r="AK72" s="247"/>
      <c r="AL72" s="247"/>
      <c r="AM72" s="247"/>
      <c r="AN72" s="247"/>
      <c r="AO72" s="248"/>
    </row>
    <row r="73" spans="1:41" ht="12.75" x14ac:dyDescent="0.2">
      <c r="A73" s="247"/>
      <c r="B73" s="247"/>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47"/>
      <c r="AI73" s="247"/>
      <c r="AJ73" s="247"/>
      <c r="AK73" s="247"/>
      <c r="AL73" s="247"/>
      <c r="AM73" s="247"/>
      <c r="AN73" s="247"/>
      <c r="AO73" s="248"/>
    </row>
    <row r="74" spans="1:41" x14ac:dyDescent="0.15">
      <c r="A74" s="248"/>
      <c r="B74" s="248"/>
      <c r="C74" s="248"/>
      <c r="D74" s="248"/>
      <c r="E74" s="248"/>
      <c r="F74" s="248"/>
      <c r="G74" s="248"/>
      <c r="H74" s="248"/>
      <c r="I74" s="248"/>
      <c r="J74" s="248"/>
      <c r="K74" s="248"/>
      <c r="L74" s="248"/>
      <c r="M74" s="248"/>
      <c r="N74" s="248"/>
      <c r="O74" s="248"/>
      <c r="P74" s="248"/>
      <c r="Q74" s="248"/>
      <c r="R74" s="248"/>
      <c r="S74" s="248"/>
      <c r="T74" s="248"/>
      <c r="U74" s="248"/>
      <c r="V74" s="248"/>
      <c r="W74" s="248"/>
      <c r="X74" s="248"/>
      <c r="Y74" s="248"/>
      <c r="Z74" s="248"/>
      <c r="AA74" s="248"/>
      <c r="AB74" s="248"/>
      <c r="AC74" s="248"/>
      <c r="AD74" s="248"/>
      <c r="AE74" s="248"/>
      <c r="AF74" s="248"/>
      <c r="AG74" s="248"/>
      <c r="AH74" s="248"/>
      <c r="AI74" s="248"/>
      <c r="AJ74" s="248"/>
      <c r="AK74" s="248"/>
      <c r="AL74" s="248"/>
      <c r="AM74" s="248"/>
      <c r="AN74" s="248"/>
      <c r="AO74" s="248"/>
    </row>
    <row r="75" spans="1:41" x14ac:dyDescent="0.15">
      <c r="A75" s="248"/>
      <c r="B75" s="248"/>
      <c r="C75" s="248"/>
      <c r="D75" s="248"/>
      <c r="E75" s="248"/>
      <c r="F75" s="248"/>
      <c r="G75" s="248"/>
      <c r="H75" s="248"/>
      <c r="I75" s="248"/>
      <c r="J75" s="248"/>
      <c r="K75" s="248"/>
      <c r="L75" s="248"/>
      <c r="M75" s="248"/>
      <c r="N75" s="248"/>
      <c r="O75" s="248"/>
      <c r="P75" s="248"/>
      <c r="Q75" s="248"/>
      <c r="R75" s="248"/>
      <c r="S75" s="248"/>
      <c r="T75" s="248"/>
      <c r="U75" s="248"/>
      <c r="V75" s="248"/>
      <c r="W75" s="248"/>
      <c r="X75" s="248"/>
      <c r="Y75" s="248"/>
      <c r="Z75" s="248"/>
      <c r="AA75" s="248"/>
      <c r="AB75" s="248"/>
      <c r="AC75" s="248"/>
      <c r="AD75" s="248"/>
      <c r="AE75" s="248"/>
      <c r="AF75" s="248"/>
      <c r="AG75" s="248"/>
      <c r="AH75" s="248"/>
      <c r="AI75" s="248"/>
      <c r="AJ75" s="248"/>
      <c r="AK75" s="248"/>
      <c r="AL75" s="248"/>
      <c r="AM75" s="248"/>
      <c r="AN75" s="248"/>
      <c r="AO75" s="248"/>
    </row>
    <row r="76" spans="1:41" x14ac:dyDescent="0.15">
      <c r="A76" s="248"/>
      <c r="B76" s="248"/>
      <c r="C76" s="248"/>
      <c r="D76" s="248"/>
      <c r="E76" s="248"/>
      <c r="F76" s="248"/>
      <c r="G76" s="248"/>
      <c r="H76" s="248"/>
      <c r="I76" s="248"/>
      <c r="J76" s="248"/>
      <c r="K76" s="248"/>
      <c r="L76" s="248"/>
      <c r="M76" s="248"/>
      <c r="N76" s="248"/>
      <c r="O76" s="248"/>
      <c r="P76" s="248"/>
      <c r="Q76" s="248"/>
      <c r="R76" s="248"/>
      <c r="S76" s="248"/>
      <c r="T76" s="248"/>
      <c r="U76" s="248"/>
      <c r="V76" s="248"/>
      <c r="W76" s="248"/>
      <c r="X76" s="248"/>
      <c r="Y76" s="248"/>
      <c r="Z76" s="248"/>
      <c r="AA76" s="248"/>
      <c r="AB76" s="248"/>
      <c r="AC76" s="248"/>
      <c r="AD76" s="248"/>
      <c r="AE76" s="248"/>
      <c r="AF76" s="248"/>
      <c r="AG76" s="248"/>
      <c r="AH76" s="248"/>
      <c r="AI76" s="248"/>
      <c r="AJ76" s="248"/>
      <c r="AK76" s="248"/>
      <c r="AL76" s="248"/>
      <c r="AM76" s="248"/>
      <c r="AN76" s="248"/>
      <c r="AO76" s="248"/>
    </row>
    <row r="77" spans="1:41" x14ac:dyDescent="0.15">
      <c r="A77" s="248"/>
      <c r="B77" s="248"/>
      <c r="C77" s="248"/>
      <c r="D77" s="248"/>
      <c r="E77" s="248"/>
      <c r="F77" s="248"/>
      <c r="G77" s="248"/>
      <c r="H77" s="248"/>
      <c r="I77" s="248"/>
      <c r="J77" s="248"/>
      <c r="K77" s="248"/>
      <c r="L77" s="248"/>
      <c r="M77" s="248"/>
      <c r="N77" s="248"/>
      <c r="O77" s="248"/>
      <c r="P77" s="248"/>
      <c r="Q77" s="248"/>
      <c r="R77" s="248"/>
      <c r="S77" s="248"/>
      <c r="T77" s="248"/>
      <c r="U77" s="248"/>
      <c r="V77" s="248"/>
      <c r="W77" s="248"/>
      <c r="X77" s="248"/>
      <c r="Y77" s="248"/>
      <c r="Z77" s="248"/>
      <c r="AA77" s="248"/>
      <c r="AB77" s="248"/>
      <c r="AC77" s="248"/>
      <c r="AD77" s="248"/>
      <c r="AE77" s="248"/>
      <c r="AF77" s="248"/>
      <c r="AG77" s="248"/>
      <c r="AH77" s="248"/>
      <c r="AI77" s="248"/>
      <c r="AJ77" s="248"/>
      <c r="AK77" s="248"/>
      <c r="AL77" s="248"/>
      <c r="AM77" s="248"/>
      <c r="AN77" s="248"/>
      <c r="AO77" s="248"/>
    </row>
    <row r="78" spans="1:41" x14ac:dyDescent="0.15">
      <c r="A78" s="248"/>
      <c r="B78" s="248"/>
      <c r="C78" s="248"/>
      <c r="D78" s="248"/>
      <c r="E78" s="248"/>
      <c r="F78" s="248"/>
      <c r="G78" s="248"/>
      <c r="H78" s="248"/>
      <c r="I78" s="248"/>
      <c r="J78" s="248"/>
      <c r="K78" s="248"/>
      <c r="L78" s="248"/>
      <c r="M78" s="248"/>
      <c r="N78" s="248"/>
      <c r="O78" s="248"/>
      <c r="P78" s="248"/>
      <c r="Q78" s="248"/>
      <c r="R78" s="248"/>
      <c r="S78" s="248"/>
      <c r="T78" s="248"/>
      <c r="U78" s="248"/>
      <c r="V78" s="248"/>
      <c r="W78" s="248"/>
      <c r="X78" s="248"/>
      <c r="Y78" s="248"/>
      <c r="Z78" s="248"/>
      <c r="AA78" s="248"/>
      <c r="AB78" s="248"/>
      <c r="AC78" s="248"/>
      <c r="AD78" s="248"/>
      <c r="AE78" s="248"/>
      <c r="AF78" s="248"/>
      <c r="AG78" s="248"/>
      <c r="AH78" s="248"/>
      <c r="AI78" s="248"/>
      <c r="AJ78" s="248"/>
      <c r="AK78" s="248"/>
      <c r="AL78" s="248"/>
      <c r="AM78" s="248"/>
      <c r="AN78" s="248"/>
      <c r="AO78" s="248"/>
    </row>
  </sheetData>
  <sheetProtection password="CA74" sheet="1" objects="1" scenarios="1"/>
  <customSheetViews>
    <customSheetView guid="{D9C72E7B-13FF-40ED-A6D1-F9B2376F1FF6}">
      <selection activeCell="Z14" sqref="Z14"/>
      <pageMargins left="0.75" right="0.75" top="1" bottom="1" header="0.5" footer="0.5"/>
      <pageSetup paperSize="9" orientation="portrait" r:id="rId1"/>
      <headerFooter alignWithMargins="0"/>
    </customSheetView>
    <customSheetView guid="{DAD6A131-E761-4D81-9E80-5D69ABC35FD4}" showRuler="0" topLeftCell="A27">
      <selection activeCell="N42" sqref="N42"/>
      <pageMargins left="0.75" right="0.75" top="1" bottom="1" header="0.5" footer="0.5"/>
      <pageSetup paperSize="9" orientation="portrait" r:id="rId2"/>
      <headerFooter alignWithMargins="0"/>
    </customSheetView>
    <customSheetView guid="{E3D20AD4-478B-480D-BA69-9D31F230E4CE}">
      <selection activeCell="Z14" sqref="Z14"/>
      <pageMargins left="0.75" right="0.75" top="1" bottom="1" header="0.5" footer="0.5"/>
      <pageSetup paperSize="9" orientation="portrait" r:id="rId3"/>
      <headerFooter alignWithMargins="0"/>
    </customSheetView>
  </customSheetViews>
  <mergeCells count="2">
    <mergeCell ref="T26:X26"/>
    <mergeCell ref="A26:S26"/>
  </mergeCells>
  <phoneticPr fontId="14" type="noConversion"/>
  <pageMargins left="0.75" right="0.75" top="1" bottom="1" header="0.5" footer="0.5"/>
  <pageSetup paperSize="9" orientation="landscape" r:id="rId4"/>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LongProp xmlns="" name="TaxCatchAll"><![CDATA[469;#NHC/kapitaallasten|8799499e-3be6-491f-862d-49337d1ad237;#359;#Zorginfrastructuur|1fc55e07-2cd0-48fe-a434-d16ce2d07501;#72;#Algemeen|a7edd39e-4ce5-4646-b795-8f1967863f19;#104;#AWBZ|c710594f-3fe2-4349-b25a-55fc0d4c6b6a;#458;#integrale tarieven|d60a88d4-4f6c-4b1f-98ba-0f0e6fbfdc55;#34;#Formulier|3f81d521-c7b4-4296-8cef-ccfc32112562]]></LongProp>
</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126ea53-4662-4235-a709-fb88537df135">
      <Value>86</Value>
      <Value>133</Value>
      <Value>132</Value>
      <Value>131</Value>
      <Value>172</Value>
      <Value>103</Value>
      <Value>213</Value>
      <Value>141</Value>
    </TaxCatchAll>
    <DocumentTypeMetadata xmlns="f154f381-dfad-4e4d-b243-610b51701648">Regels:Formulier|4bc40415-667d-4fea-816d-9688ca6ffa69</DocumentTypeMetadata>
    <VerzondenAanMetadata xmlns="f154f381-dfad-4e4d-b243-610b51701648">71;#(besturen) Wlz-instellingen</VerzondenAanMetadata>
    <BPublicatieMetadata xmlns="f154f381-dfad-4e4d-b243-610b51701648" xsi:nil="true"/>
    <Intro xmlns="e126ea53-4662-4235-a709-fb88537df135" xsi:nil="true"/>
    <Sector_x0028_en_x0029_Metadata xmlns="f154f381-dfad-4e4d-b243-610b51701648">Alle:Geestelijke Gezondheidszorg:Langdurige GGZ|e90370a1-0849-4b41-88bd-574db107c04f;Alle:Langdurige zorg|ec03c784-b7d6-43d2-879f-8846ca9f5650;Alle:Langdurige zorg:Gehandicaptenzorg|2825f16e-cd19-47cf-b940-f084053e3b91;Alle:Langdurige zorg:Ouderenzorg|8cffa657-26ae-44a0-a572-e0304e7752db;Alle:Langdurige zorg:Verpleging en verzorging|33367432-927b-4a96-adc1-6d221f5d18a9</Sector_x0028_en_x0029_Metadata>
    <BBeleidsregelMetadata xmlns="f154f381-dfad-4e4d-b243-610b51701648" xsi:nil="true"/>
    <Ingetrokken_x003f_ xmlns="f154f381-dfad-4e4d-b243-610b51701648">Nee</Ingetrokken_x003f_>
    <BBijlageMetadata xmlns="f154f381-dfad-4e4d-b243-610b51701648" xsi:nil="true"/>
    <ExtraZoekwoordenMetadata xmlns="f154f381-dfad-4e4d-b243-610b51701648" xsi:nil="true"/>
    <j85cec29e8c24b8a90feb8db203ff7e2 xmlns="e126ea53-4662-4235-a709-fb88537df135">
      <Terms xmlns="http://schemas.microsoft.com/office/infopath/2007/PartnerControls">
        <TermInfo xmlns="http://schemas.microsoft.com/office/infopath/2007/PartnerControls">
          <TermName xmlns="http://schemas.microsoft.com/office/infopath/2007/PartnerControls">Langdurige GGZ</TermName>
          <TermId xmlns="http://schemas.microsoft.com/office/infopath/2007/PartnerControls">e90370a1-0849-4b41-88bd-574db107c04f</TermId>
        </TermInfo>
        <TermInfo xmlns="http://schemas.microsoft.com/office/infopath/2007/PartnerControls">
          <TermName xmlns="http://schemas.microsoft.com/office/infopath/2007/PartnerControls">Langdurige zorg</TermName>
          <TermId xmlns="http://schemas.microsoft.com/office/infopath/2007/PartnerControls">ec03c784-b7d6-43d2-879f-8846ca9f5650</TermId>
        </TermInfo>
        <TermInfo xmlns="http://schemas.microsoft.com/office/infopath/2007/PartnerControls">
          <TermName xmlns="http://schemas.microsoft.com/office/infopath/2007/PartnerControls">Gehandicaptenzorg</TermName>
          <TermId xmlns="http://schemas.microsoft.com/office/infopath/2007/PartnerControls">2825f16e-cd19-47cf-b940-f084053e3b91</TermId>
        </TermInfo>
        <TermInfo xmlns="http://schemas.microsoft.com/office/infopath/2007/PartnerControls">
          <TermName xmlns="http://schemas.microsoft.com/office/infopath/2007/PartnerControls">Ouderenzorg</TermName>
          <TermId xmlns="http://schemas.microsoft.com/office/infopath/2007/PartnerControls">8cffa657-26ae-44a0-a572-e0304e7752db</TermId>
        </TermInfo>
        <TermInfo xmlns="http://schemas.microsoft.com/office/infopath/2007/PartnerControls">
          <TermName xmlns="http://schemas.microsoft.com/office/infopath/2007/PartnerControls">Verpleging en verzorging</TermName>
          <TermId xmlns="http://schemas.microsoft.com/office/infopath/2007/PartnerControls">33367432-927b-4a96-adc1-6d221f5d18a9</TermId>
        </TermInfo>
      </Terms>
    </j85cec29e8c24b8a90feb8db203ff7e2>
    <BPrestatiebeschrijvingMetadata xmlns="f154f381-dfad-4e4d-b243-610b51701648" xsi:nil="true"/>
    <NZa-documentnummer xmlns="f154f381-dfad-4e4d-b243-610b51701648" xsi:nil="true"/>
    <l24ea505ea8d4be1bd84e8204c620c6c xmlns="e126ea53-4662-4235-a709-fb88537df135">
      <Terms xmlns="http://schemas.microsoft.com/office/infopath/2007/PartnerControls"/>
    </l24ea505ea8d4be1bd84e8204c620c6c>
    <me0f0aaf77cd4640acf557f58a1d2cc0 xmlns="e126ea53-4662-4235-a709-fb88537df135">
      <Terms xmlns="http://schemas.microsoft.com/office/infopath/2007/PartnerControls">
        <TermInfo xmlns="http://schemas.microsoft.com/office/infopath/2007/PartnerControls">
          <TermName xmlns="http://schemas.microsoft.com/office/infopath/2007/PartnerControls">Formulier</TermName>
          <TermId xmlns="http://schemas.microsoft.com/office/infopath/2007/PartnerControls">4bc40415-667d-4fea-816d-9688ca6ffa69</TermId>
        </TermInfo>
      </Terms>
    </me0f0aaf77cd4640acf557f58a1d2cc0>
    <Hoofdtekst xmlns="e126ea53-4662-4235-a709-fb88537df135" xsi:nil="true"/>
    <Eind-datum xmlns="f154f381-dfad-4e4d-b243-610b51701648" xsi:nil="true"/>
    <BNadereRegelMetadata xmlns="f154f381-dfad-4e4d-b243-610b51701648" xsi:nil="true"/>
    <BTariefMetadata xmlns="f154f381-dfad-4e4d-b243-610b51701648" xsi:nil="true"/>
    <n407de7a4204433984b2eeeaba786d56 xmlns="e126ea53-4662-4235-a709-fb88537df135">
      <Terms xmlns="http://schemas.microsoft.com/office/infopath/2007/PartnerControls">
        <TermInfo xmlns="http://schemas.microsoft.com/office/infopath/2007/PartnerControls">
          <TermName xmlns="http://schemas.microsoft.com/office/infopath/2007/PartnerControls">Budget</TermName>
          <TermId xmlns="http://schemas.microsoft.com/office/infopath/2007/PartnerControls">4f83788d-d7d3-4a6b-bbfa-c6a27aa8d857</TermId>
        </TermInfo>
        <TermInfo xmlns="http://schemas.microsoft.com/office/infopath/2007/PartnerControls">
          <TermName xmlns="http://schemas.microsoft.com/office/infopath/2007/PartnerControls">Integrale tarieven</TermName>
          <TermId xmlns="http://schemas.microsoft.com/office/infopath/2007/PartnerControls">4d13fb78-6139-47f0-b2ba-c1f3310ef564</TermId>
        </TermInfo>
      </Terms>
    </n407de7a4204433984b2eeeaba786d56>
    <NZa-zoekwoordenMetadata xmlns="f154f381-dfad-4e4d-b243-610b51701648">Budget en bekostiging:Budget|4f83788d-d7d3-4a6b-bbfa-c6a27aa8d857;Budget en bekostiging:Integrale tarieven|4d13fb78-6139-47f0-b2ba-c1f3310ef564</NZa-zoekwoordenMetadata>
    <VoorgangersMetadata xmlns="f154f381-dfad-4e4d-b243-610b51701648" xsi:nil="true"/>
    <Heeft_x0020_dit_x0020_stuk_x0020_bijlage_x0028_n_x0029__x003f_ xmlns="f154f381-dfad-4e4d-b243-610b51701648">false</Heeft_x0020_dit_x0020_stuk_x0020_bijlage_x0028_n_x0029__x003f_>
    <BVergaderstukMetadata xmlns="f154f381-dfad-4e4d-b243-610b51701648" xsi:nil="true"/>
    <BCirculaireMetadata xmlns="f154f381-dfad-4e4d-b243-610b51701648" xsi:nil="true"/>
    <BFormulierMetadata xmlns="f154f381-dfad-4e4d-b243-610b51701648" xsi:nil="true"/>
    <Publicatiedatum xmlns="e126ea53-4662-4235-a709-fb88537df135">2016-02-17T10:48:00+00:00</Publicatiedatum>
    <Ingangsdatum xmlns="f154f381-dfad-4e4d-b243-610b51701648" xsi:nil="true"/>
    <BBesluitMetadata xmlns="f154f381-dfad-4e4d-b243-610b51701648" xsi:nil="true"/>
    <Verzonden_x0020_aan xmlns="f154f381-dfad-4e4d-b243-610b51701648">
      <Value>71</Value>
    </Verzonden_x0020_aan>
    <_dlc_DocId xmlns="e126ea53-4662-4235-a709-fb88537df135">THRFR6N5WDQ4-17-3547</_dlc_DocId>
    <_dlc_DocIdUrl xmlns="e126ea53-4662-4235-a709-fb88537df135">
      <Url>http://kennisnet.nza.nl/publicaties/Aanleveren/_layouts/DocIdRedir.aspx?ID=THRFR6N5WDQ4-17-3547</Url>
      <Description>THRFR6N5WDQ4-17-3547</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websiteDocument" ma:contentTypeID="0x010100B6451C8D6A13DD45B391E9C3BB9525E5010060EC15E99145D14EAEBC6EA0A3BA6CCE" ma:contentTypeVersion="96" ma:contentTypeDescription="" ma:contentTypeScope="" ma:versionID="e783b74ad735a66d4810831da4bd45f4">
  <xsd:schema xmlns:xsd="http://www.w3.org/2001/XMLSchema" xmlns:xs="http://www.w3.org/2001/XMLSchema" xmlns:p="http://schemas.microsoft.com/office/2006/metadata/properties" xmlns:ns2="f154f381-dfad-4e4d-b243-610b51701648" xmlns:ns3="e126ea53-4662-4235-a709-fb88537df135" targetNamespace="http://schemas.microsoft.com/office/2006/metadata/properties" ma:root="true" ma:fieldsID="4cfa0d70562bf1e981f34dd1c8958ed3" ns2:_="" ns3:_="">
    <xsd:import namespace="f154f381-dfad-4e4d-b243-610b51701648"/>
    <xsd:import namespace="e126ea53-4662-4235-a709-fb88537df135"/>
    <xsd:element name="properties">
      <xsd:complexType>
        <xsd:sequence>
          <xsd:element name="documentManagement">
            <xsd:complexType>
              <xsd:all>
                <xsd:element ref="ns2:NZa-documentnummer" minOccurs="0"/>
                <xsd:element ref="ns3:Intro" minOccurs="0"/>
                <xsd:element ref="ns3:Hoofdtekst" minOccurs="0"/>
                <xsd:element ref="ns3:Publicatiedatum" minOccurs="0"/>
                <xsd:element ref="ns2:Ingangsdatum" minOccurs="0"/>
                <xsd:element ref="ns2:Eind-datum" minOccurs="0"/>
                <xsd:element ref="ns2:Ingetrokken_x003f_" minOccurs="0"/>
                <xsd:element ref="ns2:Verzonden_x0020_aan" minOccurs="0"/>
                <xsd:element ref="ns2:Heeft_x0020_dit_x0020_stuk_x0020_bijlage_x0028_n_x0029__x003f_" minOccurs="0"/>
                <xsd:element ref="ns2:Sector_x0028_en_x0029_Metadata" minOccurs="0"/>
                <xsd:element ref="ns2:NZa-zoekwoordenMetadata" minOccurs="0"/>
                <xsd:element ref="ns2:DocumentTypeMetadata" minOccurs="0"/>
                <xsd:element ref="ns2:VerzondenAanMetadata" minOccurs="0"/>
                <xsd:element ref="ns2:BNadereRegelMetadata" minOccurs="0"/>
                <xsd:element ref="ns2:BCirculaireMetadata" minOccurs="0"/>
                <xsd:element ref="ns2:BTariefMetadata" minOccurs="0"/>
                <xsd:element ref="ns2:BPublicatieMetadata" minOccurs="0"/>
                <xsd:element ref="ns2:BBesluitMetadata" minOccurs="0"/>
                <xsd:element ref="ns2:BFormulierMetadata" minOccurs="0"/>
                <xsd:element ref="ns2:BPrestatiebeschrijvingMetadata" minOccurs="0"/>
                <xsd:element ref="ns2:BVergaderstukMetadata" minOccurs="0"/>
                <xsd:element ref="ns2:VoorgangersMetadata" minOccurs="0"/>
                <xsd:element ref="ns2:BBijlageMetadata" minOccurs="0"/>
                <xsd:element ref="ns2:BBeleidsregelMetadata" minOccurs="0"/>
                <xsd:element ref="ns2:ExtraZoekwoordenMetadata" minOccurs="0"/>
                <xsd:element ref="ns3:l24ea505ea8d4be1bd84e8204c620c6c" minOccurs="0"/>
                <xsd:element ref="ns3:_dlc_DocId" minOccurs="0"/>
                <xsd:element ref="ns3:_dlc_DocIdUrl" minOccurs="0"/>
                <xsd:element ref="ns3:_dlc_DocIdPersistId" minOccurs="0"/>
                <xsd:element ref="ns3:j85cec29e8c24b8a90feb8db203ff7e2" minOccurs="0"/>
                <xsd:element ref="ns3:TaxCatchAll" minOccurs="0"/>
                <xsd:element ref="ns3:TaxCatchAllLabel" minOccurs="0"/>
                <xsd:element ref="ns3:me0f0aaf77cd4640acf557f58a1d2cc0" minOccurs="0"/>
                <xsd:element ref="ns3:n407de7a4204433984b2eeeaba786d5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4f381-dfad-4e4d-b243-610b51701648" elementFormDefault="qualified">
    <xsd:import namespace="http://schemas.microsoft.com/office/2006/documentManagement/types"/>
    <xsd:import namespace="http://schemas.microsoft.com/office/infopath/2007/PartnerControls"/>
    <xsd:element name="NZa-documentnummer" ma:index="2" nillable="true" ma:displayName="NZa-documentnummer" ma:description="Nummer vh circulaire/beleidsregel/Tarief e.d. LET OP: zet hier NIET de titel in." ma:hidden="true" ma:indexed="true" ma:internalName="NZa_x002d_documentnummer" ma:readOnly="false">
      <xsd:simpleType>
        <xsd:restriction base="dms:Text">
          <xsd:maxLength value="255"/>
        </xsd:restriction>
      </xsd:simpleType>
    </xsd:element>
    <xsd:element name="Ingangsdatum" ma:index="10" nillable="true" ma:displayName="Ingangsdatum" ma:format="DateOnly" ma:internalName="Ingangsdatum" ma:readOnly="false">
      <xsd:simpleType>
        <xsd:restriction base="dms:DateTime"/>
      </xsd:simpleType>
    </xsd:element>
    <xsd:element name="Eind-datum" ma:index="11" nillable="true" ma:displayName="Eind-datum" ma:format="DateOnly" ma:internalName="Eind_x002d_datum" ma:readOnly="false">
      <xsd:simpleType>
        <xsd:restriction base="dms:DateTime"/>
      </xsd:simpleType>
    </xsd:element>
    <xsd:element name="Ingetrokken_x003f_" ma:index="12" nillable="true" ma:displayName="Ingetrokken?" ma:default="Nee" ma:description="Op 'ja' zetten als dit beleidsstuk nooit in werking is getreden, omdat het vooraf/naderhand is ingetrokken." ma:format="RadioButtons" ma:internalName="Ingetrokken_x003F_">
      <xsd:simpleType>
        <xsd:restriction base="dms:Choice">
          <xsd:enumeration value="Nee"/>
          <xsd:enumeration value="Ja"/>
        </xsd:restriction>
      </xsd:simpleType>
    </xsd:element>
    <xsd:element name="Verzonden_x0020_aan" ma:index="13" nillable="true" ma:displayName="Verzonden aan" ma:list="{a637abec-76d2-407c-9cd4-a9f294342d94}" ma:internalName="Verzonden_x0020_aan" ma:readOnly="false" ma:showField="Title" ma:web="f154f381-dfad-4e4d-b243-610b51701648">
      <xsd:complexType>
        <xsd:complexContent>
          <xsd:extension base="dms:MultiChoiceLookup">
            <xsd:sequence>
              <xsd:element name="Value" type="dms:Lookup" maxOccurs="unbounded" minOccurs="0" nillable="true"/>
            </xsd:sequence>
          </xsd:extension>
        </xsd:complexContent>
      </xsd:complexType>
    </xsd:element>
    <xsd:element name="Heeft_x0020_dit_x0020_stuk_x0020_bijlage_x0028_n_x0029__x003f_" ma:index="14" nillable="true" ma:displayName="Heeft dit stuk bijlage(n)?" ma:default="0" ma:description="Aanvinken als er bijlagen aan dit stuk gekoppeld moeten worden. &#10;&#10;Voeg de bijlagen hierna apart toe in de lijst 'Koppelen bijlagen'." ma:internalName="Heeft_x0020_dit_x0020_stuk_x0020_bijlage_x0028_n_x0029__x003F_" ma:readOnly="false">
      <xsd:simpleType>
        <xsd:restriction base="dms:Boolean"/>
      </xsd:simpleType>
    </xsd:element>
    <xsd:element name="Sector_x0028_en_x0029_Metadata" ma:index="15" nillable="true" ma:displayName="Sector(en)Metadata" ma:internalName="Sector_x0028_en_x0029_Metadata" ma:readOnly="false">
      <xsd:simpleType>
        <xsd:restriction base="dms:Note"/>
      </xsd:simpleType>
    </xsd:element>
    <xsd:element name="NZa-zoekwoordenMetadata" ma:index="16" nillable="true" ma:displayName="NZa-zoekwoordenMetadata" ma:internalName="NZa_x002d_zoekwoordenMetadata" ma:readOnly="false">
      <xsd:simpleType>
        <xsd:restriction base="dms:Note"/>
      </xsd:simpleType>
    </xsd:element>
    <xsd:element name="DocumentTypeMetadata" ma:index="17" nillable="true" ma:displayName="DocumentTypeMetadata" ma:internalName="DocumentTypeMetadata">
      <xsd:simpleType>
        <xsd:restriction base="dms:Note"/>
      </xsd:simpleType>
    </xsd:element>
    <xsd:element name="VerzondenAanMetadata" ma:index="18" nillable="true" ma:displayName="VerzondenAanMetadata" ma:internalName="VerzondenAanMetadata">
      <xsd:simpleType>
        <xsd:restriction base="dms:Note"/>
      </xsd:simpleType>
    </xsd:element>
    <xsd:element name="BNadereRegelMetadata" ma:index="19" nillable="true" ma:displayName="BNadereRegelMetadata" ma:internalName="BNadereRegelMetadata">
      <xsd:simpleType>
        <xsd:restriction base="dms:Note"/>
      </xsd:simpleType>
    </xsd:element>
    <xsd:element name="BCirculaireMetadata" ma:index="20" nillable="true" ma:displayName="BCirculaireMetadata" ma:internalName="BCirculaireMetadata">
      <xsd:simpleType>
        <xsd:restriction base="dms:Note"/>
      </xsd:simpleType>
    </xsd:element>
    <xsd:element name="BTariefMetadata" ma:index="21" nillable="true" ma:displayName="BTariefMetadata" ma:internalName="BTariefMetadata">
      <xsd:simpleType>
        <xsd:restriction base="dms:Note"/>
      </xsd:simpleType>
    </xsd:element>
    <xsd:element name="BPublicatieMetadata" ma:index="22" nillable="true" ma:displayName="BPublicatieMetadata" ma:internalName="BPublicatieMetadata">
      <xsd:simpleType>
        <xsd:restriction base="dms:Note"/>
      </xsd:simpleType>
    </xsd:element>
    <xsd:element name="BBesluitMetadata" ma:index="23" nillable="true" ma:displayName="BBesluitMetadata" ma:internalName="BBesluitMetadata">
      <xsd:simpleType>
        <xsd:restriction base="dms:Note"/>
      </xsd:simpleType>
    </xsd:element>
    <xsd:element name="BFormulierMetadata" ma:index="24" nillable="true" ma:displayName="BFormulierMetadata" ma:internalName="BFormulierMetadata">
      <xsd:simpleType>
        <xsd:restriction base="dms:Note"/>
      </xsd:simpleType>
    </xsd:element>
    <xsd:element name="BPrestatiebeschrijvingMetadata" ma:index="25" nillable="true" ma:displayName="BPrestatiebeschrijvingMetadata" ma:internalName="BPrestatiebeschrijvingMetadata">
      <xsd:simpleType>
        <xsd:restriction base="dms:Note"/>
      </xsd:simpleType>
    </xsd:element>
    <xsd:element name="BVergaderstukMetadata" ma:index="26" nillable="true" ma:displayName="BVergaderstukMetadata" ma:internalName="BVergaderstukMetadata">
      <xsd:simpleType>
        <xsd:restriction base="dms:Note"/>
      </xsd:simpleType>
    </xsd:element>
    <xsd:element name="VoorgangersMetadata" ma:index="27" nillable="true" ma:displayName="VoorgangersMetadata" ma:internalName="VoorgangersMetadata">
      <xsd:simpleType>
        <xsd:restriction base="dms:Note"/>
      </xsd:simpleType>
    </xsd:element>
    <xsd:element name="BBijlageMetadata" ma:index="28" nillable="true" ma:displayName="BBijlageMetadata" ma:internalName="BBijlageMetadata">
      <xsd:simpleType>
        <xsd:restriction base="dms:Note"/>
      </xsd:simpleType>
    </xsd:element>
    <xsd:element name="BBeleidsregelMetadata" ma:index="29" nillable="true" ma:displayName="BBeleidsregelMetadata" ma:internalName="BBeleidsregelMetadata">
      <xsd:simpleType>
        <xsd:restriction base="dms:Note"/>
      </xsd:simpleType>
    </xsd:element>
    <xsd:element name="ExtraZoekwoordenMetadata" ma:index="30" nillable="true" ma:displayName="ExtraZoekwoordenMetadata" ma:internalName="ExtraZoekwoorden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26ea53-4662-4235-a709-fb88537df135" elementFormDefault="qualified">
    <xsd:import namespace="http://schemas.microsoft.com/office/2006/documentManagement/types"/>
    <xsd:import namespace="http://schemas.microsoft.com/office/infopath/2007/PartnerControls"/>
    <xsd:element name="Intro" ma:index="4" nillable="true" ma:displayName="Intro" ma:hidden="true" ma:internalName="Intro" ma:readOnly="false">
      <xsd:simpleType>
        <xsd:restriction base="dms:Note"/>
      </xsd:simpleType>
    </xsd:element>
    <xsd:element name="Hoofdtekst" ma:index="5" nillable="true" ma:displayName="Hoofdtekst" ma:internalName="Hoofdtekst" ma:readOnly="false">
      <xsd:simpleType>
        <xsd:restriction base="dms:Note"/>
      </xsd:simpleType>
    </xsd:element>
    <xsd:element name="Publicatiedatum" ma:index="9" nillable="true" ma:displayName="Publicatiedatum" ma:default="[today]" ma:format="DateTime" ma:internalName="Publicatiedatum">
      <xsd:simpleType>
        <xsd:restriction base="dms:DateTime"/>
      </xsd:simpleType>
    </xsd:element>
    <xsd:element name="l24ea505ea8d4be1bd84e8204c620c6c" ma:index="32" nillable="true" ma:taxonomy="true" ma:internalName="l24ea505ea8d4be1bd84e8204c620c6c" ma:taxonomyFieldName="Extra_x0020_zoekwoorden" ma:displayName="Extra zoekwoorden" ma:default="" ma:fieldId="{524ea505-ea8d-4be1-bd84-e8204c620c6c}" ma:taxonomyMulti="true" ma:sspId="0bafc880-4007-42b7-80a0-dc11803b6bcc" ma:termSetId="ac45f7d4-31f1-4cdf-9307-3fd2bade2b77" ma:anchorId="00000000-0000-0000-0000-000000000000" ma:open="true" ma:isKeyword="false">
      <xsd:complexType>
        <xsd:sequence>
          <xsd:element ref="pc:Terms" minOccurs="0" maxOccurs="1"/>
        </xsd:sequence>
      </xsd:complexType>
    </xsd:element>
    <xsd:element name="_dlc_DocId" ma:index="35" nillable="true" ma:displayName="Waarde van de document-id" ma:description="De waarde van de document-id die aan dit item is toegewezen." ma:internalName="_dlc_DocId" ma:readOnly="true">
      <xsd:simpleType>
        <xsd:restriction base="dms:Text"/>
      </xsd:simpleType>
    </xsd:element>
    <xsd:element name="_dlc_DocIdUrl" ma:index="37"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8" nillable="true" ma:displayName="Id blijven behouden" ma:description="Id behouden tijdens toevoegen." ma:hidden="true" ma:internalName="_dlc_DocIdPersistId" ma:readOnly="true">
      <xsd:simpleType>
        <xsd:restriction base="dms:Boolean"/>
      </xsd:simpleType>
    </xsd:element>
    <xsd:element name="j85cec29e8c24b8a90feb8db203ff7e2" ma:index="41" ma:taxonomy="true" ma:internalName="j85cec29e8c24b8a90feb8db203ff7e2" ma:taxonomyFieldName="Sector_x0028_en_x0029_" ma:displayName="Sector(en)" ma:readOnly="false" ma:default="" ma:fieldId="{385cec29-e8c2-4b8a-90fe-b8db203ff7e2}" ma:taxonomyMulti="true" ma:sspId="0bafc880-4007-42b7-80a0-dc11803b6bcc" ma:termSetId="e2c5b29b-4c42-4fa1-a198-ae61d4887d83" ma:anchorId="00000000-0000-0000-0000-000000000000" ma:open="false" ma:isKeyword="false">
      <xsd:complexType>
        <xsd:sequence>
          <xsd:element ref="pc:Terms" minOccurs="0" maxOccurs="1"/>
        </xsd:sequence>
      </xsd:complexType>
    </xsd:element>
    <xsd:element name="TaxCatchAll" ma:index="42" nillable="true" ma:displayName="Catch-all-kolom van taxonomie" ma:hidden="true" ma:list="{fbf5cb43-e374-4e52-adea-141ce05dc66f}" ma:internalName="TaxCatchAll" ma:showField="CatchAllData"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TaxCatchAllLabel" ma:index="44" nillable="true" ma:displayName="Catch-all-kolom van taxonomie1" ma:hidden="true" ma:list="{fbf5cb43-e374-4e52-adea-141ce05dc66f}" ma:internalName="TaxCatchAllLabel" ma:readOnly="true" ma:showField="CatchAllDataLabel"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me0f0aaf77cd4640acf557f58a1d2cc0" ma:index="46" ma:taxonomy="true" ma:internalName="me0f0aaf77cd4640acf557f58a1d2cc0" ma:taxonomyFieldName="DocumentTypen" ma:displayName="DocumentTypen" ma:readOnly="false" ma:default="103;#Formulier|4bc40415-667d-4fea-816d-9688ca6ffa69" ma:fieldId="{6e0f0aaf-77cd-4640-acf5-57f58a1d2cc0}" ma:sspId="0bafc880-4007-42b7-80a0-dc11803b6bcc" ma:termSetId="3cba99df-974b-4bf6-bb98-3d60ec91d299" ma:anchorId="00000000-0000-0000-0000-000000000000" ma:open="false" ma:isKeyword="false">
      <xsd:complexType>
        <xsd:sequence>
          <xsd:element ref="pc:Terms" minOccurs="0" maxOccurs="1"/>
        </xsd:sequence>
      </xsd:complexType>
    </xsd:element>
    <xsd:element name="n407de7a4204433984b2eeeaba786d56" ma:index="47" nillable="true" ma:taxonomy="true" ma:internalName="n407de7a4204433984b2eeeaba786d56" ma:taxonomyFieldName="NZa_x002d_zoekwoorden" ma:displayName="NZa-zoekwoorden" ma:default="" ma:fieldId="{7407de7a-4204-4339-84b2-eeeaba786d56}" ma:taxonomyMulti="true" ma:sspId="0bafc880-4007-42b7-80a0-dc11803b6bcc" ma:termSetId="2ed7b941-494b-4072-8b9b-38151fa45d2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9"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28646B-A10C-4BB0-BDB0-5832B7E79CE6}">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993D1E1F-B8DA-411F-B075-7CCE0222DAB8}">
  <ds:schemaRefs>
    <ds:schemaRef ds:uri="http://schemas.microsoft.com/sharepoint/v3/contenttype/forms"/>
  </ds:schemaRefs>
</ds:datastoreItem>
</file>

<file path=customXml/itemProps3.xml><?xml version="1.0" encoding="utf-8"?>
<ds:datastoreItem xmlns:ds="http://schemas.openxmlformats.org/officeDocument/2006/customXml" ds:itemID="{F42F0F0A-204C-42DF-8A7F-F164B5ACB077}">
  <ds:schemaRefs>
    <ds:schemaRef ds:uri="http://schemas.microsoft.com/office/2006/documentManagement/types"/>
    <ds:schemaRef ds:uri="http://schemas.microsoft.com/office/2006/metadata/properties"/>
    <ds:schemaRef ds:uri="f154f381-dfad-4e4d-b243-610b51701648"/>
    <ds:schemaRef ds:uri="e126ea53-4662-4235-a709-fb88537df135"/>
    <ds:schemaRef ds:uri="http://purl.org/dc/elements/1.1/"/>
    <ds:schemaRef ds:uri="http://purl.org/dc/dcmitype/"/>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8260D727-2DB0-45EC-9B51-CC322A12AA68}">
  <ds:schemaRefs>
    <ds:schemaRef ds:uri="http://schemas.microsoft.com/sharepoint/events"/>
  </ds:schemaRefs>
</ds:datastoreItem>
</file>

<file path=customXml/itemProps5.xml><?xml version="1.0" encoding="utf-8"?>
<ds:datastoreItem xmlns:ds="http://schemas.openxmlformats.org/officeDocument/2006/customXml" ds:itemID="{4CBABFD5-EB57-40CA-8BBE-66A0AB68DD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54f381-dfad-4e4d-b243-610b51701648"/>
    <ds:schemaRef ds:uri="e126ea53-4662-4235-a709-fb88537df1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Voorblad</vt:lpstr>
      <vt:lpstr>Toelichting</vt:lpstr>
      <vt:lpstr>Bijlagen</vt:lpstr>
      <vt:lpstr>Foutmeldingen</vt:lpstr>
      <vt:lpstr>Aanvraag 2017</vt:lpstr>
      <vt:lpstr>AlgInfo</vt:lpstr>
      <vt:lpstr>Koppelrange</vt:lpstr>
      <vt:lpstr>'Aanvraag 2017'!Afdrukbereik</vt:lpstr>
      <vt:lpstr>Bijlagen!Afdrukbereik</vt:lpstr>
      <vt:lpstr>Foutmeldingen!Afdrukbereik</vt:lpstr>
      <vt:lpstr>Toelichting!Afdrukbereik</vt:lpstr>
      <vt:lpstr>Voorblad!Afdrukbereik</vt:lpstr>
      <vt:lpstr>Cat</vt:lpstr>
      <vt:lpstr>NR</vt:lpstr>
    </vt:vector>
  </TitlesOfParts>
  <Company>NZa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Formulier vaststelling subsidie voortzetting zorginfrastructuur 2015</dc:title>
  <dc:creator>J-W Bijker</dc:creator>
  <cp:keywords>Zorginfrastructuur; AWBZ; integrale tarieven; NHC/kapitaallasten</cp:keywords>
  <cp:lastModifiedBy>Westbroek, Arthur</cp:lastModifiedBy>
  <cp:lastPrinted>2018-03-07T08:26:36Z</cp:lastPrinted>
  <dcterms:created xsi:type="dcterms:W3CDTF">2006-11-29T10:51:35Z</dcterms:created>
  <dcterms:modified xsi:type="dcterms:W3CDTF">2018-03-07T08:26:45Z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0x010100B6451C8D6A13DD45B391E9C3BB9525E5010060EC15E99145D14EAEBC6EA0A3BA6CCE</vt:lpwstr>
  </property>
  <property fmtid="{D5CDD505-2E9C-101B-9397-08002B2CF9AE}" pid="3" name="TaxKeyword">
    <vt:lpwstr>359;#Zorginfrastructuur|1fc55e07-2cd0-48fe-a434-d16ce2d07501;#458;#integrale tarieven|d60a88d4-4f6c-4b1f-98ba-0f0e6fbfdc55;#104;#AWBZ|c710594f-3fe2-4349-b25a-55fc0d4c6b6a;#469;#NHC/kapitaallasten|8799499e-3be6-491f-862d-49337d1ad237</vt:lpwstr>
  </property>
  <property fmtid="{D5CDD505-2E9C-101B-9397-08002B2CF9AE}" pid="4" name="NZAKeywords">
    <vt:lpwstr>72;#Algemeen|a7edd39e-4ce5-4646-b795-8f1967863f19</vt:lpwstr>
  </property>
  <property fmtid="{D5CDD505-2E9C-101B-9397-08002B2CF9AE}" pid="5" name="NZaDocumentType">
    <vt:lpwstr>34;#Formulier|3f81d521-c7b4-4296-8cef-ccfc32112562</vt:lpwstr>
  </property>
  <property fmtid="{D5CDD505-2E9C-101B-9397-08002B2CF9AE}" pid="6" name="Onderdeel">
    <vt:lpwstr>Kapitaallasten</vt:lpwstr>
  </property>
  <property fmtid="{D5CDD505-2E9C-101B-9397-08002B2CF9AE}" pid="7" name="Team">
    <vt:lpwstr>Team integrale tarieven</vt:lpwstr>
  </property>
  <property fmtid="{D5CDD505-2E9C-101B-9397-08002B2CF9AE}" pid="8" name="team overheveling gereed">
    <vt:lpwstr>n.v.t.</vt:lpwstr>
  </property>
  <property fmtid="{D5CDD505-2E9C-101B-9397-08002B2CF9AE}" pid="9" name="verantwoordelijk">
    <vt:lpwstr/>
  </property>
  <property fmtid="{D5CDD505-2E9C-101B-9397-08002B2CF9AE}" pid="10" name="Maand vaststelling">
    <vt:lpwstr>juli</vt:lpwstr>
  </property>
  <property fmtid="{D5CDD505-2E9C-101B-9397-08002B2CF9AE}" pid="11" name="status">
    <vt:lpwstr>0%</vt:lpwstr>
  </property>
  <property fmtid="{D5CDD505-2E9C-101B-9397-08002B2CF9AE}" pid="12" name="Datum overleg">
    <vt:lpwstr>2014-10-13T00:00:00Z</vt:lpwstr>
  </property>
  <property fmtid="{D5CDD505-2E9C-101B-9397-08002B2CF9AE}" pid="13" name="_dlc_DocIdItemGuid">
    <vt:lpwstr>1b501a77-b183-431a-af37-357ab1746110</vt:lpwstr>
  </property>
  <property fmtid="{D5CDD505-2E9C-101B-9397-08002B2CF9AE}" pid="14" name="Extra zoekwoorden">
    <vt:lpwstr/>
  </property>
  <property fmtid="{D5CDD505-2E9C-101B-9397-08002B2CF9AE}" pid="15" name="NZa-zoekwoorden">
    <vt:lpwstr>86;#Budget|4f83788d-d7d3-4a6b-bbfa-c6a27aa8d857;#213;#Integrale tarieven|4d13fb78-6139-47f0-b2ba-c1f3310ef564</vt:lpwstr>
  </property>
  <property fmtid="{D5CDD505-2E9C-101B-9397-08002B2CF9AE}" pid="16" name="DocumentTypen">
    <vt:lpwstr>103;#Formulier|4bc40415-667d-4fea-816d-9688ca6ffa69</vt:lpwstr>
  </property>
  <property fmtid="{D5CDD505-2E9C-101B-9397-08002B2CF9AE}" pid="17" name="Sector(en)">
    <vt:lpwstr>133;#Langdurige GGZ|e90370a1-0849-4b41-88bd-574db107c04f;#172;#Langdurige zorg|ec03c784-b7d6-43d2-879f-8846ca9f5650;#132;#Gehandicaptenzorg|2825f16e-cd19-47cf-b940-f084053e3b91;#141;#Ouderenzorg|8cffa657-26ae-44a0-a572-e0304e7752db;#131;#Verpleging en ver</vt:lpwstr>
  </property>
  <property fmtid="{D5CDD505-2E9C-101B-9397-08002B2CF9AE}" pid="18" name="WorkflowChangePath">
    <vt:lpwstr>5dd26274-7450-4d13-b077-7382865cccce,4;5dd26274-7450-4d13-b077-7382865cccce,4;5dd26274-7450-4d13-b077-7382865cccce,4;5dd26274-7450-4d13-b077-7382865cccce,4;5dd26274-7450-4d13-b077-7382865cccce,4;5dd26274-7450-4d13-b077-7382865cccce,7;5dd26274-7450-4d13-b0</vt:lpwstr>
  </property>
</Properties>
</file>