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7025" windowHeight="12480" activeTab="0"/>
  </bookViews>
  <sheets>
    <sheet name="Voorblad" sheetId="1" r:id="rId1"/>
    <sheet name="Opbrengsten 2005" sheetId="2" r:id="rId2"/>
    <sheet name="definitieve verrekening 2005" sheetId="3" r:id="rId3"/>
    <sheet name="voorlopige verrekening 2006" sheetId="4" r:id="rId4"/>
    <sheet name="Verrekenpercentage" sheetId="5" r:id="rId5"/>
  </sheets>
  <definedNames>
    <definedName name="_xlnm.Print_Area" localSheetId="2">'definitieve verrekening 2005'!$A$1:$F$17</definedName>
    <definedName name="_xlnm.Print_Area" localSheetId="1">'Opbrengsten 2005'!$A$1:$J$47</definedName>
    <definedName name="_xlnm.Print_Area" localSheetId="4">'Verrekenpercentage'!$A$1:$D$17</definedName>
    <definedName name="_xlnm.Print_Area" localSheetId="0">'Voorblad'!$A$23:$K$47</definedName>
    <definedName name="_xlnm.Print_Area" localSheetId="3">'voorlopige verrekening 2006'!$A$1:$C$29</definedName>
    <definedName name="_xlnm.Print_Titles" localSheetId="0">'Voorblad'!$1:$10</definedName>
    <definedName name="getal_data">#REF!</definedName>
    <definedName name="kolom_data">#REF!</definedName>
    <definedName name="tabblad">#REF!</definedName>
    <definedName name="Z_52EB1485_ECFC_4D16_B893_125E4D85986E_.wvu.PrintArea" localSheetId="2" hidden="1">'definitieve verrekening 2005'!$A$2:$F$18</definedName>
    <definedName name="Z_52EB1485_ECFC_4D16_B893_125E4D85986E_.wvu.PrintArea" localSheetId="1" hidden="1">'Opbrengsten 2005'!$A$2:$J$37</definedName>
    <definedName name="Z_52EB1485_ECFC_4D16_B893_125E4D85986E_.wvu.PrintArea" localSheetId="4" hidden="1">'Verrekenpercentage'!$A$2:$D$6</definedName>
    <definedName name="Z_52EB1485_ECFC_4D16_B893_125E4D85986E_.wvu.PrintArea" localSheetId="0" hidden="1">'Voorblad'!$A$22:$K$41</definedName>
    <definedName name="Z_52EB1485_ECFC_4D16_B893_125E4D85986E_.wvu.PrintArea" localSheetId="3" hidden="1">'voorlopige verrekening 2006'!$A$2:$C$8</definedName>
    <definedName name="Z_52EB1485_ECFC_4D16_B893_125E4D85986E_.wvu.PrintTitles" localSheetId="0" hidden="1">'Voorblad'!$1:$10</definedName>
    <definedName name="Z_60683067_AF12_11D4_9642_08005ACCD915_.wvu.PrintArea" localSheetId="2" hidden="1">'definitieve verrekening 2005'!$A:$XFD</definedName>
    <definedName name="Z_60683067_AF12_11D4_9642_08005ACCD915_.wvu.PrintArea" localSheetId="1" hidden="1">'Opbrengsten 2005'!$A:$XFD</definedName>
    <definedName name="Z_60683067_AF12_11D4_9642_08005ACCD915_.wvu.PrintArea" localSheetId="4" hidden="1">'Verrekenpercentage'!$A:$XFD</definedName>
    <definedName name="Z_60683067_AF12_11D4_9642_08005ACCD915_.wvu.PrintArea" localSheetId="3" hidden="1">'voorlopige verrekening 2006'!$A:$XFD</definedName>
    <definedName name="Z_60683068_AF12_11D4_9642_08005ACCD915_.wvu.PrintTitles" localSheetId="2" hidden="1">'definitieve verrekening 2005'!#REF!</definedName>
    <definedName name="Z_60683068_AF12_11D4_9642_08005ACCD915_.wvu.PrintTitles" localSheetId="1" hidden="1">'Opbrengsten 2005'!#REF!</definedName>
    <definedName name="Z_60683068_AF12_11D4_9642_08005ACCD915_.wvu.PrintTitles" localSheetId="4" hidden="1">'Verrekenpercentage'!#REF!</definedName>
    <definedName name="Z_60683068_AF12_11D4_9642_08005ACCD915_.wvu.PrintTitles" localSheetId="3" hidden="1">'voorlopige verrekening 2006'!#REF!</definedName>
    <definedName name="Z_60683068_AF12_11D4_9642_08005ACCD915_.wvu.Rows" localSheetId="0" hidden="1">'Voorblad'!#REF!,'Voorblad'!#REF!,'Voorblad'!$27:$27,'Voorblad'!#REF!</definedName>
  </definedNames>
  <calcPr fullCalcOnLoad="1"/>
</workbook>
</file>

<file path=xl/sharedStrings.xml><?xml version="1.0" encoding="utf-8"?>
<sst xmlns="http://schemas.openxmlformats.org/spreadsheetml/2006/main" count="159" uniqueCount="135">
  <si>
    <t>Code</t>
  </si>
  <si>
    <t>Omschrijving</t>
  </si>
  <si>
    <t xml:space="preserve">Totaal </t>
  </si>
  <si>
    <t>DBC-A opbrengst</t>
  </si>
  <si>
    <t>Overige vergoedingen ter dekking van het budget</t>
  </si>
  <si>
    <t>Omzet overloop DBC's geopend in 2004/gesloten 2005 ( A/B-segment)</t>
  </si>
  <si>
    <t>Opbrengst transmuraal</t>
  </si>
  <si>
    <t>Opbrengst buitenlandse patiënten</t>
  </si>
  <si>
    <t>Omzet DBC´s B-segment geopend voor 1 februari 2005, gesloten in 2005</t>
  </si>
  <si>
    <t>Diverse baten en lasten:</t>
  </si>
  <si>
    <t>Af:</t>
  </si>
  <si>
    <t>Opbrengsten DBC-B segment inclusief kapitaallasten</t>
  </si>
  <si>
    <t>Opbrengst trajecten</t>
  </si>
  <si>
    <t>Verkeerde bed</t>
  </si>
  <si>
    <t>Verblijf gezonde moeder</t>
  </si>
  <si>
    <t>Verblijf gezonde zuigeling</t>
  </si>
  <si>
    <t>Klassenverpleging</t>
  </si>
  <si>
    <t>Aanvullende inkomsten (niet ter dekking van het budget)</t>
  </si>
  <si>
    <t>Onderlinge dienstverlening tussen instellingen (WDS)</t>
  </si>
  <si>
    <t>Zorgprestaties derde compartiment</t>
  </si>
  <si>
    <t>Overige opbrengsten</t>
  </si>
  <si>
    <t>Ondersteunende en overige producten 1e lijn</t>
  </si>
  <si>
    <t>Dieetadvisering</t>
  </si>
  <si>
    <t>Overige producten</t>
  </si>
  <si>
    <t>Overige zorgprestaties</t>
  </si>
  <si>
    <t>Overige trajecten</t>
  </si>
  <si>
    <t>Overige dienstverlening</t>
  </si>
  <si>
    <t>Overige subsidies</t>
  </si>
  <si>
    <t>Eigen bijdrage cliënten</t>
  </si>
  <si>
    <t>Heffingsrente (beleidsregel I-733)</t>
  </si>
  <si>
    <t>Opbrengsten wegblijftarief</t>
  </si>
  <si>
    <t>Verrekend in opbrengsten (meest recente opbrengstregistratie)</t>
  </si>
  <si>
    <t>WERKELIJKE OPBRENGSTEN 2005</t>
  </si>
  <si>
    <t>Niet invullen</t>
  </si>
  <si>
    <t>Aanvraag</t>
  </si>
  <si>
    <t>Datum</t>
  </si>
  <si>
    <t>Medewerker</t>
  </si>
  <si>
    <t>Versie</t>
  </si>
  <si>
    <t>Toelichting bij het electronische formulier:</t>
  </si>
  <si>
    <t>cat.</t>
  </si>
  <si>
    <t>nr.</t>
  </si>
  <si>
    <t xml:space="preserve">Instelling </t>
  </si>
  <si>
    <t>Zorgverzekeraar 1</t>
  </si>
  <si>
    <t>Plaats</t>
  </si>
  <si>
    <t>Contactpersoon</t>
  </si>
  <si>
    <t>Telefoon</t>
  </si>
  <si>
    <t>Handtekening</t>
  </si>
  <si>
    <t>Fax</t>
  </si>
  <si>
    <t>Zorgverzekeraar 2</t>
  </si>
  <si>
    <t>E-mail</t>
  </si>
  <si>
    <t>Ondertekening namens het orgaan voor de gezondheidszorg:</t>
  </si>
  <si>
    <t>Zorgverz. Nederland</t>
  </si>
  <si>
    <t>(handtekening)</t>
  </si>
  <si>
    <t>(datum)</t>
  </si>
  <si>
    <t>(naam)</t>
  </si>
  <si>
    <t>Opbrengstverrekening</t>
  </si>
  <si>
    <t xml:space="preserve">Algemene ziekenhuizen, Academische ziekenhuizen en het Oogziekenhuis </t>
  </si>
  <si>
    <t>Tijdelijke toeslag</t>
  </si>
  <si>
    <t>Structurele percentage</t>
  </si>
  <si>
    <t>Gewenste tijdelijke toeslag</t>
  </si>
  <si>
    <t>Gewenste structurele verrekenpercentage</t>
  </si>
  <si>
    <t>Waarvan inkomsten uit verrekenpercentage</t>
  </si>
  <si>
    <t>Verschil opbrengsten exclusief verrekenpercentage</t>
  </si>
  <si>
    <t>Totaal verrekenpercentage</t>
  </si>
  <si>
    <t>Verrekening lumpsum (specialisten)</t>
  </si>
  <si>
    <t>Opbrengstgegevens</t>
  </si>
  <si>
    <t>Werkelijke opbrengsten inclusief verrekening lumpsum (regel 110 + regel 129)</t>
  </si>
  <si>
    <t>Verschil</t>
  </si>
  <si>
    <t xml:space="preserve">Verschil </t>
  </si>
  <si>
    <t>Totaal opbrengsten 2006</t>
  </si>
  <si>
    <t>Totaal opbrengsten 2005</t>
  </si>
  <si>
    <t>Opbrengsten uit het academisch fonds</t>
  </si>
  <si>
    <t>Opbrengsten academisch fonds (Academische ziekenhuizen)</t>
  </si>
  <si>
    <t>Totaal opbrengsten academisch fonds</t>
  </si>
  <si>
    <t>Totaal te verrekenen via vast bedrag 2005</t>
  </si>
  <si>
    <t>Voorlopig vastgestelde vaste bedrag 2005 variabel (laatste tariefbeschikking 2006)</t>
  </si>
  <si>
    <t>Voorlopig vastgestelde vaste bedrag 2005 vast (laatste tariefbeschikking 2006</t>
  </si>
  <si>
    <t>Opbrengstverrekening 2005</t>
  </si>
  <si>
    <t>Resultaat 2005</t>
  </si>
  <si>
    <t>Inhaal oude jaren tot 2005*</t>
  </si>
  <si>
    <t>* Het betreft de nog niet verrekende inhaal als gevolg van budgetmutaties tot en met 2005 en opbrengstmutaties tot en met 2004</t>
  </si>
  <si>
    <t xml:space="preserve">Budget 2006 exclusief verrekening lumpsum (conform laatste rekenstaat) </t>
  </si>
  <si>
    <t>Voorlopig te verrekenen 2006</t>
  </si>
  <si>
    <t>Totaal verrekend in opbrengsten 2006 (conform laatste opbrengstregistratie)</t>
  </si>
  <si>
    <t>Formulier Opbrengstverrekening</t>
  </si>
  <si>
    <t>ja</t>
  </si>
  <si>
    <t>nee</t>
  </si>
  <si>
    <t>Bovengenoemde partijen verzoeken om een (aankruizen wat van toepassing is)</t>
  </si>
  <si>
    <t>1.1</t>
  </si>
  <si>
    <t>1.2</t>
  </si>
  <si>
    <t>1.3</t>
  </si>
  <si>
    <t>1.4</t>
  </si>
  <si>
    <t>1.5</t>
  </si>
  <si>
    <t>1.6</t>
  </si>
  <si>
    <t>1.7</t>
  </si>
  <si>
    <t>1.8</t>
  </si>
  <si>
    <t>2.1</t>
  </si>
  <si>
    <t>2.2</t>
  </si>
  <si>
    <t>3.1</t>
  </si>
  <si>
    <t xml:space="preserve">           Invulvelden gearceerd</t>
  </si>
  <si>
    <t>(functie)</t>
  </si>
  <si>
    <t>Registratienummer NZa</t>
  </si>
  <si>
    <t>Vaste bedrag 2006</t>
  </si>
  <si>
    <t>Vaste bedrag 2005</t>
  </si>
  <si>
    <r>
      <t>Aanpassing van het verrekenpercentage</t>
    </r>
    <r>
      <rPr>
        <sz val="9"/>
        <rFont val="Verdana"/>
        <family val="2"/>
      </rPr>
      <t xml:space="preserve"> (Invullen bladen Opbrengsten 2005 en Verrekenpercentages)</t>
    </r>
  </si>
  <si>
    <r>
      <t>Definitieve vaststelling vaste bedrag ter verrekening opbrengstverschillen 2005</t>
    </r>
    <r>
      <rPr>
        <sz val="9"/>
        <rFont val="Verdana"/>
        <family val="2"/>
      </rPr>
      <t xml:space="preserve"> (Invullen bladen Opbrengsten 2005 en Definitieve verrekening 2005)</t>
    </r>
  </si>
  <si>
    <r>
      <t xml:space="preserve">Voorlopige vaststelling vaste bedrag ter verrekening opbrengstverschillen 2006 </t>
    </r>
    <r>
      <rPr>
        <sz val="9"/>
        <rFont val="Verdana"/>
        <family val="2"/>
      </rPr>
      <t>(invullen bladen Opbrengsten 2005 en Voorlopige verrekening 2006)</t>
    </r>
  </si>
  <si>
    <t>U dient het Nza-nummer in te vullen</t>
  </si>
  <si>
    <t>Omzet DBC´s A-segment geopend en gesloten in 2005 (incl. verrekenperc.)</t>
  </si>
  <si>
    <t>Openstaande DBC´s A-segment ult. 2005  (onderh. werk, incl. verrekenperc.)</t>
  </si>
  <si>
    <t>Honoraria-opbrengsten voor med. spec.in  loondienst openstaand  ult. 2005</t>
  </si>
  <si>
    <t>Honoraria-opbrengsten voor med. specialistische hulp in loondienst</t>
  </si>
  <si>
    <t>Verrekening lumpsum conform pagina 3 meest recente rekenstaat van 2005*</t>
  </si>
  <si>
    <t>Kostencomp. omzet DBC-B geopend en gesloten in 2005 (na 31-01-2005)</t>
  </si>
  <si>
    <t>Mutatie onderhan. werk kostencomp. DBC-B segment (na 31-01-2005)</t>
  </si>
  <si>
    <t>DEFINITIEVE VERREKENING 2005</t>
  </si>
  <si>
    <t>VOORLOPIGE VERREKENING 2006</t>
  </si>
  <si>
    <t>VERREKENPERCENTAGE</t>
  </si>
  <si>
    <t>Inzenden vóór 1 april 2007</t>
  </si>
  <si>
    <t>Geraamde DBC-A omzet ter dekking 2005 exclusief verrekenpercentage</t>
  </si>
  <si>
    <t>Geraamde DBC-A omzet ter dekking 2006 exclusief verrekenpercentage</t>
  </si>
  <si>
    <t>Geraamde opbrengsten ter dekking 2006 exclusief verrekenpercentage</t>
  </si>
  <si>
    <t>Geraamde opbrengsten ter dekking 2005 exclusief verrekenpercentage</t>
  </si>
  <si>
    <t>Opbrengsten uit verrekenpercentage ter dekking 2006</t>
  </si>
  <si>
    <t>Opbrengsten uit verrekenpercentage ter dekking 2005</t>
  </si>
  <si>
    <t>Waarvan onder handen werk ter dekking 2006*</t>
  </si>
  <si>
    <t>Waarvan onder handen werk ter dekking 2005*</t>
  </si>
  <si>
    <t>*  Het onder handen werk ultimo 2006 is ter deking van het budget 2006 en het onder handen werk ultimo 2005 is ter dekking van het budget 2005. Voor de bepaling van het onder handen werk is een handreiking beschikbaar. Eventuele verschillen tussen het onder handen werk 2005 en 2006 worden verklaard door het onder handen werk 2005 voor B-segment DBC's geopend in januari 2005.</t>
  </si>
  <si>
    <t>12,5% van omzet in 2005 gesloten DBC's B-segment ter dekking kap.lasten</t>
  </si>
  <si>
    <t>Openstaande DBC´s B-segment ult. 2005 geopend in jan.2005 (onderh. werk)</t>
  </si>
  <si>
    <t>Subs. regeling initiatiefruimte ziekenf.verz. (voorh. flexizorg-regeling)</t>
  </si>
  <si>
    <t>De werkbladen zijn met een wachtwoord beveiligd. U kunt zelf werkbladen toevoegen. Indien u een onjuistheid ontdekt verzoeken wij u dit via e-mail aan de NZa door te geven (kamer1@nza.nl). Naast de papieren versie wordt u verzocht ook een elektronische versie bij de NZa in te dienen.
Alle in te vullen velden zijn oranje gekleurd. Dit kunt u hier aan- en uitschakelen. Voor het maken van een duidelijke afdruk van het opbrengstverrekeningsformulier wordt aanbevolen eerst de arcering van de velden uit te zetten.</t>
  </si>
  <si>
    <t>2006-48/49/50</t>
  </si>
  <si>
    <t>Totaal aanvullende inkomsten 2005 (135 t/m 145)</t>
  </si>
  <si>
    <t>Totaal opbrengsten 2005 ter dekking van het budget</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</si>
</sst>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fl&quot;\ * #,##0_-;_-&quot;fl&quot;\ * #,##0\-;_-&quot;fl&quot;\ * &quot;-&quot;_-;_-@_-"/>
    <numFmt numFmtId="173" formatCode="_-&quot;fl&quot;\ * #,##0.00_-;_-&quot;fl&quot;\ * #,##0.00\-;_-&quot;fl&quot;\ * &quot;-&quot;??_-;_-@_-"/>
    <numFmt numFmtId="174" formatCode="0.0000"/>
    <numFmt numFmtId="175" formatCode="#,##0.0_-;#,##0.0\-"/>
    <numFmt numFmtId="176" formatCode="0.000"/>
    <numFmt numFmtId="177" formatCode="#,##0_ ;[Red]\-#,##0\ "/>
    <numFmt numFmtId="178" formatCode="#,##0.0"/>
    <numFmt numFmtId="179" formatCode="#,##0;\(#,##0\);"/>
    <numFmt numFmtId="180" formatCode="d\ mmmm\ yyyy"/>
    <numFmt numFmtId="181" formatCode="0.0%"/>
    <numFmt numFmtId="182" formatCode="0.00000"/>
    <numFmt numFmtId="183" formatCode="#,##0.0000"/>
    <numFmt numFmtId="184" formatCode="dd/mm/yy"/>
    <numFmt numFmtId="185" formatCode="#,##0;\(#,##0_ \ \);"/>
    <numFmt numFmtId="186" formatCode="#,##0_ \ ;\(#,##0\)_ ;"/>
    <numFmt numFmtId="187" formatCode="#,##0\ ;\(#,##0\);"/>
    <numFmt numFmtId="188" formatCode="#,##0_ \ ;\(#,##0\)_ ;\ \ "/>
    <numFmt numFmtId="189" formatCode="#,##0_ ;\(#,##0\);"/>
    <numFmt numFmtId="190" formatCode="dd/mm/yy_ "/>
    <numFmt numFmtId="191" formatCode="\(#,##0\)_ ;#,##0_ \ ;\ \(* \)_ "/>
    <numFmt numFmtId="192" formatCode="#,##0_ ;;"/>
    <numFmt numFmtId="193" formatCode="General\ "/>
    <numFmt numFmtId="194" formatCode="0\ ;"/>
    <numFmt numFmtId="195" formatCode="\ \ƒ* #,##0_ \ ;\ \ƒ* ;\ \ƒ* "/>
    <numFmt numFmtId="196" formatCode="\ \ \ \ 0"/>
    <numFmt numFmtId="197" formatCode="0_ "/>
    <numFmt numFmtId="198" formatCode="0;;"/>
    <numFmt numFmtId="199" formatCode="0%;\(0%\);\%"/>
    <numFmt numFmtId="200" formatCode="#,##0.00_ ;\-#,##0.00\ "/>
    <numFmt numFmtId="201" formatCode="#,##0.00_ ;[Red]\-#,##0.00\ "/>
    <numFmt numFmtId="202" formatCode="0.0"/>
    <numFmt numFmtId="203" formatCode="[$-413]dddd\ d\ mmmm\ yyyy"/>
    <numFmt numFmtId="204" formatCode="[$-413]d/mmm/yy;@"/>
    <numFmt numFmtId="205" formatCode="_-* #,##0.0_-;_-* #,##0.0\-;_-* &quot;-&quot;??_-;_-@_-"/>
    <numFmt numFmtId="206" formatCode="_-* #,##0_-;_-* #,##0\-;_-* &quot;-&quot;??_-;_-@_-"/>
    <numFmt numFmtId="207" formatCode="#,##0_ ;\-#,##0\ "/>
    <numFmt numFmtId="208" formatCode="&quot;Ja&quot;;&quot;Ja&quot;;&quot;Nee&quot;"/>
    <numFmt numFmtId="209" formatCode="&quot;Waar&quot;;&quot;Waar&quot;;&quot;Niet waar&quot;"/>
    <numFmt numFmtId="210" formatCode="&quot;Aan&quot;;&quot;Aan&quot;;&quot;Uit&quot;"/>
    <numFmt numFmtId="211" formatCode="[$€-2]\ #.##000_);[Red]\([$€-2]\ #.##000\)"/>
    <numFmt numFmtId="212" formatCode="#,##0.000_ ;[Red]\-#,##0.000\ "/>
    <numFmt numFmtId="213" formatCode="0.000%"/>
    <numFmt numFmtId="214" formatCode="[$-809]dd\ mmmm\ yyyy"/>
    <numFmt numFmtId="215" formatCode="dd/mm/yyyy;@"/>
    <numFmt numFmtId="216" formatCode="dd/mm/yy;@"/>
  </numFmts>
  <fonts count="27">
    <font>
      <sz val="10"/>
      <name val="Arial"/>
      <family val="0"/>
    </font>
    <font>
      <sz val="10"/>
      <name val="Helv"/>
      <family val="0"/>
    </font>
    <font>
      <u val="single"/>
      <sz val="10"/>
      <color indexed="36"/>
      <name val="Arial"/>
      <family val="0"/>
    </font>
    <font>
      <u val="single"/>
      <sz val="10"/>
      <color indexed="12"/>
      <name val="Arial"/>
      <family val="0"/>
    </font>
    <font>
      <b/>
      <sz val="14"/>
      <name val="Helv"/>
      <family val="0"/>
    </font>
    <font>
      <sz val="9"/>
      <name val="Arial"/>
      <family val="2"/>
    </font>
    <font>
      <b/>
      <sz val="9"/>
      <name val="Arial"/>
      <family val="2"/>
    </font>
    <font>
      <sz val="24"/>
      <color indexed="13"/>
      <name val="Helv"/>
      <family val="0"/>
    </font>
    <font>
      <sz val="8"/>
      <name val="Arial"/>
      <family val="0"/>
    </font>
    <font>
      <sz val="9"/>
      <color indexed="9"/>
      <name val="Arial"/>
      <family val="2"/>
    </font>
    <font>
      <b/>
      <sz val="8"/>
      <name val="Arial"/>
      <family val="2"/>
    </font>
    <font>
      <sz val="12"/>
      <name val="Arial"/>
      <family val="2"/>
    </font>
    <font>
      <b/>
      <sz val="9"/>
      <color indexed="23"/>
      <name val="Arial"/>
      <family val="2"/>
    </font>
    <font>
      <b/>
      <sz val="8"/>
      <color indexed="9"/>
      <name val="Arial"/>
      <family val="2"/>
    </font>
    <font>
      <sz val="12"/>
      <color indexed="9"/>
      <name val="Arial"/>
      <family val="2"/>
    </font>
    <font>
      <b/>
      <sz val="14"/>
      <name val="Verdana"/>
      <family val="2"/>
    </font>
    <font>
      <sz val="20"/>
      <name val="Verdana"/>
      <family val="2"/>
    </font>
    <font>
      <sz val="10"/>
      <name val="Verdana"/>
      <family val="2"/>
    </font>
    <font>
      <sz val="10"/>
      <color indexed="9"/>
      <name val="Verdana"/>
      <family val="2"/>
    </font>
    <font>
      <b/>
      <sz val="10"/>
      <name val="Verdana"/>
      <family val="2"/>
    </font>
    <font>
      <sz val="9"/>
      <name val="Verdana"/>
      <family val="2"/>
    </font>
    <font>
      <b/>
      <sz val="9"/>
      <name val="Verdana"/>
      <family val="2"/>
    </font>
    <font>
      <b/>
      <sz val="12"/>
      <name val="Verdana"/>
      <family val="2"/>
    </font>
    <font>
      <sz val="8"/>
      <name val="Verdana"/>
      <family val="2"/>
    </font>
    <font>
      <sz val="9"/>
      <color indexed="47"/>
      <name val="Verdana"/>
      <family val="2"/>
    </font>
    <font>
      <b/>
      <sz val="9"/>
      <color indexed="9"/>
      <name val="Verdana"/>
      <family val="2"/>
    </font>
    <font>
      <b/>
      <i/>
      <sz val="9"/>
      <name val="Verdana"/>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47"/>
        <bgColor indexed="64"/>
      </patternFill>
    </fill>
    <fill>
      <patternFill patternType="solid">
        <fgColor indexed="44"/>
        <bgColor indexed="64"/>
      </patternFill>
    </fill>
  </fills>
  <borders count="33">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style="hair"/>
      <bottom style="hair"/>
    </border>
    <border>
      <left>
        <color indexed="63"/>
      </left>
      <right>
        <color indexed="63"/>
      </right>
      <top>
        <color indexed="63"/>
      </top>
      <bottom style="hair"/>
    </border>
    <border>
      <left style="hair"/>
      <right style="hair"/>
      <top style="hair"/>
      <bottom style="hair"/>
    </border>
    <border>
      <left>
        <color indexed="63"/>
      </left>
      <right style="thin"/>
      <top style="thin"/>
      <bottom style="thin"/>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style="hair"/>
    </border>
    <border>
      <left style="thin"/>
      <right>
        <color indexed="63"/>
      </right>
      <top style="thin"/>
      <bottom>
        <color indexed="63"/>
      </bottom>
    </border>
    <border>
      <left style="hair"/>
      <right>
        <color indexed="63"/>
      </right>
      <top style="hair"/>
      <bottom style="hair"/>
    </border>
    <border>
      <left style="hair"/>
      <right style="hair"/>
      <top style="hair"/>
      <bottom>
        <color indexed="63"/>
      </bottom>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thin"/>
      <right>
        <color indexed="63"/>
      </right>
      <top style="hair"/>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s>
  <cellStyleXfs count="44">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1">
      <alignment/>
      <protection/>
    </xf>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Protection="0">
      <alignment/>
    </xf>
    <xf numFmtId="0" fontId="4" fillId="2" borderId="1">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186" fontId="5" fillId="0" borderId="2" applyFill="0" applyBorder="0">
      <alignment/>
      <protection/>
    </xf>
    <xf numFmtId="195" fontId="5" fillId="0" borderId="2" applyFill="0" applyBorder="0">
      <alignment/>
      <protection/>
    </xf>
    <xf numFmtId="191" fontId="5" fillId="0" borderId="2" applyFill="0" applyBorder="0">
      <alignment/>
      <protection/>
    </xf>
    <xf numFmtId="186" fontId="6" fillId="3" borderId="3">
      <alignment/>
      <protection/>
    </xf>
    <xf numFmtId="191" fontId="6" fillId="3" borderId="3">
      <alignment/>
      <protection/>
    </xf>
    <xf numFmtId="0" fontId="1" fillId="0" borderId="1">
      <alignment/>
      <protection/>
    </xf>
    <xf numFmtId="0" fontId="7" fillId="4" borderId="0">
      <alignment/>
      <protection/>
    </xf>
    <xf numFmtId="0" fontId="4" fillId="0" borderId="4">
      <alignment/>
      <protection/>
    </xf>
    <xf numFmtId="0" fontId="4" fillId="0" borderId="1">
      <alignment/>
      <protection/>
    </xf>
    <xf numFmtId="173" fontId="0" fillId="0" borderId="0" applyFont="0" applyFill="0" applyBorder="0" applyAlignment="0" applyProtection="0"/>
    <xf numFmtId="172" fontId="0" fillId="0" borderId="0" applyFont="0" applyFill="0" applyBorder="0" applyAlignment="0" applyProtection="0"/>
  </cellStyleXfs>
  <cellXfs count="283">
    <xf numFmtId="0" fontId="0" fillId="0" borderId="0" xfId="0" applyAlignment="1">
      <alignment/>
    </xf>
    <xf numFmtId="0" fontId="6" fillId="0" borderId="0" xfId="0" applyNumberFormat="1"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left"/>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vertical="center"/>
      <protection/>
    </xf>
    <xf numFmtId="0" fontId="9" fillId="0" borderId="0" xfId="0" applyFont="1" applyBorder="1" applyAlignment="1" applyProtection="1">
      <alignment vertical="center"/>
      <protection hidden="1"/>
    </xf>
    <xf numFmtId="0" fontId="5" fillId="0" borderId="0" xfId="0" applyFont="1" applyBorder="1" applyAlignment="1" applyProtection="1">
      <alignment vertical="center"/>
      <protection/>
    </xf>
    <xf numFmtId="37" fontId="5" fillId="0" borderId="0" xfId="0" applyNumberFormat="1" applyFont="1" applyAlignment="1" applyProtection="1">
      <alignment/>
      <protection hidden="1"/>
    </xf>
    <xf numFmtId="0" fontId="6" fillId="0" borderId="0" xfId="32" applyFont="1" applyBorder="1" applyAlignment="1" applyProtection="1">
      <alignment horizontal="left"/>
      <protection/>
    </xf>
    <xf numFmtId="3" fontId="5" fillId="0" borderId="0" xfId="0" applyNumberFormat="1" applyFont="1" applyAlignment="1">
      <alignment/>
    </xf>
    <xf numFmtId="0" fontId="10" fillId="0" borderId="0" xfId="0" applyFont="1" applyAlignment="1" applyProtection="1">
      <alignment/>
      <protection/>
    </xf>
    <xf numFmtId="0" fontId="1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protection/>
    </xf>
    <xf numFmtId="0" fontId="0" fillId="0" borderId="0" xfId="0" applyBorder="1" applyAlignment="1" applyProtection="1">
      <alignment vertical="center"/>
      <protection/>
    </xf>
    <xf numFmtId="0" fontId="0" fillId="0" borderId="0" xfId="0" applyFont="1" applyAlignment="1" applyProtection="1">
      <alignment vertical="center"/>
      <protection/>
    </xf>
    <xf numFmtId="0" fontId="5" fillId="0" borderId="5" xfId="0" applyNumberFormat="1" applyFont="1" applyBorder="1" applyAlignment="1" applyProtection="1">
      <alignment/>
      <protection/>
    </xf>
    <xf numFmtId="0" fontId="5" fillId="0" borderId="5" xfId="0" applyFont="1" applyBorder="1" applyAlignment="1" applyProtection="1">
      <alignment/>
      <protection/>
    </xf>
    <xf numFmtId="0" fontId="5" fillId="0" borderId="0" xfId="0" applyFont="1" applyFill="1" applyBorder="1" applyAlignment="1" applyProtection="1">
      <alignment/>
      <protection/>
    </xf>
    <xf numFmtId="0" fontId="5" fillId="0" borderId="5" xfId="0" applyFont="1" applyBorder="1" applyAlignment="1" applyProtection="1">
      <alignment/>
      <protection/>
    </xf>
    <xf numFmtId="0" fontId="6" fillId="0" borderId="0" xfId="0" applyNumberFormat="1" applyFont="1" applyAlignment="1" applyProtection="1">
      <alignment horizontal="right"/>
      <protection/>
    </xf>
    <xf numFmtId="0" fontId="5" fillId="0" borderId="0" xfId="0" applyFont="1" applyBorder="1" applyAlignment="1" applyProtection="1">
      <alignment horizontal="right"/>
      <protection/>
    </xf>
    <xf numFmtId="0" fontId="6" fillId="0" borderId="0" xfId="0" applyNumberFormat="1" applyFont="1" applyAlignment="1" applyProtection="1">
      <alignment horizontal="left"/>
      <protection/>
    </xf>
    <xf numFmtId="0" fontId="5" fillId="0" borderId="0" xfId="0" applyNumberFormat="1" applyFont="1" applyBorder="1" applyAlignment="1" applyProtection="1">
      <alignment vertical="center"/>
      <protection/>
    </xf>
    <xf numFmtId="0" fontId="6" fillId="0" borderId="0" xfId="0" applyNumberFormat="1" applyFont="1" applyBorder="1" applyAlignment="1" applyProtection="1">
      <alignment/>
      <protection/>
    </xf>
    <xf numFmtId="0" fontId="5" fillId="0" borderId="0" xfId="0" applyFont="1" applyFill="1" applyAlignment="1" applyProtection="1">
      <alignment vertical="center"/>
      <protection/>
    </xf>
    <xf numFmtId="0" fontId="5" fillId="0" borderId="6" xfId="0" applyFont="1" applyFill="1" applyBorder="1" applyAlignment="1" applyProtection="1">
      <alignment vertical="center"/>
      <protection/>
    </xf>
    <xf numFmtId="0" fontId="5"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Alignment="1">
      <alignment/>
    </xf>
    <xf numFmtId="0" fontId="5" fillId="0" borderId="5" xfId="0" applyFont="1" applyBorder="1" applyAlignment="1" applyProtection="1">
      <alignment horizontal="left"/>
      <protection/>
    </xf>
    <xf numFmtId="3" fontId="6" fillId="3" borderId="7" xfId="0" applyNumberFormat="1" applyFont="1" applyFill="1" applyBorder="1" applyAlignment="1" applyProtection="1">
      <alignment vertical="center"/>
      <protection/>
    </xf>
    <xf numFmtId="3" fontId="6" fillId="3" borderId="7" xfId="0" applyNumberFormat="1" applyFont="1" applyFill="1" applyBorder="1" applyAlignment="1" applyProtection="1">
      <alignment/>
      <protection/>
    </xf>
    <xf numFmtId="3" fontId="5" fillId="0" borderId="0" xfId="0" applyNumberFormat="1" applyFont="1" applyAlignment="1" applyProtection="1">
      <alignment/>
      <protection/>
    </xf>
    <xf numFmtId="0" fontId="6" fillId="0" borderId="0" xfId="0" applyFont="1" applyAlignment="1" applyProtection="1">
      <alignment/>
      <protection/>
    </xf>
    <xf numFmtId="3" fontId="5" fillId="0" borderId="0" xfId="0" applyNumberFormat="1" applyFont="1" applyBorder="1" applyAlignment="1" applyProtection="1">
      <alignment/>
      <protection/>
    </xf>
    <xf numFmtId="0" fontId="12" fillId="0" borderId="0" xfId="0" applyNumberFormat="1" applyFont="1" applyAlignment="1" applyProtection="1">
      <alignment horizontal="right"/>
      <protection/>
    </xf>
    <xf numFmtId="0" fontId="5" fillId="0" borderId="6" xfId="0" applyFont="1" applyFill="1" applyBorder="1" applyAlignment="1" applyProtection="1">
      <alignment horizontal="left" vertical="center"/>
      <protection/>
    </xf>
    <xf numFmtId="3" fontId="6" fillId="3" borderId="8" xfId="0" applyNumberFormat="1" applyFont="1" applyFill="1" applyBorder="1" applyAlignment="1" applyProtection="1">
      <alignment/>
      <protection/>
    </xf>
    <xf numFmtId="3" fontId="6" fillId="3" borderId="9" xfId="0" applyNumberFormat="1" applyFont="1" applyFill="1" applyBorder="1" applyAlignment="1" applyProtection="1">
      <alignment/>
      <protection/>
    </xf>
    <xf numFmtId="0" fontId="5" fillId="0" borderId="10" xfId="0" applyFont="1" applyBorder="1" applyAlignment="1" applyProtection="1">
      <alignment/>
      <protection/>
    </xf>
    <xf numFmtId="0" fontId="10" fillId="0" borderId="9" xfId="0" applyFont="1" applyBorder="1" applyAlignment="1" applyProtection="1">
      <alignment/>
      <protection/>
    </xf>
    <xf numFmtId="0" fontId="10" fillId="0" borderId="0" xfId="0" applyFont="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9"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194" fontId="5" fillId="0" borderId="0" xfId="0" applyNumberFormat="1" applyFont="1" applyBorder="1" applyAlignment="1" applyProtection="1">
      <alignment horizontal="right" vertical="center"/>
      <protection/>
    </xf>
    <xf numFmtId="3" fontId="5" fillId="5" borderId="7" xfId="0" applyNumberFormat="1" applyFont="1" applyFill="1" applyBorder="1" applyAlignment="1" applyProtection="1">
      <alignment/>
      <protection locked="0"/>
    </xf>
    <xf numFmtId="0" fontId="5" fillId="0" borderId="6" xfId="0" applyNumberFormat="1" applyFont="1" applyFill="1" applyBorder="1" applyAlignment="1" applyProtection="1">
      <alignment/>
      <protection/>
    </xf>
    <xf numFmtId="3" fontId="5" fillId="5" borderId="7" xfId="0" applyNumberFormat="1" applyFont="1" applyFill="1" applyBorder="1" applyAlignment="1" applyProtection="1">
      <alignment vertical="center"/>
      <protection locked="0"/>
    </xf>
    <xf numFmtId="0" fontId="13" fillId="0" borderId="9" xfId="0" applyFont="1" applyFill="1" applyBorder="1" applyAlignment="1" applyProtection="1">
      <alignment vertical="center"/>
      <protection/>
    </xf>
    <xf numFmtId="0" fontId="13" fillId="0" borderId="0" xfId="0" applyFont="1" applyAlignment="1" applyProtection="1">
      <alignment/>
      <protection/>
    </xf>
    <xf numFmtId="0" fontId="14" fillId="0" borderId="0" xfId="0" applyFont="1" applyAlignment="1" applyProtection="1">
      <alignment/>
      <protection/>
    </xf>
    <xf numFmtId="10" fontId="5" fillId="0" borderId="7" xfId="0" applyNumberFormat="1" applyFont="1" applyBorder="1" applyAlignment="1" applyProtection="1">
      <alignment/>
      <protection/>
    </xf>
    <xf numFmtId="0" fontId="17" fillId="0" borderId="0" xfId="0" applyFont="1" applyAlignment="1" applyProtection="1">
      <alignment/>
      <protection/>
    </xf>
    <xf numFmtId="0" fontId="17" fillId="0" borderId="0" xfId="0" applyFont="1" applyBorder="1" applyAlignment="1" applyProtection="1">
      <alignment/>
      <protection/>
    </xf>
    <xf numFmtId="0" fontId="17" fillId="0" borderId="0" xfId="0" applyFont="1" applyAlignment="1" applyProtection="1">
      <alignment/>
      <protection/>
    </xf>
    <xf numFmtId="0" fontId="19" fillId="0" borderId="0" xfId="0" applyFont="1" applyAlignment="1" applyProtection="1">
      <alignment/>
      <protection/>
    </xf>
    <xf numFmtId="0" fontId="17" fillId="0" borderId="0" xfId="0" applyFont="1" applyBorder="1" applyAlignment="1" applyProtection="1">
      <alignment/>
      <protection/>
    </xf>
    <xf numFmtId="0" fontId="22" fillId="0" borderId="0" xfId="0" applyFont="1" applyBorder="1" applyAlignment="1" applyProtection="1">
      <alignment vertical="center"/>
      <protection/>
    </xf>
    <xf numFmtId="0" fontId="21" fillId="0" borderId="0" xfId="0" applyFont="1" applyBorder="1" applyAlignment="1" applyProtection="1">
      <alignment/>
      <protection/>
    </xf>
    <xf numFmtId="0" fontId="20" fillId="0" borderId="0" xfId="0" applyFont="1" applyBorder="1" applyAlignment="1" applyProtection="1">
      <alignment/>
      <protection/>
    </xf>
    <xf numFmtId="0" fontId="17" fillId="0" borderId="0" xfId="0" applyFont="1" applyAlignment="1" applyProtection="1">
      <alignment horizontal="justify" wrapText="1"/>
      <protection/>
    </xf>
    <xf numFmtId="0" fontId="17" fillId="0" borderId="11" xfId="0" applyFont="1" applyBorder="1" applyAlignment="1" applyProtection="1">
      <alignment/>
      <protection/>
    </xf>
    <xf numFmtId="0" fontId="17" fillId="0" borderId="11" xfId="0" applyFont="1" applyBorder="1" applyAlignment="1" applyProtection="1">
      <alignment/>
      <protection/>
    </xf>
    <xf numFmtId="0" fontId="17" fillId="0" borderId="12" xfId="0" applyFont="1" applyBorder="1" applyAlignment="1" applyProtection="1">
      <alignment/>
      <protection/>
    </xf>
    <xf numFmtId="0" fontId="19" fillId="0" borderId="13" xfId="0" applyFont="1" applyBorder="1" applyAlignment="1" applyProtection="1">
      <alignment/>
      <protection/>
    </xf>
    <xf numFmtId="0" fontId="17" fillId="0" borderId="14" xfId="0" applyFont="1" applyBorder="1" applyAlignment="1" applyProtection="1">
      <alignment/>
      <protection/>
    </xf>
    <xf numFmtId="0" fontId="17" fillId="0" borderId="13" xfId="0" applyFont="1" applyBorder="1" applyAlignment="1" applyProtection="1">
      <alignment/>
      <protection/>
    </xf>
    <xf numFmtId="0" fontId="17" fillId="0" borderId="3" xfId="0" applyFont="1" applyBorder="1" applyAlignment="1" applyProtection="1">
      <alignment vertical="center"/>
      <protection/>
    </xf>
    <xf numFmtId="0" fontId="17" fillId="0" borderId="15" xfId="0" applyFont="1" applyBorder="1" applyAlignment="1" applyProtection="1">
      <alignment/>
      <protection/>
    </xf>
    <xf numFmtId="0" fontId="17" fillId="0" borderId="16" xfId="0" applyFont="1" applyBorder="1" applyAlignment="1" applyProtection="1">
      <alignment/>
      <protection/>
    </xf>
    <xf numFmtId="0" fontId="17" fillId="0" borderId="17" xfId="0" applyFont="1" applyBorder="1" applyAlignment="1" applyProtection="1">
      <alignment/>
      <protection/>
    </xf>
    <xf numFmtId="0" fontId="23" fillId="0" borderId="0" xfId="0" applyFont="1" applyAlignment="1" applyProtection="1">
      <alignment/>
      <protection/>
    </xf>
    <xf numFmtId="0" fontId="20" fillId="0" borderId="0" xfId="0" applyFont="1" applyAlignment="1" applyProtection="1">
      <alignment/>
      <protection/>
    </xf>
    <xf numFmtId="0" fontId="20" fillId="0" borderId="0" xfId="0" applyFont="1" applyBorder="1" applyAlignment="1" applyProtection="1">
      <alignment/>
      <protection/>
    </xf>
    <xf numFmtId="0" fontId="24" fillId="0" borderId="0" xfId="0" applyFont="1" applyBorder="1" applyAlignment="1" applyProtection="1">
      <alignment/>
      <protection/>
    </xf>
    <xf numFmtId="0" fontId="20" fillId="0" borderId="0" xfId="0" applyFont="1" applyBorder="1" applyAlignment="1" applyProtection="1">
      <alignment horizontal="center" wrapText="1"/>
      <protection/>
    </xf>
    <xf numFmtId="0" fontId="17"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21" fillId="0" borderId="0" xfId="0" applyFont="1" applyBorder="1" applyAlignment="1" applyProtection="1">
      <alignment vertical="center" wrapText="1"/>
      <protection/>
    </xf>
    <xf numFmtId="0" fontId="20" fillId="0" borderId="0" xfId="0" applyFont="1" applyAlignment="1" applyProtection="1">
      <alignment vertical="center"/>
      <protection/>
    </xf>
    <xf numFmtId="0" fontId="20" fillId="0" borderId="5" xfId="0" applyFont="1" applyBorder="1" applyAlignment="1" applyProtection="1">
      <alignment vertical="center"/>
      <protection/>
    </xf>
    <xf numFmtId="0" fontId="20" fillId="0" borderId="0" xfId="0" applyFont="1" applyFill="1" applyBorder="1" applyAlignment="1" applyProtection="1">
      <alignment vertical="center"/>
      <protection/>
    </xf>
    <xf numFmtId="37" fontId="20" fillId="0" borderId="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20" fillId="0" borderId="0" xfId="0" applyFont="1" applyAlignment="1" applyProtection="1">
      <alignment/>
      <protection/>
    </xf>
    <xf numFmtId="0" fontId="21" fillId="0" borderId="0" xfId="0" applyFont="1" applyFill="1" applyBorder="1" applyAlignment="1" applyProtection="1">
      <alignment vertical="center"/>
      <protection/>
    </xf>
    <xf numFmtId="0" fontId="21" fillId="0" borderId="0" xfId="0" applyFont="1" applyAlignment="1" applyProtection="1">
      <alignment vertical="center"/>
      <protection/>
    </xf>
    <xf numFmtId="0" fontId="20" fillId="0" borderId="5" xfId="0" applyFont="1" applyBorder="1" applyAlignment="1" applyProtection="1">
      <alignment horizontal="left"/>
      <protection/>
    </xf>
    <xf numFmtId="0" fontId="20" fillId="0" borderId="18" xfId="0" applyFont="1" applyBorder="1" applyAlignment="1" applyProtection="1">
      <alignment horizontal="left"/>
      <protection/>
    </xf>
    <xf numFmtId="0" fontId="21" fillId="0" borderId="19" xfId="0" applyFont="1" applyBorder="1" applyAlignment="1" applyProtection="1">
      <alignment/>
      <protection/>
    </xf>
    <xf numFmtId="0" fontId="0" fillId="0" borderId="0" xfId="0" applyFill="1" applyAlignment="1" applyProtection="1">
      <alignment/>
      <protection/>
    </xf>
    <xf numFmtId="37" fontId="20" fillId="5" borderId="5" xfId="0" applyNumberFormat="1" applyFont="1" applyFill="1" applyBorder="1" applyAlignment="1" applyProtection="1">
      <alignment vertical="center"/>
      <protection locked="0"/>
    </xf>
    <xf numFmtId="37" fontId="20" fillId="5" borderId="20" xfId="0" applyNumberFormat="1" applyFont="1" applyFill="1" applyBorder="1" applyAlignment="1" applyProtection="1">
      <alignment vertical="center"/>
      <protection locked="0"/>
    </xf>
    <xf numFmtId="0" fontId="0" fillId="0" borderId="3" xfId="0" applyBorder="1" applyAlignment="1" applyProtection="1">
      <alignment/>
      <protection/>
    </xf>
    <xf numFmtId="37" fontId="20" fillId="0" borderId="0" xfId="0" applyNumberFormat="1" applyFont="1" applyFill="1" applyBorder="1" applyAlignment="1" applyProtection="1">
      <alignment vertical="center"/>
      <protection locked="0"/>
    </xf>
    <xf numFmtId="0" fontId="15" fillId="0" borderId="0" xfId="0" applyFont="1" applyBorder="1" applyAlignment="1" applyProtection="1">
      <alignment/>
      <protection/>
    </xf>
    <xf numFmtId="0" fontId="16" fillId="0" borderId="0" xfId="0" applyFont="1" applyBorder="1" applyAlignment="1" applyProtection="1">
      <alignment/>
      <protection/>
    </xf>
    <xf numFmtId="0" fontId="16" fillId="0" borderId="0" xfId="0" applyFont="1" applyBorder="1" applyAlignment="1" applyProtection="1">
      <alignment horizontal="left"/>
      <protection/>
    </xf>
    <xf numFmtId="37" fontId="17" fillId="0" borderId="0" xfId="0" applyNumberFormat="1" applyFont="1" applyBorder="1" applyAlignment="1" applyProtection="1">
      <alignment/>
      <protection/>
    </xf>
    <xf numFmtId="0" fontId="18" fillId="0" borderId="0" xfId="0" applyFont="1" applyBorder="1" applyAlignment="1" applyProtection="1">
      <alignment/>
      <protection/>
    </xf>
    <xf numFmtId="0" fontId="0" fillId="6" borderId="0" xfId="0" applyFill="1" applyBorder="1" applyAlignment="1" applyProtection="1">
      <alignment vertical="center"/>
      <protection/>
    </xf>
    <xf numFmtId="0" fontId="20" fillId="6" borderId="0" xfId="0" applyFont="1" applyFill="1" applyBorder="1" applyAlignment="1" applyProtection="1">
      <alignment vertical="center"/>
      <protection/>
    </xf>
    <xf numFmtId="0" fontId="20" fillId="0" borderId="0" xfId="0" applyFont="1" applyBorder="1" applyAlignment="1" applyProtection="1">
      <alignment horizontal="left" wrapText="1"/>
      <protection/>
    </xf>
    <xf numFmtId="0" fontId="20" fillId="0" borderId="7" xfId="0" applyFont="1" applyBorder="1" applyAlignment="1" applyProtection="1">
      <alignment horizontal="left" wrapText="1"/>
      <protection/>
    </xf>
    <xf numFmtId="0" fontId="21" fillId="0" borderId="7" xfId="0" applyFont="1" applyBorder="1" applyAlignment="1" applyProtection="1">
      <alignment/>
      <protection/>
    </xf>
    <xf numFmtId="0" fontId="20" fillId="0" borderId="7" xfId="0" applyFont="1" applyBorder="1" applyAlignment="1" applyProtection="1">
      <alignment/>
      <protection/>
    </xf>
    <xf numFmtId="0" fontId="21" fillId="0" borderId="20" xfId="0" applyFont="1" applyBorder="1" applyAlignment="1" applyProtection="1">
      <alignment/>
      <protection/>
    </xf>
    <xf numFmtId="0" fontId="20" fillId="0" borderId="20" xfId="0" applyFont="1" applyBorder="1" applyAlignment="1" applyProtection="1">
      <alignment/>
      <protection/>
    </xf>
    <xf numFmtId="0" fontId="21" fillId="0" borderId="20" xfId="0" applyFont="1" applyBorder="1" applyAlignment="1" applyProtection="1">
      <alignment vertical="center"/>
      <protection/>
    </xf>
    <xf numFmtId="37" fontId="20" fillId="0" borderId="5" xfId="0" applyNumberFormat="1" applyFont="1" applyFill="1" applyBorder="1" applyAlignment="1" applyProtection="1">
      <alignment vertical="center"/>
      <protection locked="0"/>
    </xf>
    <xf numFmtId="0" fontId="20" fillId="0" borderId="20" xfId="0" applyFont="1" applyBorder="1" applyAlignment="1" applyProtection="1">
      <alignment vertical="center"/>
      <protection/>
    </xf>
    <xf numFmtId="0" fontId="5" fillId="0" borderId="18" xfId="0" applyFont="1" applyBorder="1" applyAlignment="1" applyProtection="1">
      <alignment/>
      <protection/>
    </xf>
    <xf numFmtId="0" fontId="5" fillId="0" borderId="18" xfId="0" applyFont="1" applyBorder="1" applyAlignment="1" applyProtection="1">
      <alignment/>
      <protection/>
    </xf>
    <xf numFmtId="0" fontId="5" fillId="0" borderId="20" xfId="0" applyFont="1" applyBorder="1" applyAlignment="1" applyProtection="1">
      <alignment/>
      <protection/>
    </xf>
    <xf numFmtId="0" fontId="21" fillId="0" borderId="20" xfId="0" applyFont="1" applyBorder="1" applyAlignment="1" applyProtection="1">
      <alignment horizontal="left" vertical="center"/>
      <protection/>
    </xf>
    <xf numFmtId="0" fontId="20" fillId="0" borderId="20" xfId="0" applyFont="1" applyBorder="1" applyAlignment="1" applyProtection="1">
      <alignment horizontal="left" vertical="center"/>
      <protection/>
    </xf>
    <xf numFmtId="37" fontId="20" fillId="5" borderId="18" xfId="0" applyNumberFormat="1" applyFont="1" applyFill="1" applyBorder="1" applyAlignment="1" applyProtection="1">
      <alignment vertical="center"/>
      <protection locked="0"/>
    </xf>
    <xf numFmtId="37" fontId="20" fillId="0" borderId="5" xfId="0" applyNumberFormat="1" applyFont="1" applyFill="1" applyBorder="1" applyAlignment="1" applyProtection="1">
      <alignment horizontal="left" vertical="center"/>
      <protection/>
    </xf>
    <xf numFmtId="37" fontId="20" fillId="0" borderId="18" xfId="0" applyNumberFormat="1" applyFont="1" applyFill="1" applyBorder="1" applyAlignment="1" applyProtection="1">
      <alignment horizontal="left" vertical="center"/>
      <protection/>
    </xf>
    <xf numFmtId="0" fontId="20" fillId="0" borderId="18" xfId="0" applyFont="1" applyBorder="1" applyAlignment="1" applyProtection="1">
      <alignment vertical="center"/>
      <protection/>
    </xf>
    <xf numFmtId="0" fontId="5" fillId="0" borderId="7" xfId="0" applyFont="1" applyFill="1" applyBorder="1" applyAlignment="1" applyProtection="1">
      <alignment/>
      <protection/>
    </xf>
    <xf numFmtId="0" fontId="5" fillId="0" borderId="6" xfId="0" applyNumberFormat="1" applyFont="1" applyBorder="1" applyAlignment="1" applyProtection="1">
      <alignment/>
      <protection/>
    </xf>
    <xf numFmtId="0" fontId="5" fillId="0" borderId="18" xfId="0" applyFont="1" applyFill="1" applyBorder="1" applyAlignment="1" applyProtection="1">
      <alignment/>
      <protection/>
    </xf>
    <xf numFmtId="37" fontId="20" fillId="0" borderId="20" xfId="0" applyNumberFormat="1" applyFont="1" applyFill="1" applyBorder="1" applyAlignment="1" applyProtection="1">
      <alignment vertical="center"/>
      <protection/>
    </xf>
    <xf numFmtId="37" fontId="20" fillId="0" borderId="18" xfId="0" applyNumberFormat="1" applyFont="1" applyFill="1" applyBorder="1" applyAlignment="1" applyProtection="1">
      <alignment vertical="center"/>
      <protection/>
    </xf>
    <xf numFmtId="0" fontId="5" fillId="0" borderId="20" xfId="0" applyFont="1" applyFill="1" applyBorder="1" applyAlignment="1" applyProtection="1">
      <alignment/>
      <protection/>
    </xf>
    <xf numFmtId="0" fontId="21" fillId="0" borderId="7" xfId="0" applyFont="1" applyBorder="1" applyAlignment="1" applyProtection="1">
      <alignment vertical="center"/>
      <protection/>
    </xf>
    <xf numFmtId="0" fontId="20" fillId="0" borderId="7" xfId="0" applyFont="1" applyBorder="1" applyAlignment="1" applyProtection="1">
      <alignment vertical="center"/>
      <protection/>
    </xf>
    <xf numFmtId="3" fontId="6" fillId="3" borderId="21" xfId="0" applyNumberFormat="1" applyFont="1" applyFill="1" applyBorder="1" applyAlignment="1" applyProtection="1">
      <alignment/>
      <protection/>
    </xf>
    <xf numFmtId="0" fontId="5" fillId="0" borderId="10" xfId="0" applyNumberFormat="1" applyFont="1" applyBorder="1" applyAlignment="1" applyProtection="1">
      <alignment/>
      <protection/>
    </xf>
    <xf numFmtId="0" fontId="5" fillId="0" borderId="10" xfId="0" applyFont="1" applyBorder="1" applyAlignment="1" applyProtection="1">
      <alignment/>
      <protection/>
    </xf>
    <xf numFmtId="3" fontId="5" fillId="5" borderId="21" xfId="0" applyNumberFormat="1" applyFont="1" applyFill="1" applyBorder="1" applyAlignment="1" applyProtection="1">
      <alignment/>
      <protection locked="0"/>
    </xf>
    <xf numFmtId="0" fontId="6" fillId="0" borderId="6" xfId="0" applyFont="1" applyFill="1" applyBorder="1" applyAlignment="1" applyProtection="1">
      <alignment horizontal="left" vertical="center"/>
      <protection/>
    </xf>
    <xf numFmtId="0" fontId="6" fillId="0" borderId="6" xfId="0" applyNumberFormat="1" applyFont="1" applyFill="1" applyBorder="1" applyAlignment="1" applyProtection="1">
      <alignment/>
      <protection/>
    </xf>
    <xf numFmtId="0" fontId="6" fillId="0" borderId="6" xfId="0" applyFont="1" applyFill="1" applyBorder="1" applyAlignment="1" applyProtection="1">
      <alignment vertical="center"/>
      <protection/>
    </xf>
    <xf numFmtId="0" fontId="5" fillId="0" borderId="7" xfId="0" applyNumberFormat="1" applyFont="1" applyBorder="1" applyAlignment="1" applyProtection="1">
      <alignment/>
      <protection/>
    </xf>
    <xf numFmtId="0" fontId="20" fillId="0" borderId="0" xfId="0" applyNumberFormat="1" applyFont="1" applyBorder="1" applyAlignment="1" applyProtection="1">
      <alignment vertical="center"/>
      <protection/>
    </xf>
    <xf numFmtId="0" fontId="20" fillId="0" borderId="0" xfId="0" applyFont="1" applyBorder="1" applyAlignment="1" applyProtection="1">
      <alignment horizontal="left" vertical="center"/>
      <protection/>
    </xf>
    <xf numFmtId="0" fontId="21" fillId="0" borderId="0" xfId="0" applyNumberFormat="1" applyFont="1" applyBorder="1" applyAlignment="1" applyProtection="1">
      <alignment vertical="center"/>
      <protection/>
    </xf>
    <xf numFmtId="0" fontId="25" fillId="0" borderId="0" xfId="0" applyNumberFormat="1" applyFont="1" applyBorder="1" applyAlignment="1" applyProtection="1">
      <alignment vertical="center"/>
      <protection/>
    </xf>
    <xf numFmtId="194" fontId="20" fillId="0" borderId="0" xfId="0" applyNumberFormat="1" applyFont="1" applyBorder="1" applyAlignment="1" applyProtection="1">
      <alignment horizontal="right" vertical="center"/>
      <protection/>
    </xf>
    <xf numFmtId="0" fontId="21" fillId="0" borderId="0" xfId="0" applyNumberFormat="1" applyFont="1" applyAlignment="1" applyProtection="1">
      <alignment/>
      <protection/>
    </xf>
    <xf numFmtId="0" fontId="20" fillId="0" borderId="0" xfId="0" applyFont="1" applyAlignment="1" applyProtection="1">
      <alignment horizontal="left"/>
      <protection/>
    </xf>
    <xf numFmtId="0" fontId="21" fillId="0" borderId="0" xfId="0" applyNumberFormat="1" applyFont="1" applyBorder="1" applyAlignment="1" applyProtection="1">
      <alignment horizontal="left"/>
      <protection/>
    </xf>
    <xf numFmtId="37" fontId="20" fillId="0" borderId="0" xfId="0" applyNumberFormat="1" applyFont="1" applyAlignment="1" applyProtection="1">
      <alignment/>
      <protection/>
    </xf>
    <xf numFmtId="2" fontId="20" fillId="0" borderId="0" xfId="0" applyNumberFormat="1" applyFont="1" applyAlignment="1" applyProtection="1">
      <alignment horizontal="left"/>
      <protection/>
    </xf>
    <xf numFmtId="2" fontId="20" fillId="0" borderId="0" xfId="0" applyNumberFormat="1" applyFont="1" applyAlignment="1" applyProtection="1">
      <alignment/>
      <protection/>
    </xf>
    <xf numFmtId="0" fontId="26" fillId="0" borderId="0" xfId="32" applyFont="1" applyBorder="1" applyAlignment="1" applyProtection="1">
      <alignment horizontal="left"/>
      <protection/>
    </xf>
    <xf numFmtId="0" fontId="21" fillId="0" borderId="0" xfId="32" applyFont="1" applyBorder="1" applyAlignment="1" applyProtection="1">
      <alignment horizontal="left"/>
      <protection/>
    </xf>
    <xf numFmtId="37" fontId="21" fillId="6" borderId="22" xfId="0" applyNumberFormat="1" applyFont="1" applyFill="1" applyBorder="1" applyAlignment="1" applyProtection="1">
      <alignment vertical="center"/>
      <protection/>
    </xf>
    <xf numFmtId="0" fontId="17" fillId="6" borderId="9" xfId="0" applyFont="1" applyFill="1" applyBorder="1" applyAlignment="1" applyProtection="1">
      <alignment vertical="center"/>
      <protection/>
    </xf>
    <xf numFmtId="37" fontId="21" fillId="6" borderId="8" xfId="0" applyNumberFormat="1" applyFont="1" applyFill="1" applyBorder="1" applyAlignment="1" applyProtection="1">
      <alignment horizontal="right" vertical="center"/>
      <protection/>
    </xf>
    <xf numFmtId="37" fontId="21" fillId="0" borderId="0" xfId="0" applyNumberFormat="1" applyFont="1" applyBorder="1" applyAlignment="1" applyProtection="1">
      <alignment vertical="center"/>
      <protection/>
    </xf>
    <xf numFmtId="0" fontId="21" fillId="0" borderId="0" xfId="0" applyNumberFormat="1" applyFont="1" applyBorder="1" applyAlignment="1" applyProtection="1">
      <alignment/>
      <protection/>
    </xf>
    <xf numFmtId="37" fontId="21" fillId="0" borderId="6" xfId="0" applyNumberFormat="1" applyFont="1" applyBorder="1" applyAlignment="1" applyProtection="1">
      <alignment horizontal="left"/>
      <protection/>
    </xf>
    <xf numFmtId="0" fontId="21" fillId="0" borderId="0" xfId="0" applyFont="1" applyBorder="1" applyAlignment="1" applyProtection="1">
      <alignment horizontal="right"/>
      <protection/>
    </xf>
    <xf numFmtId="37" fontId="21" fillId="0" borderId="0" xfId="0" applyNumberFormat="1" applyFont="1" applyBorder="1" applyAlignment="1" applyProtection="1">
      <alignment/>
      <protection/>
    </xf>
    <xf numFmtId="0" fontId="21" fillId="0" borderId="0" xfId="0" applyFont="1" applyBorder="1" applyAlignment="1" applyProtection="1">
      <alignment horizontal="right" vertical="top"/>
      <protection/>
    </xf>
    <xf numFmtId="0" fontId="21" fillId="6" borderId="7" xfId="0" applyNumberFormat="1" applyFont="1" applyFill="1" applyBorder="1" applyAlignment="1" applyProtection="1">
      <alignment horizontal="left"/>
      <protection/>
    </xf>
    <xf numFmtId="0" fontId="20" fillId="0" borderId="20" xfId="0" applyFont="1" applyBorder="1" applyAlignment="1" applyProtection="1">
      <alignment horizontal="left"/>
      <protection/>
    </xf>
    <xf numFmtId="186" fontId="20" fillId="0" borderId="7" xfId="33" applyFont="1" applyFill="1" applyBorder="1" applyProtection="1">
      <alignment/>
      <protection locked="0"/>
    </xf>
    <xf numFmtId="37" fontId="21" fillId="0" borderId="0" xfId="0" applyNumberFormat="1" applyFont="1" applyBorder="1" applyAlignment="1" applyProtection="1">
      <alignment horizontal="left"/>
      <protection/>
    </xf>
    <xf numFmtId="186" fontId="21" fillId="6" borderId="20" xfId="34" applyNumberFormat="1" applyFont="1" applyFill="1" applyBorder="1" applyAlignment="1" applyProtection="1">
      <alignment horizontal="left"/>
      <protection/>
    </xf>
    <xf numFmtId="186" fontId="21" fillId="6" borderId="18" xfId="34" applyNumberFormat="1" applyFont="1" applyFill="1" applyBorder="1" applyAlignment="1" applyProtection="1">
      <alignment horizontal="left"/>
      <protection/>
    </xf>
    <xf numFmtId="186" fontId="21" fillId="6" borderId="7" xfId="33" applyFont="1" applyFill="1" applyBorder="1" applyProtection="1">
      <alignment/>
      <protection/>
    </xf>
    <xf numFmtId="0" fontId="21" fillId="0" borderId="0" xfId="0" applyNumberFormat="1" applyFont="1" applyFill="1" applyBorder="1" applyAlignment="1" applyProtection="1">
      <alignment horizontal="left"/>
      <protection/>
    </xf>
    <xf numFmtId="186" fontId="21" fillId="0" borderId="0" xfId="34" applyNumberFormat="1" applyFont="1" applyFill="1" applyBorder="1" applyAlignment="1" applyProtection="1">
      <alignment horizontal="left"/>
      <protection/>
    </xf>
    <xf numFmtId="186" fontId="21" fillId="0" borderId="0" xfId="33" applyFont="1" applyFill="1" applyBorder="1" applyProtection="1">
      <alignment/>
      <protection/>
    </xf>
    <xf numFmtId="186" fontId="20" fillId="0" borderId="5" xfId="34" applyNumberFormat="1" applyFont="1" applyFill="1" applyBorder="1" applyAlignment="1" applyProtection="1">
      <alignment horizontal="left"/>
      <protection/>
    </xf>
    <xf numFmtId="186" fontId="21" fillId="0" borderId="5" xfId="34" applyNumberFormat="1" applyFont="1" applyFill="1" applyBorder="1" applyAlignment="1" applyProtection="1">
      <alignment horizontal="left"/>
      <protection/>
    </xf>
    <xf numFmtId="0" fontId="21" fillId="6" borderId="7" xfId="0" applyFont="1" applyFill="1" applyBorder="1" applyAlignment="1" applyProtection="1">
      <alignment horizontal="left"/>
      <protection/>
    </xf>
    <xf numFmtId="186" fontId="21" fillId="6" borderId="5" xfId="34" applyNumberFormat="1" applyFont="1" applyFill="1" applyBorder="1" applyAlignment="1" applyProtection="1">
      <alignment horizontal="left"/>
      <protection/>
    </xf>
    <xf numFmtId="37" fontId="21" fillId="6" borderId="20" xfId="0" applyNumberFormat="1" applyFont="1" applyFill="1" applyBorder="1" applyAlignment="1" applyProtection="1">
      <alignment horizontal="left"/>
      <protection/>
    </xf>
    <xf numFmtId="37" fontId="21" fillId="6" borderId="5" xfId="0" applyNumberFormat="1" applyFont="1" applyFill="1" applyBorder="1" applyAlignment="1" applyProtection="1">
      <alignment horizontal="left"/>
      <protection/>
    </xf>
    <xf numFmtId="37" fontId="21" fillId="6" borderId="18" xfId="0" applyNumberFormat="1" applyFont="1" applyFill="1" applyBorder="1" applyAlignment="1" applyProtection="1">
      <alignment horizontal="left"/>
      <protection/>
    </xf>
    <xf numFmtId="186" fontId="21" fillId="6" borderId="7" xfId="36" applyFont="1" applyFill="1" applyBorder="1" applyProtection="1">
      <alignment/>
      <protection/>
    </xf>
    <xf numFmtId="37" fontId="21" fillId="0" borderId="5" xfId="0" applyNumberFormat="1" applyFont="1" applyFill="1" applyBorder="1" applyAlignment="1" applyProtection="1">
      <alignment horizontal="left"/>
      <protection/>
    </xf>
    <xf numFmtId="37" fontId="21" fillId="0" borderId="18" xfId="0" applyNumberFormat="1" applyFont="1" applyFill="1" applyBorder="1" applyAlignment="1" applyProtection="1">
      <alignment horizontal="left"/>
      <protection/>
    </xf>
    <xf numFmtId="186" fontId="20" fillId="0" borderId="0" xfId="33" applyFont="1" applyFill="1" applyBorder="1" applyProtection="1">
      <alignment/>
      <protection/>
    </xf>
    <xf numFmtId="37" fontId="20" fillId="0" borderId="20" xfId="0" applyNumberFormat="1" applyFont="1" applyFill="1" applyBorder="1" applyAlignment="1" applyProtection="1">
      <alignment horizontal="left"/>
      <protection/>
    </xf>
    <xf numFmtId="37" fontId="20" fillId="0" borderId="18" xfId="0" applyNumberFormat="1" applyFont="1" applyFill="1" applyBorder="1" applyAlignment="1" applyProtection="1">
      <alignment horizontal="left"/>
      <protection/>
    </xf>
    <xf numFmtId="0" fontId="21" fillId="0" borderId="0" xfId="0" applyFont="1" applyBorder="1" applyAlignment="1" applyProtection="1">
      <alignment horizontal="left"/>
      <protection/>
    </xf>
    <xf numFmtId="1" fontId="20" fillId="0" borderId="5" xfId="0" applyNumberFormat="1" applyFont="1" applyFill="1" applyBorder="1" applyAlignment="1" applyProtection="1">
      <alignment horizontal="left"/>
      <protection/>
    </xf>
    <xf numFmtId="1" fontId="20" fillId="0" borderId="18" xfId="0" applyNumberFormat="1" applyFont="1" applyFill="1" applyBorder="1" applyAlignment="1" applyProtection="1">
      <alignment horizontal="left"/>
      <protection/>
    </xf>
    <xf numFmtId="192" fontId="21" fillId="6" borderId="18" xfId="35" applyNumberFormat="1" applyFont="1" applyFill="1" applyBorder="1" applyAlignment="1" applyProtection="1">
      <alignment/>
      <protection/>
    </xf>
    <xf numFmtId="0" fontId="21" fillId="6" borderId="5" xfId="0" applyFont="1" applyFill="1" applyBorder="1" applyAlignment="1" applyProtection="1">
      <alignment horizontal="left"/>
      <protection/>
    </xf>
    <xf numFmtId="0" fontId="21" fillId="6" borderId="18" xfId="0" applyFont="1" applyFill="1" applyBorder="1" applyAlignment="1" applyProtection="1">
      <alignment horizontal="left"/>
      <protection/>
    </xf>
    <xf numFmtId="192" fontId="20" fillId="0" borderId="0" xfId="35" applyNumberFormat="1" applyFont="1" applyFill="1" applyBorder="1" applyAlignment="1" applyProtection="1">
      <alignment/>
      <protection/>
    </xf>
    <xf numFmtId="0" fontId="21" fillId="0" borderId="0" xfId="0" applyFont="1" applyFill="1" applyBorder="1" applyAlignment="1" applyProtection="1">
      <alignment horizontal="left"/>
      <protection/>
    </xf>
    <xf numFmtId="186" fontId="21" fillId="6" borderId="20" xfId="34" applyNumberFormat="1" applyFont="1" applyFill="1" applyBorder="1" applyAlignment="1" applyProtection="1">
      <alignment/>
      <protection/>
    </xf>
    <xf numFmtId="186" fontId="21" fillId="6" borderId="18" xfId="34" applyNumberFormat="1" applyFont="1" applyFill="1" applyBorder="1" applyAlignment="1" applyProtection="1">
      <alignment/>
      <protection/>
    </xf>
    <xf numFmtId="0" fontId="20" fillId="0" borderId="0" xfId="0" applyFont="1" applyFill="1" applyAlignment="1" applyProtection="1">
      <alignment/>
      <protection/>
    </xf>
    <xf numFmtId="0" fontId="21" fillId="0" borderId="5" xfId="0" applyNumberFormat="1" applyFont="1" applyFill="1" applyBorder="1" applyAlignment="1" applyProtection="1">
      <alignment horizontal="left"/>
      <protection/>
    </xf>
    <xf numFmtId="0" fontId="21" fillId="0" borderId="0" xfId="0" applyFont="1" applyAlignment="1" applyProtection="1">
      <alignment/>
      <protection/>
    </xf>
    <xf numFmtId="0" fontId="20" fillId="6" borderId="5" xfId="0" applyFont="1" applyFill="1" applyBorder="1" applyAlignment="1" applyProtection="1">
      <alignment/>
      <protection/>
    </xf>
    <xf numFmtId="186" fontId="20" fillId="6" borderId="7" xfId="0" applyNumberFormat="1" applyFont="1" applyFill="1" applyBorder="1" applyAlignment="1" applyProtection="1">
      <alignment/>
      <protection/>
    </xf>
    <xf numFmtId="3" fontId="6" fillId="3" borderId="22" xfId="0" applyNumberFormat="1" applyFont="1" applyFill="1" applyBorder="1" applyAlignment="1" applyProtection="1">
      <alignment/>
      <protection/>
    </xf>
    <xf numFmtId="37" fontId="21" fillId="6" borderId="9" xfId="0" applyNumberFormat="1" applyFont="1" applyFill="1" applyBorder="1" applyAlignment="1" applyProtection="1">
      <alignment horizontal="left" vertical="center"/>
      <protection/>
    </xf>
    <xf numFmtId="3" fontId="6" fillId="3" borderId="22" xfId="0" applyNumberFormat="1" applyFont="1" applyFill="1" applyBorder="1" applyAlignment="1" applyProtection="1">
      <alignment vertical="center"/>
      <protection/>
    </xf>
    <xf numFmtId="3" fontId="6" fillId="3" borderId="9" xfId="0" applyNumberFormat="1" applyFont="1" applyFill="1" applyBorder="1" applyAlignment="1" applyProtection="1">
      <alignment vertical="center"/>
      <protection/>
    </xf>
    <xf numFmtId="3" fontId="6" fillId="3" borderId="8" xfId="0" applyNumberFormat="1" applyFont="1" applyFill="1" applyBorder="1" applyAlignment="1" applyProtection="1">
      <alignment vertical="center"/>
      <protection/>
    </xf>
    <xf numFmtId="216" fontId="20" fillId="5" borderId="20" xfId="0" applyNumberFormat="1" applyFont="1" applyFill="1" applyBorder="1" applyAlignment="1" applyProtection="1">
      <alignment horizontal="left" vertical="center"/>
      <protection locked="0"/>
    </xf>
    <xf numFmtId="0" fontId="20" fillId="0" borderId="20" xfId="0" applyNumberFormat="1" applyFont="1" applyFill="1" applyBorder="1" applyAlignment="1" applyProtection="1">
      <alignment horizontal="left" vertical="center"/>
      <protection locked="0"/>
    </xf>
    <xf numFmtId="0" fontId="20" fillId="5" borderId="20" xfId="0" applyNumberFormat="1" applyFont="1" applyFill="1" applyBorder="1" applyAlignment="1" applyProtection="1">
      <alignment horizontal="left" vertical="center"/>
      <protection locked="0"/>
    </xf>
    <xf numFmtId="37" fontId="20" fillId="5" borderId="20" xfId="0" applyNumberFormat="1" applyFont="1" applyFill="1" applyBorder="1" applyAlignment="1" applyProtection="1">
      <alignment horizontal="left" vertical="center"/>
      <protection locked="0"/>
    </xf>
    <xf numFmtId="0" fontId="20" fillId="0" borderId="5" xfId="0" applyNumberFormat="1" applyFont="1" applyFill="1" applyBorder="1" applyAlignment="1" applyProtection="1">
      <alignment horizontal="left" vertical="center"/>
      <protection locked="0"/>
    </xf>
    <xf numFmtId="0" fontId="20" fillId="0" borderId="18" xfId="0" applyNumberFormat="1" applyFont="1" applyFill="1" applyBorder="1" applyAlignment="1" applyProtection="1">
      <alignment horizontal="left" vertical="center"/>
      <protection locked="0"/>
    </xf>
    <xf numFmtId="37" fontId="20" fillId="0" borderId="20" xfId="0" applyNumberFormat="1" applyFont="1" applyFill="1" applyBorder="1" applyAlignment="1" applyProtection="1">
      <alignment horizontal="left" vertical="center"/>
      <protection locked="0"/>
    </xf>
    <xf numFmtId="37" fontId="20" fillId="0" borderId="5" xfId="0" applyNumberFormat="1" applyFont="1" applyFill="1" applyBorder="1" applyAlignment="1" applyProtection="1">
      <alignment horizontal="left" vertical="center"/>
      <protection locked="0"/>
    </xf>
    <xf numFmtId="37" fontId="20" fillId="0" borderId="18" xfId="0" applyNumberFormat="1" applyFont="1" applyFill="1" applyBorder="1" applyAlignment="1" applyProtection="1">
      <alignment horizontal="left" vertical="center"/>
      <protection locked="0"/>
    </xf>
    <xf numFmtId="0" fontId="20" fillId="5" borderId="5" xfId="0" applyNumberFormat="1" applyFont="1" applyFill="1" applyBorder="1" applyAlignment="1" applyProtection="1">
      <alignment horizontal="left" vertical="center"/>
      <protection locked="0"/>
    </xf>
    <xf numFmtId="0" fontId="20" fillId="5" borderId="18" xfId="0" applyNumberFormat="1" applyFont="1" applyFill="1" applyBorder="1" applyAlignment="1" applyProtection="1">
      <alignment horizontal="left" vertical="center"/>
      <protection locked="0"/>
    </xf>
    <xf numFmtId="37" fontId="20" fillId="5" borderId="5" xfId="0" applyNumberFormat="1" applyFont="1" applyFill="1" applyBorder="1" applyAlignment="1" applyProtection="1">
      <alignment horizontal="left" vertical="center"/>
      <protection locked="0"/>
    </xf>
    <xf numFmtId="37" fontId="20" fillId="5" borderId="18" xfId="0" applyNumberFormat="1" applyFont="1" applyFill="1" applyBorder="1" applyAlignment="1" applyProtection="1">
      <alignment horizontal="left" vertical="center"/>
      <protection locked="0"/>
    </xf>
    <xf numFmtId="37" fontId="20" fillId="5" borderId="7" xfId="0" applyNumberFormat="1" applyFont="1" applyFill="1" applyBorder="1" applyAlignment="1" applyProtection="1">
      <alignment horizontal="left" vertical="center"/>
      <protection locked="0"/>
    </xf>
    <xf numFmtId="0" fontId="6" fillId="0" borderId="0" xfId="0" applyNumberFormat="1" applyFont="1" applyBorder="1" applyAlignment="1" applyProtection="1">
      <alignment vertical="center"/>
      <protection/>
    </xf>
    <xf numFmtId="3" fontId="5" fillId="0" borderId="7" xfId="0" applyNumberFormat="1" applyFont="1" applyFill="1" applyBorder="1" applyAlignment="1" applyProtection="1">
      <alignment vertical="center"/>
      <protection locked="0"/>
    </xf>
    <xf numFmtId="0" fontId="23" fillId="0" borderId="20" xfId="0" applyFont="1" applyBorder="1" applyAlignment="1" applyProtection="1">
      <alignment horizontal="left"/>
      <protection/>
    </xf>
    <xf numFmtId="1" fontId="23" fillId="0" borderId="20" xfId="0" applyNumberFormat="1" applyFont="1" applyFill="1" applyBorder="1" applyAlignment="1" applyProtection="1">
      <alignment horizontal="left"/>
      <protection/>
    </xf>
    <xf numFmtId="37" fontId="23" fillId="0" borderId="20" xfId="0" applyNumberFormat="1" applyFont="1" applyFill="1" applyBorder="1" applyAlignment="1" applyProtection="1">
      <alignment horizontal="left"/>
      <protection/>
    </xf>
    <xf numFmtId="0" fontId="23" fillId="6" borderId="20" xfId="0" applyFont="1" applyFill="1" applyBorder="1" applyAlignment="1" applyProtection="1">
      <alignment/>
      <protection/>
    </xf>
    <xf numFmtId="0" fontId="17" fillId="0" borderId="5" xfId="0" applyFont="1" applyBorder="1" applyAlignment="1" applyProtection="1">
      <alignment horizontal="left"/>
      <protection/>
    </xf>
    <xf numFmtId="0" fontId="17" fillId="0" borderId="18" xfId="0" applyFont="1" applyBorder="1" applyAlignment="1" applyProtection="1">
      <alignment horizontal="left"/>
      <protection/>
    </xf>
    <xf numFmtId="0" fontId="21" fillId="0" borderId="23" xfId="0" applyFont="1" applyBorder="1" applyAlignment="1" applyProtection="1">
      <alignment/>
      <protection/>
    </xf>
    <xf numFmtId="0" fontId="21" fillId="0" borderId="24" xfId="0" applyFont="1" applyBorder="1" applyAlignment="1" applyProtection="1">
      <alignment/>
      <protection/>
    </xf>
    <xf numFmtId="10" fontId="21" fillId="0" borderId="25" xfId="0" applyNumberFormat="1" applyFont="1" applyBorder="1" applyAlignment="1" applyProtection="1">
      <alignment horizontal="right"/>
      <protection/>
    </xf>
    <xf numFmtId="10" fontId="21" fillId="0" borderId="26" xfId="0" applyNumberFormat="1" applyFont="1" applyBorder="1" applyAlignment="1" applyProtection="1">
      <alignment horizontal="right"/>
      <protection/>
    </xf>
    <xf numFmtId="0" fontId="20" fillId="0" borderId="20" xfId="0" applyFont="1" applyBorder="1" applyAlignment="1" applyProtection="1">
      <alignment horizontal="left"/>
      <protection/>
    </xf>
    <xf numFmtId="0" fontId="21" fillId="0" borderId="20" xfId="0" applyFont="1" applyBorder="1" applyAlignment="1" applyProtection="1">
      <alignment vertical="center" wrapText="1"/>
      <protection/>
    </xf>
    <xf numFmtId="0" fontId="20" fillId="0" borderId="5" xfId="0" applyFont="1" applyBorder="1" applyAlignment="1" applyProtection="1">
      <alignment/>
      <protection/>
    </xf>
    <xf numFmtId="0" fontId="20" fillId="0" borderId="18" xfId="0" applyFont="1" applyBorder="1" applyAlignment="1" applyProtection="1">
      <alignment/>
      <protection/>
    </xf>
    <xf numFmtId="0" fontId="20" fillId="0" borderId="0" xfId="0" applyFont="1" applyBorder="1" applyAlignment="1" applyProtection="1">
      <alignment horizontal="left" vertical="top" wrapText="1"/>
      <protection/>
    </xf>
    <xf numFmtId="0" fontId="20" fillId="0" borderId="0" xfId="0" applyFont="1" applyBorder="1" applyAlignment="1" applyProtection="1">
      <alignment/>
      <protection/>
    </xf>
    <xf numFmtId="0" fontId="20" fillId="0" borderId="14" xfId="0" applyFont="1" applyBorder="1" applyAlignment="1" applyProtection="1">
      <alignment/>
      <protection/>
    </xf>
    <xf numFmtId="37" fontId="20" fillId="0" borderId="7" xfId="0" applyNumberFormat="1" applyFont="1" applyFill="1" applyBorder="1" applyAlignment="1" applyProtection="1">
      <alignment horizontal="left" vertical="center"/>
      <protection/>
    </xf>
    <xf numFmtId="0" fontId="0" fillId="0" borderId="0"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37" fontId="20" fillId="0" borderId="5" xfId="0" applyNumberFormat="1" applyFont="1" applyFill="1" applyBorder="1" applyAlignment="1" applyProtection="1">
      <alignment horizontal="center" vertical="center"/>
      <protection/>
    </xf>
    <xf numFmtId="37" fontId="20" fillId="0" borderId="18" xfId="0" applyNumberFormat="1" applyFont="1" applyFill="1" applyBorder="1" applyAlignment="1" applyProtection="1">
      <alignment horizontal="center" vertical="center"/>
      <protection/>
    </xf>
    <xf numFmtId="202" fontId="20" fillId="0" borderId="5" xfId="0" applyNumberFormat="1" applyFont="1" applyBorder="1" applyAlignment="1" applyProtection="1">
      <alignment horizontal="center" wrapText="1"/>
      <protection/>
    </xf>
    <xf numFmtId="202" fontId="20" fillId="0" borderId="18" xfId="0" applyNumberFormat="1" applyFont="1" applyBorder="1" applyAlignment="1" applyProtection="1">
      <alignment horizontal="center" wrapText="1"/>
      <protection/>
    </xf>
    <xf numFmtId="0" fontId="21" fillId="0" borderId="5" xfId="0" applyFont="1" applyBorder="1" applyAlignment="1" applyProtection="1">
      <alignment horizontal="center" wrapText="1"/>
      <protection/>
    </xf>
    <xf numFmtId="0" fontId="21" fillId="0" borderId="18" xfId="0" applyFont="1" applyBorder="1" applyAlignment="1" applyProtection="1">
      <alignment horizontal="center" wrapText="1"/>
      <protection/>
    </xf>
    <xf numFmtId="0" fontId="20" fillId="0" borderId="0" xfId="0" applyFont="1" applyBorder="1" applyAlignment="1" applyProtection="1">
      <alignment horizontal="justify" wrapText="1"/>
      <protection/>
    </xf>
    <xf numFmtId="0" fontId="17" fillId="0" borderId="0" xfId="0" applyFont="1" applyAlignment="1" applyProtection="1">
      <alignment horizontal="justify" wrapText="1"/>
      <protection/>
    </xf>
    <xf numFmtId="0" fontId="21" fillId="0" borderId="27" xfId="0" applyFont="1" applyBorder="1" applyAlignment="1" applyProtection="1">
      <alignment/>
      <protection/>
    </xf>
    <xf numFmtId="0" fontId="21" fillId="0" borderId="5" xfId="0" applyFont="1" applyBorder="1" applyAlignment="1" applyProtection="1">
      <alignment/>
      <protection/>
    </xf>
    <xf numFmtId="3" fontId="21" fillId="0" borderId="28" xfId="0" applyNumberFormat="1" applyFont="1" applyBorder="1" applyAlignment="1" applyProtection="1">
      <alignment horizontal="right"/>
      <protection/>
    </xf>
    <xf numFmtId="3" fontId="21" fillId="0" borderId="29" xfId="0" applyNumberFormat="1" applyFont="1" applyBorder="1" applyAlignment="1" applyProtection="1">
      <alignment horizontal="right"/>
      <protection/>
    </xf>
    <xf numFmtId="10" fontId="21" fillId="0" borderId="20" xfId="0" applyNumberFormat="1" applyFont="1" applyBorder="1" applyAlignment="1" applyProtection="1">
      <alignment horizontal="right"/>
      <protection/>
    </xf>
    <xf numFmtId="10" fontId="21" fillId="0" borderId="30" xfId="0" applyNumberFormat="1" applyFont="1" applyBorder="1" applyAlignment="1" applyProtection="1">
      <alignment horizontal="right"/>
      <protection/>
    </xf>
    <xf numFmtId="3" fontId="21" fillId="0" borderId="20" xfId="0" applyNumberFormat="1" applyFont="1" applyBorder="1" applyAlignment="1" applyProtection="1">
      <alignment horizontal="right"/>
      <protection/>
    </xf>
    <xf numFmtId="3" fontId="21" fillId="0" borderId="30" xfId="0" applyNumberFormat="1" applyFont="1" applyBorder="1" applyAlignment="1" applyProtection="1">
      <alignment horizontal="right"/>
      <protection/>
    </xf>
    <xf numFmtId="0" fontId="21" fillId="0" borderId="31" xfId="0" applyFont="1" applyBorder="1" applyAlignment="1" applyProtection="1">
      <alignment/>
      <protection/>
    </xf>
    <xf numFmtId="0" fontId="21" fillId="0" borderId="32" xfId="0" applyFont="1" applyBorder="1" applyAlignment="1" applyProtection="1">
      <alignment/>
      <protection/>
    </xf>
    <xf numFmtId="0" fontId="23" fillId="0" borderId="20" xfId="0" applyFont="1" applyBorder="1" applyAlignment="1" applyProtection="1">
      <alignment horizontal="left"/>
      <protection/>
    </xf>
    <xf numFmtId="0" fontId="23" fillId="0" borderId="5" xfId="0" applyFont="1" applyBorder="1" applyAlignment="1" applyProtection="1">
      <alignment horizontal="left"/>
      <protection/>
    </xf>
    <xf numFmtId="0" fontId="23" fillId="0" borderId="18" xfId="0" applyFont="1" applyBorder="1" applyAlignment="1" applyProtection="1">
      <alignment horizontal="left"/>
      <protection/>
    </xf>
    <xf numFmtId="37" fontId="21" fillId="0" borderId="6" xfId="0" applyNumberFormat="1" applyFont="1" applyBorder="1" applyAlignment="1" applyProtection="1">
      <alignment horizontal="left"/>
      <protection/>
    </xf>
    <xf numFmtId="37" fontId="21" fillId="6" borderId="9" xfId="0" applyNumberFormat="1" applyFont="1" applyFill="1" applyBorder="1" applyAlignment="1" applyProtection="1">
      <alignment horizontal="left" vertical="center"/>
      <protection/>
    </xf>
    <xf numFmtId="0" fontId="17" fillId="6" borderId="9" xfId="0" applyFont="1" applyFill="1" applyBorder="1" applyAlignment="1" applyProtection="1">
      <alignment vertical="center"/>
      <protection/>
    </xf>
    <xf numFmtId="186" fontId="21" fillId="6" borderId="20" xfId="34" applyNumberFormat="1" applyFont="1" applyFill="1" applyBorder="1" applyAlignment="1" applyProtection="1">
      <alignment horizontal="left"/>
      <protection/>
    </xf>
    <xf numFmtId="0" fontId="17" fillId="6" borderId="5" xfId="0" applyFont="1" applyFill="1" applyBorder="1" applyAlignment="1" applyProtection="1">
      <alignment/>
      <protection/>
    </xf>
    <xf numFmtId="0" fontId="17" fillId="6" borderId="18" xfId="0" applyFont="1" applyFill="1" applyBorder="1" applyAlignment="1" applyProtection="1">
      <alignment/>
      <protection/>
    </xf>
    <xf numFmtId="0" fontId="5" fillId="0" borderId="10" xfId="0" applyFont="1" applyFill="1" applyBorder="1" applyAlignment="1" applyProtection="1">
      <alignment wrapText="1"/>
      <protection/>
    </xf>
    <xf numFmtId="0" fontId="0" fillId="0" borderId="10" xfId="0" applyBorder="1" applyAlignment="1" applyProtection="1">
      <alignment wrapText="1"/>
      <protection/>
    </xf>
    <xf numFmtId="0" fontId="5" fillId="0" borderId="0" xfId="0" applyFont="1" applyFill="1" applyBorder="1" applyAlignment="1" applyProtection="1">
      <alignment wrapText="1"/>
      <protection/>
    </xf>
    <xf numFmtId="0" fontId="0" fillId="0" borderId="0" xfId="0" applyAlignment="1" applyProtection="1">
      <alignment/>
      <protection/>
    </xf>
    <xf numFmtId="0" fontId="6" fillId="0" borderId="0" xfId="0" applyFont="1" applyAlignment="1" applyProtection="1">
      <alignment vertical="center" wrapText="1"/>
      <protection/>
    </xf>
  </cellXfs>
  <cellStyles count="30">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APZ Nacalculatie1998" xfId="32"/>
    <cellStyle name="Tabelstandaard" xfId="33"/>
    <cellStyle name="Tabelstandaard financieel" xfId="34"/>
    <cellStyle name="Tabelstandaard negatief" xfId="35"/>
    <cellStyle name="Tabelstandaard Totaal" xfId="36"/>
    <cellStyle name="Tabelstandaard Totaal Negatief" xfId="37"/>
    <cellStyle name="Table  - Opmaakprofiel6" xfId="38"/>
    <cellStyle name="Title  - Opmaakprofiel1" xfId="39"/>
    <cellStyle name="TotCol - Opmaakprofiel5" xfId="40"/>
    <cellStyle name="TotRow - Opmaakprofiel4" xfId="41"/>
    <cellStyle name="Currency" xfId="42"/>
    <cellStyle name="Currency [0]" xfId="43"/>
  </cellStyles>
  <dxfs count="4">
    <dxf>
      <fill>
        <patternFill>
          <bgColor rgb="FFD7DCEF"/>
        </patternFill>
      </fill>
      <border/>
    </dxf>
    <dxf>
      <font>
        <color auto="1"/>
      </font>
      <fill>
        <patternFill patternType="none">
          <bgColor indexed="65"/>
        </patternFill>
      </fill>
      <border/>
    </dxf>
    <dxf>
      <fill>
        <patternFill>
          <bgColor rgb="FFFFCC99"/>
        </patternFill>
      </fill>
      <border/>
    </dxf>
    <dxf>
      <fill>
        <patternFill>
          <bgColor rgb="FFE2DCD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7DCEF"/>
      <rgbColor rgb="00CCFFCC"/>
      <rgbColor rgb="00FFFF99"/>
      <rgbColor rgb="00E2DCD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X:\Algemeen\Clipart\Ctg\LogoKop.ep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X:\Algemeen\Clipart\Ctg\LogoKop.ep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X:\Algemeen\Clipart\Ctg\LogoKop.ep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X:\Algemeen\Clipart\Ctg\LogoKop.eps" TargetMode="External"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0</xdr:row>
      <xdr:rowOff>0</xdr:rowOff>
    </xdr:from>
    <xdr:to>
      <xdr:col>11</xdr:col>
      <xdr:colOff>28575</xdr:colOff>
      <xdr:row>4</xdr:row>
      <xdr:rowOff>0</xdr:rowOff>
    </xdr:to>
    <xdr:pic>
      <xdr:nvPicPr>
        <xdr:cNvPr id="1" name="Picture 40"/>
        <xdr:cNvPicPr preferRelativeResize="1">
          <a:picLocks noChangeAspect="1"/>
        </xdr:cNvPicPr>
      </xdr:nvPicPr>
      <xdr:blipFill>
        <a:blip r:embed="rId1"/>
        <a:stretch>
          <a:fillRect/>
        </a:stretch>
      </xdr:blipFill>
      <xdr:spPr>
        <a:xfrm>
          <a:off x="7258050" y="0"/>
          <a:ext cx="1905000" cy="9525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grpSp>
      <xdr:nvGrpSpPr>
        <xdr:cNvPr id="1" name="Group 1"/>
        <xdr:cNvGrpSpPr>
          <a:grpSpLocks/>
        </xdr:cNvGrpSpPr>
      </xdr:nvGrpSpPr>
      <xdr:grpSpPr>
        <a:xfrm>
          <a:off x="7715250" y="628650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8</xdr:col>
      <xdr:colOff>0</xdr:colOff>
      <xdr:row>41</xdr:row>
      <xdr:rowOff>0</xdr:rowOff>
    </xdr:from>
    <xdr:to>
      <xdr:col>8</xdr:col>
      <xdr:colOff>0</xdr:colOff>
      <xdr:row>41</xdr:row>
      <xdr:rowOff>0</xdr:rowOff>
    </xdr:to>
    <xdr:grpSp>
      <xdr:nvGrpSpPr>
        <xdr:cNvPr id="5" name="Group 5"/>
        <xdr:cNvGrpSpPr>
          <a:grpSpLocks/>
        </xdr:cNvGrpSpPr>
      </xdr:nvGrpSpPr>
      <xdr:grpSpPr>
        <a:xfrm>
          <a:off x="7715250" y="628650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10</xdr:col>
      <xdr:colOff>0</xdr:colOff>
      <xdr:row>41</xdr:row>
      <xdr:rowOff>0</xdr:rowOff>
    </xdr:from>
    <xdr:to>
      <xdr:col>10</xdr:col>
      <xdr:colOff>0</xdr:colOff>
      <xdr:row>41</xdr:row>
      <xdr:rowOff>0</xdr:rowOff>
    </xdr:to>
    <xdr:grpSp>
      <xdr:nvGrpSpPr>
        <xdr:cNvPr id="9" name="Group 9"/>
        <xdr:cNvGrpSpPr>
          <a:grpSpLocks/>
        </xdr:cNvGrpSpPr>
      </xdr:nvGrpSpPr>
      <xdr:grpSpPr>
        <a:xfrm>
          <a:off x="9896475" y="6286500"/>
          <a:ext cx="0" cy="0"/>
          <a:chOff x="790" y="4"/>
          <a:chExt cx="90" cy="54"/>
        </a:xfrm>
        <a:solidFill>
          <a:srgbClr val="FFFFFF"/>
        </a:solidFill>
      </xdr:grpSpPr>
      <xdr:sp>
        <xdr:nvSpPr>
          <xdr:cNvPr id="10" name="Rectangle 1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10</xdr:col>
      <xdr:colOff>0</xdr:colOff>
      <xdr:row>41</xdr:row>
      <xdr:rowOff>0</xdr:rowOff>
    </xdr:from>
    <xdr:to>
      <xdr:col>10</xdr:col>
      <xdr:colOff>0</xdr:colOff>
      <xdr:row>41</xdr:row>
      <xdr:rowOff>0</xdr:rowOff>
    </xdr:to>
    <xdr:grpSp>
      <xdr:nvGrpSpPr>
        <xdr:cNvPr id="13" name="Group 13"/>
        <xdr:cNvGrpSpPr>
          <a:grpSpLocks/>
        </xdr:cNvGrpSpPr>
      </xdr:nvGrpSpPr>
      <xdr:grpSpPr>
        <a:xfrm>
          <a:off x="9896475" y="6286500"/>
          <a:ext cx="0" cy="0"/>
          <a:chOff x="790" y="4"/>
          <a:chExt cx="90" cy="54"/>
        </a:xfrm>
        <a:solidFill>
          <a:srgbClr val="FFFFFF"/>
        </a:solidFill>
      </xdr:grpSpPr>
      <xdr:sp>
        <xdr:nvSpPr>
          <xdr:cNvPr id="14" name="Rectangle 1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grpSp>
      <xdr:nvGrpSpPr>
        <xdr:cNvPr id="1" name="Group 1"/>
        <xdr:cNvGrpSpPr>
          <a:grpSpLocks/>
        </xdr:cNvGrpSpPr>
      </xdr:nvGrpSpPr>
      <xdr:grpSpPr>
        <a:xfrm>
          <a:off x="8096250" y="466725"/>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4</xdr:col>
      <xdr:colOff>0</xdr:colOff>
      <xdr:row>3</xdr:row>
      <xdr:rowOff>0</xdr:rowOff>
    </xdr:from>
    <xdr:to>
      <xdr:col>4</xdr:col>
      <xdr:colOff>0</xdr:colOff>
      <xdr:row>3</xdr:row>
      <xdr:rowOff>0</xdr:rowOff>
    </xdr:to>
    <xdr:grpSp>
      <xdr:nvGrpSpPr>
        <xdr:cNvPr id="5" name="Group 5"/>
        <xdr:cNvGrpSpPr>
          <a:grpSpLocks/>
        </xdr:cNvGrpSpPr>
      </xdr:nvGrpSpPr>
      <xdr:grpSpPr>
        <a:xfrm>
          <a:off x="8096250" y="466725"/>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xdr:row>
      <xdr:rowOff>0</xdr:rowOff>
    </xdr:from>
    <xdr:to>
      <xdr:col>6</xdr:col>
      <xdr:colOff>0</xdr:colOff>
      <xdr:row>3</xdr:row>
      <xdr:rowOff>0</xdr:rowOff>
    </xdr:to>
    <xdr:grpSp>
      <xdr:nvGrpSpPr>
        <xdr:cNvPr id="9" name="Group 9"/>
        <xdr:cNvGrpSpPr>
          <a:grpSpLocks/>
        </xdr:cNvGrpSpPr>
      </xdr:nvGrpSpPr>
      <xdr:grpSpPr>
        <a:xfrm>
          <a:off x="8953500" y="466725"/>
          <a:ext cx="0" cy="0"/>
          <a:chOff x="790" y="4"/>
          <a:chExt cx="90" cy="54"/>
        </a:xfrm>
        <a:solidFill>
          <a:srgbClr val="FFFFFF"/>
        </a:solidFill>
      </xdr:grpSpPr>
      <xdr:sp>
        <xdr:nvSpPr>
          <xdr:cNvPr id="10" name="Rectangle 1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6</xdr:col>
      <xdr:colOff>0</xdr:colOff>
      <xdr:row>3</xdr:row>
      <xdr:rowOff>0</xdr:rowOff>
    </xdr:from>
    <xdr:to>
      <xdr:col>6</xdr:col>
      <xdr:colOff>0</xdr:colOff>
      <xdr:row>3</xdr:row>
      <xdr:rowOff>0</xdr:rowOff>
    </xdr:to>
    <xdr:grpSp>
      <xdr:nvGrpSpPr>
        <xdr:cNvPr id="13" name="Group 13"/>
        <xdr:cNvGrpSpPr>
          <a:grpSpLocks/>
        </xdr:cNvGrpSpPr>
      </xdr:nvGrpSpPr>
      <xdr:grpSpPr>
        <a:xfrm>
          <a:off x="8953500" y="466725"/>
          <a:ext cx="0" cy="0"/>
          <a:chOff x="790" y="4"/>
          <a:chExt cx="90" cy="54"/>
        </a:xfrm>
        <a:solidFill>
          <a:srgbClr val="FFFFFF"/>
        </a:solidFill>
      </xdr:grpSpPr>
      <xdr:sp>
        <xdr:nvSpPr>
          <xdr:cNvPr id="14" name="Rectangle 1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2</xdr:col>
      <xdr:colOff>0</xdr:colOff>
      <xdr:row>23</xdr:row>
      <xdr:rowOff>0</xdr:rowOff>
    </xdr:to>
    <xdr:grpSp>
      <xdr:nvGrpSpPr>
        <xdr:cNvPr id="1" name="Group 1"/>
        <xdr:cNvGrpSpPr>
          <a:grpSpLocks/>
        </xdr:cNvGrpSpPr>
      </xdr:nvGrpSpPr>
      <xdr:grpSpPr>
        <a:xfrm>
          <a:off x="7896225" y="3676650"/>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2</xdr:col>
      <xdr:colOff>0</xdr:colOff>
      <xdr:row>23</xdr:row>
      <xdr:rowOff>0</xdr:rowOff>
    </xdr:from>
    <xdr:to>
      <xdr:col>2</xdr:col>
      <xdr:colOff>0</xdr:colOff>
      <xdr:row>23</xdr:row>
      <xdr:rowOff>0</xdr:rowOff>
    </xdr:to>
    <xdr:grpSp>
      <xdr:nvGrpSpPr>
        <xdr:cNvPr id="5" name="Group 5"/>
        <xdr:cNvGrpSpPr>
          <a:grpSpLocks/>
        </xdr:cNvGrpSpPr>
      </xdr:nvGrpSpPr>
      <xdr:grpSpPr>
        <a:xfrm>
          <a:off x="7896225" y="3676650"/>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2</xdr:col>
      <xdr:colOff>0</xdr:colOff>
      <xdr:row>23</xdr:row>
      <xdr:rowOff>0</xdr:rowOff>
    </xdr:from>
    <xdr:to>
      <xdr:col>2</xdr:col>
      <xdr:colOff>0</xdr:colOff>
      <xdr:row>23</xdr:row>
      <xdr:rowOff>0</xdr:rowOff>
    </xdr:to>
    <xdr:grpSp>
      <xdr:nvGrpSpPr>
        <xdr:cNvPr id="9" name="Group 9"/>
        <xdr:cNvGrpSpPr>
          <a:grpSpLocks/>
        </xdr:cNvGrpSpPr>
      </xdr:nvGrpSpPr>
      <xdr:grpSpPr>
        <a:xfrm>
          <a:off x="7896225" y="3676650"/>
          <a:ext cx="0" cy="0"/>
          <a:chOff x="790" y="4"/>
          <a:chExt cx="90" cy="54"/>
        </a:xfrm>
        <a:solidFill>
          <a:srgbClr val="FFFFFF"/>
        </a:solidFill>
      </xdr:grpSpPr>
      <xdr:sp>
        <xdr:nvSpPr>
          <xdr:cNvPr id="10" name="Rectangle 1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2</xdr:col>
      <xdr:colOff>0</xdr:colOff>
      <xdr:row>23</xdr:row>
      <xdr:rowOff>0</xdr:rowOff>
    </xdr:from>
    <xdr:to>
      <xdr:col>2</xdr:col>
      <xdr:colOff>0</xdr:colOff>
      <xdr:row>23</xdr:row>
      <xdr:rowOff>0</xdr:rowOff>
    </xdr:to>
    <xdr:grpSp>
      <xdr:nvGrpSpPr>
        <xdr:cNvPr id="13" name="Group 13"/>
        <xdr:cNvGrpSpPr>
          <a:grpSpLocks/>
        </xdr:cNvGrpSpPr>
      </xdr:nvGrpSpPr>
      <xdr:grpSpPr>
        <a:xfrm>
          <a:off x="7896225" y="3676650"/>
          <a:ext cx="0" cy="0"/>
          <a:chOff x="790" y="4"/>
          <a:chExt cx="90" cy="54"/>
        </a:xfrm>
        <a:solidFill>
          <a:srgbClr val="FFFFFF"/>
        </a:solidFill>
      </xdr:grpSpPr>
      <xdr:sp>
        <xdr:nvSpPr>
          <xdr:cNvPr id="14" name="Rectangle 1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grpSp>
      <xdr:nvGrpSpPr>
        <xdr:cNvPr id="1" name="Group 1"/>
        <xdr:cNvGrpSpPr>
          <a:grpSpLocks/>
        </xdr:cNvGrpSpPr>
      </xdr:nvGrpSpPr>
      <xdr:grpSpPr>
        <a:xfrm>
          <a:off x="4343400" y="1628775"/>
          <a:ext cx="0" cy="0"/>
          <a:chOff x="790" y="4"/>
          <a:chExt cx="90" cy="54"/>
        </a:xfrm>
        <a:solidFill>
          <a:srgbClr val="FFFFFF"/>
        </a:solidFill>
      </xdr:grpSpPr>
      <xdr:sp>
        <xdr:nvSpPr>
          <xdr:cNvPr id="2" name="Rectangle 2"/>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4" name="TextBox 4"/>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2</xdr:col>
      <xdr:colOff>0</xdr:colOff>
      <xdr:row>11</xdr:row>
      <xdr:rowOff>0</xdr:rowOff>
    </xdr:from>
    <xdr:to>
      <xdr:col>2</xdr:col>
      <xdr:colOff>0</xdr:colOff>
      <xdr:row>11</xdr:row>
      <xdr:rowOff>0</xdr:rowOff>
    </xdr:to>
    <xdr:grpSp>
      <xdr:nvGrpSpPr>
        <xdr:cNvPr id="5" name="Group 5"/>
        <xdr:cNvGrpSpPr>
          <a:grpSpLocks/>
        </xdr:cNvGrpSpPr>
      </xdr:nvGrpSpPr>
      <xdr:grpSpPr>
        <a:xfrm>
          <a:off x="4343400" y="1628775"/>
          <a:ext cx="0" cy="0"/>
          <a:chOff x="790" y="4"/>
          <a:chExt cx="90" cy="54"/>
        </a:xfrm>
        <a:solidFill>
          <a:srgbClr val="FFFFFF"/>
        </a:solidFill>
      </xdr:grpSpPr>
      <xdr:sp>
        <xdr:nvSpPr>
          <xdr:cNvPr id="6" name="Rectangle 6"/>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7"/>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8" name="TextBox 8"/>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9" name="Group 9"/>
        <xdr:cNvGrpSpPr>
          <a:grpSpLocks/>
        </xdr:cNvGrpSpPr>
      </xdr:nvGrpSpPr>
      <xdr:grpSpPr>
        <a:xfrm>
          <a:off x="8258175" y="1628775"/>
          <a:ext cx="0" cy="0"/>
          <a:chOff x="790" y="4"/>
          <a:chExt cx="90" cy="54"/>
        </a:xfrm>
        <a:solidFill>
          <a:srgbClr val="FFFFFF"/>
        </a:solidFill>
      </xdr:grpSpPr>
      <xdr:sp>
        <xdr:nvSpPr>
          <xdr:cNvPr id="10" name="Rectangle 10"/>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2" name="TextBox 12"/>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13" name="Group 13"/>
        <xdr:cNvGrpSpPr>
          <a:grpSpLocks/>
        </xdr:cNvGrpSpPr>
      </xdr:nvGrpSpPr>
      <xdr:grpSpPr>
        <a:xfrm>
          <a:off x="8258175" y="1628775"/>
          <a:ext cx="0" cy="0"/>
          <a:chOff x="790" y="4"/>
          <a:chExt cx="90" cy="54"/>
        </a:xfrm>
        <a:solidFill>
          <a:srgbClr val="FFFFFF"/>
        </a:solidFill>
      </xdr:grpSpPr>
      <xdr:sp>
        <xdr:nvSpPr>
          <xdr:cNvPr id="14" name="Rectangle 14"/>
          <xdr:cNvSpPr>
            <a:spLocks/>
          </xdr:cNvSpPr>
        </xdr:nvSpPr>
        <xdr:spPr>
          <a:xfrm>
            <a:off x="790" y="8"/>
            <a:ext cx="90" cy="16"/>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1"/>
          </xdr:cNvPicPr>
        </xdr:nvPicPr>
        <xdr:blipFill>
          <a:blip r:link="rId1"/>
          <a:stretch>
            <a:fillRect/>
          </a:stretch>
        </xdr:blipFill>
        <xdr:spPr>
          <a:xfrm>
            <a:off x="792" y="4"/>
            <a:ext cx="87" cy="54"/>
          </a:xfrm>
          <a:prstGeom prst="rect">
            <a:avLst/>
          </a:prstGeom>
          <a:noFill/>
          <a:ln w="9525" cmpd="sng">
            <a:noFill/>
          </a:ln>
        </xdr:spPr>
      </xdr:pic>
      <xdr:sp>
        <xdr:nvSpPr>
          <xdr:cNvPr id="16" name="TextBox 16"/>
          <xdr:cNvSpPr txBox="1">
            <a:spLocks noChangeArrowheads="1"/>
          </xdr:cNvSpPr>
        </xdr:nvSpPr>
        <xdr:spPr>
          <a:xfrm>
            <a:off x="833" y="22"/>
            <a:ext cx="15" cy="14"/>
          </a:xfrm>
          <a:prstGeom prst="rect">
            <a:avLst/>
          </a:prstGeom>
          <a:noFill/>
          <a:ln w="9525" cmpd="sng">
            <a:noFill/>
          </a:ln>
        </xdr:spPr>
        <xdr:txBody>
          <a:bodyPr vertOverflow="clip" wrap="square"/>
          <a:p>
            <a:pPr algn="l">
              <a:defRPr/>
            </a:pPr>
            <a:r>
              <a:rPr lang="en-US" cap="none" sz="900" b="1" i="0" u="none" baseline="0">
                <a:latin typeface="Arial"/>
                <a:ea typeface="Arial"/>
                <a:cs typeface="Arial"/>
              </a:rPr>
              <a:t>17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2"/>
  <dimension ref="A1:Y47"/>
  <sheetViews>
    <sheetView showGridLines="0" tabSelected="1" zoomScale="90" zoomScaleNormal="90" zoomScaleSheetLayoutView="75" workbookViewId="0" topLeftCell="A2">
      <selection activeCell="A2" sqref="A2"/>
    </sheetView>
  </sheetViews>
  <sheetFormatPr defaultColWidth="9.140625" defaultRowHeight="12.75"/>
  <cols>
    <col min="1" max="1" width="8.8515625" style="16" customWidth="1"/>
    <col min="2" max="2" width="8.140625" style="16" customWidth="1"/>
    <col min="3" max="3" width="31.28125" style="16" customWidth="1"/>
    <col min="4" max="4" width="8.140625" style="16" customWidth="1"/>
    <col min="5" max="5" width="6.8515625" style="16" customWidth="1"/>
    <col min="6" max="6" width="6.28125" style="16" customWidth="1"/>
    <col min="7" max="7" width="22.421875" style="16" customWidth="1"/>
    <col min="8" max="9" width="14.28125" style="17" customWidth="1"/>
    <col min="10" max="10" width="12.57421875" style="17" customWidth="1"/>
    <col min="11" max="11" width="3.8515625" style="16" customWidth="1"/>
    <col min="12" max="20" width="9.140625" style="16" customWidth="1"/>
    <col min="21" max="21" width="9.28125" style="16" customWidth="1"/>
    <col min="22" max="16384" width="9.140625" style="16" customWidth="1"/>
  </cols>
  <sheetData>
    <row r="1" spans="1:15" s="14" customFormat="1" ht="15" customHeight="1" hidden="1">
      <c r="A1" s="60" t="b">
        <v>1</v>
      </c>
      <c r="B1" s="50"/>
      <c r="C1" s="50"/>
      <c r="D1" s="51"/>
      <c r="E1" s="51"/>
      <c r="H1" s="52"/>
      <c r="I1" s="52"/>
      <c r="J1" s="52"/>
      <c r="N1" s="61" t="s">
        <v>85</v>
      </c>
      <c r="O1" s="61" t="s">
        <v>86</v>
      </c>
    </row>
    <row r="2" spans="1:15" s="15" customFormat="1" ht="48.75" customHeight="1">
      <c r="A2" s="109" t="s">
        <v>55</v>
      </c>
      <c r="H2" s="53"/>
      <c r="I2" s="53"/>
      <c r="J2" s="53"/>
      <c r="N2" s="62"/>
      <c r="O2" s="62"/>
    </row>
    <row r="3" spans="1:11" s="18" customFormat="1" ht="19.5" customHeight="1">
      <c r="A3" s="89" t="s">
        <v>56</v>
      </c>
      <c r="B3" s="110"/>
      <c r="C3" s="111"/>
      <c r="D3" s="88"/>
      <c r="E3" s="112"/>
      <c r="F3" s="65"/>
      <c r="G3" s="65"/>
      <c r="H3" s="68"/>
      <c r="I3" s="68"/>
      <c r="J3" s="113">
        <f>IF(OR(C3=1996,C3=2000,C3=2004),366,365)</f>
        <v>365</v>
      </c>
      <c r="K3" s="68"/>
    </row>
    <row r="4" spans="1:11" ht="6.75" customHeight="1">
      <c r="A4" s="64"/>
      <c r="B4" s="64"/>
      <c r="C4" s="64"/>
      <c r="D4" s="64"/>
      <c r="E4" s="64"/>
      <c r="F4" s="65"/>
      <c r="G4" s="64"/>
      <c r="H4" s="66"/>
      <c r="I4" s="66"/>
      <c r="J4" s="66"/>
      <c r="K4" s="64"/>
    </row>
    <row r="5" spans="2:9" s="17" customFormat="1" ht="12.75" customHeight="1">
      <c r="B5" s="66"/>
      <c r="C5" s="66"/>
      <c r="D5" s="66"/>
      <c r="E5" s="67"/>
      <c r="F5" s="68"/>
      <c r="G5" s="66"/>
      <c r="H5" s="117" t="s">
        <v>33</v>
      </c>
      <c r="I5" s="116"/>
    </row>
    <row r="6" spans="1:11" s="17" customFormat="1" ht="12.75">
      <c r="A6" s="66"/>
      <c r="B6" s="66"/>
      <c r="C6" s="66"/>
      <c r="D6" s="66"/>
      <c r="E6" s="66"/>
      <c r="F6" s="68"/>
      <c r="G6" s="66"/>
      <c r="H6" s="118" t="s">
        <v>34</v>
      </c>
      <c r="I6" s="120"/>
      <c r="J6" s="255" t="s">
        <v>132</v>
      </c>
      <c r="K6" s="256"/>
    </row>
    <row r="7" spans="1:11" s="17" customFormat="1" ht="12.75">
      <c r="A7" s="114" t="s">
        <v>107</v>
      </c>
      <c r="B7" s="115"/>
      <c r="C7" s="115"/>
      <c r="D7" s="137" t="s">
        <v>39</v>
      </c>
      <c r="E7" s="138" t="s">
        <v>40</v>
      </c>
      <c r="F7" s="68"/>
      <c r="G7" s="66"/>
      <c r="H7" s="119" t="s">
        <v>35</v>
      </c>
      <c r="I7" s="121"/>
      <c r="J7" s="255"/>
      <c r="K7" s="256"/>
    </row>
    <row r="8" spans="1:11" s="17" customFormat="1" ht="12.75">
      <c r="A8" s="122" t="s">
        <v>101</v>
      </c>
      <c r="B8" s="94"/>
      <c r="C8" s="133"/>
      <c r="D8" s="227"/>
      <c r="E8" s="228"/>
      <c r="F8" s="68"/>
      <c r="G8" s="66"/>
      <c r="H8" s="118" t="s">
        <v>36</v>
      </c>
      <c r="I8" s="120"/>
      <c r="J8" s="255"/>
      <c r="K8" s="256"/>
    </row>
    <row r="9" spans="1:11" s="18" customFormat="1" ht="12.75">
      <c r="A9" s="122" t="s">
        <v>118</v>
      </c>
      <c r="B9" s="94"/>
      <c r="C9" s="133"/>
      <c r="D9" s="108"/>
      <c r="E9" s="108"/>
      <c r="F9" s="65"/>
      <c r="G9" s="65"/>
      <c r="H9" s="119" t="s">
        <v>37</v>
      </c>
      <c r="I9" s="121"/>
      <c r="J9" s="253">
        <v>1</v>
      </c>
      <c r="K9" s="254"/>
    </row>
    <row r="10" spans="1:11" s="7" customFormat="1" ht="1.5" customHeight="1">
      <c r="A10" s="257"/>
      <c r="B10" s="258"/>
      <c r="C10" s="258"/>
      <c r="D10" s="258"/>
      <c r="E10" s="258"/>
      <c r="F10" s="258"/>
      <c r="G10" s="258"/>
      <c r="H10" s="258"/>
      <c r="I10" s="258"/>
      <c r="J10" s="258"/>
      <c r="K10" s="258"/>
    </row>
    <row r="11" spans="1:11" s="7" customFormat="1" ht="6" customHeight="1">
      <c r="A11" s="72"/>
      <c r="B11" s="72"/>
      <c r="C11" s="72"/>
      <c r="D11" s="72"/>
      <c r="E11" s="72"/>
      <c r="F11" s="72"/>
      <c r="G11" s="72"/>
      <c r="H11" s="72"/>
      <c r="I11" s="72"/>
      <c r="J11" s="72"/>
      <c r="K11" s="72"/>
    </row>
    <row r="12" spans="1:11" ht="12.75">
      <c r="A12" s="64"/>
      <c r="B12" s="103" t="s">
        <v>38</v>
      </c>
      <c r="C12" s="73"/>
      <c r="D12" s="73"/>
      <c r="E12" s="73"/>
      <c r="F12" s="73"/>
      <c r="G12" s="73"/>
      <c r="H12" s="74"/>
      <c r="I12" s="74"/>
      <c r="J12" s="75"/>
      <c r="K12" s="64"/>
    </row>
    <row r="13" spans="1:11" ht="1.5" customHeight="1">
      <c r="A13" s="64"/>
      <c r="B13" s="76"/>
      <c r="C13" s="65"/>
      <c r="D13" s="65"/>
      <c r="E13" s="65"/>
      <c r="F13" s="65"/>
      <c r="G13" s="65"/>
      <c r="H13" s="68"/>
      <c r="I13" s="68"/>
      <c r="J13" s="77"/>
      <c r="K13" s="64"/>
    </row>
    <row r="14" spans="1:15" s="38" customFormat="1" ht="12.75" customHeight="1">
      <c r="A14" s="66"/>
      <c r="B14" s="78"/>
      <c r="C14" s="245" t="s">
        <v>131</v>
      </c>
      <c r="D14" s="246"/>
      <c r="E14" s="246"/>
      <c r="F14" s="246"/>
      <c r="G14" s="246"/>
      <c r="H14" s="246"/>
      <c r="I14" s="246"/>
      <c r="J14" s="247"/>
      <c r="K14" s="66"/>
      <c r="L14" s="17"/>
      <c r="M14" s="17"/>
      <c r="N14" s="17"/>
      <c r="O14" s="17"/>
    </row>
    <row r="15" spans="1:15" s="38" customFormat="1" ht="12.75">
      <c r="A15" s="66"/>
      <c r="B15" s="78"/>
      <c r="C15" s="246"/>
      <c r="D15" s="246"/>
      <c r="E15" s="246"/>
      <c r="F15" s="246"/>
      <c r="G15" s="246"/>
      <c r="H15" s="246"/>
      <c r="I15" s="246"/>
      <c r="J15" s="247"/>
      <c r="K15" s="66"/>
      <c r="L15" s="17"/>
      <c r="M15" s="107"/>
      <c r="N15" s="17"/>
      <c r="O15" s="17"/>
    </row>
    <row r="16" spans="1:15" s="38" customFormat="1" ht="12.75">
      <c r="A16" s="66"/>
      <c r="B16" s="78"/>
      <c r="C16" s="246"/>
      <c r="D16" s="246"/>
      <c r="E16" s="246"/>
      <c r="F16" s="246"/>
      <c r="G16" s="246"/>
      <c r="H16" s="246"/>
      <c r="I16" s="246"/>
      <c r="J16" s="247"/>
      <c r="K16" s="66"/>
      <c r="L16" s="17"/>
      <c r="M16" s="17"/>
      <c r="N16" s="17"/>
      <c r="O16" s="17"/>
    </row>
    <row r="17" spans="1:15" s="38" customFormat="1" ht="15">
      <c r="A17" s="66"/>
      <c r="B17" s="78"/>
      <c r="C17" s="246"/>
      <c r="D17" s="246"/>
      <c r="E17" s="246"/>
      <c r="F17" s="246"/>
      <c r="G17" s="246"/>
      <c r="H17" s="246"/>
      <c r="I17" s="246"/>
      <c r="J17" s="247"/>
      <c r="K17" s="66"/>
      <c r="L17" s="17"/>
      <c r="M17" s="17"/>
      <c r="N17" s="17"/>
      <c r="O17" s="69"/>
    </row>
    <row r="18" spans="1:15" s="38" customFormat="1" ht="29.25" customHeight="1">
      <c r="A18" s="66"/>
      <c r="B18" s="78"/>
      <c r="C18" s="246"/>
      <c r="D18" s="246"/>
      <c r="E18" s="246"/>
      <c r="F18" s="246"/>
      <c r="G18" s="246"/>
      <c r="H18" s="246"/>
      <c r="I18" s="246"/>
      <c r="J18" s="247"/>
      <c r="K18" s="66"/>
      <c r="L18" s="17"/>
      <c r="M18" s="17"/>
      <c r="N18" s="17"/>
      <c r="O18" s="17"/>
    </row>
    <row r="19" spans="1:15" s="38" customFormat="1" ht="5.25" customHeight="1">
      <c r="A19" s="66"/>
      <c r="B19" s="78"/>
      <c r="C19" s="68"/>
      <c r="D19" s="68"/>
      <c r="E19" s="68"/>
      <c r="F19" s="68"/>
      <c r="G19" s="68"/>
      <c r="H19" s="68"/>
      <c r="I19" s="68"/>
      <c r="J19" s="77"/>
      <c r="K19" s="66"/>
      <c r="L19" s="17"/>
      <c r="M19" s="17"/>
      <c r="N19" s="17"/>
      <c r="O19" s="17"/>
    </row>
    <row r="20" spans="1:15" s="38" customFormat="1" ht="15" customHeight="1">
      <c r="A20" s="66"/>
      <c r="B20" s="78"/>
      <c r="C20" s="79" t="s">
        <v>99</v>
      </c>
      <c r="D20" s="68"/>
      <c r="E20" s="68"/>
      <c r="F20" s="68"/>
      <c r="G20" s="68"/>
      <c r="H20" s="68"/>
      <c r="I20" s="68"/>
      <c r="J20" s="77"/>
      <c r="K20" s="66"/>
      <c r="L20" s="17"/>
      <c r="M20" s="17"/>
      <c r="N20" s="104"/>
      <c r="O20" s="17"/>
    </row>
    <row r="21" spans="1:15" s="38" customFormat="1" ht="6.75" customHeight="1">
      <c r="A21" s="66"/>
      <c r="B21" s="80"/>
      <c r="C21" s="81"/>
      <c r="D21" s="81"/>
      <c r="E21" s="81"/>
      <c r="F21" s="81"/>
      <c r="G21" s="81"/>
      <c r="H21" s="81"/>
      <c r="I21" s="81"/>
      <c r="J21" s="82"/>
      <c r="K21" s="66"/>
      <c r="L21" s="17"/>
      <c r="M21" s="17"/>
      <c r="N21" s="17"/>
      <c r="O21" s="17"/>
    </row>
    <row r="22" spans="1:14" s="7" customFormat="1" ht="7.5" customHeight="1">
      <c r="A22" s="83"/>
      <c r="B22" s="84"/>
      <c r="C22" s="84"/>
      <c r="D22" s="84"/>
      <c r="E22" s="84"/>
      <c r="F22" s="85"/>
      <c r="G22" s="85"/>
      <c r="H22" s="86"/>
      <c r="I22" s="86"/>
      <c r="J22" s="71"/>
      <c r="K22" s="87"/>
      <c r="N22" s="20"/>
    </row>
    <row r="23" spans="6:11" s="21" customFormat="1" ht="16.5" customHeight="1">
      <c r="F23" s="88"/>
      <c r="G23" s="88"/>
      <c r="H23" s="88"/>
      <c r="I23" s="88"/>
      <c r="J23" s="91"/>
      <c r="K23" s="92"/>
    </row>
    <row r="24" spans="1:11" s="8" customFormat="1" ht="16.5" customHeight="1">
      <c r="A24" s="122" t="s">
        <v>41</v>
      </c>
      <c r="B24" s="133"/>
      <c r="C24" s="216"/>
      <c r="D24" s="219"/>
      <c r="E24" s="220"/>
      <c r="F24" s="93"/>
      <c r="G24" s="93"/>
      <c r="H24" s="93"/>
      <c r="I24" s="93"/>
      <c r="J24" s="93"/>
      <c r="K24" s="93"/>
    </row>
    <row r="25" spans="1:25" s="8" customFormat="1" ht="16.5" customHeight="1">
      <c r="A25" s="124" t="s">
        <v>43</v>
      </c>
      <c r="B25" s="133"/>
      <c r="C25" s="216"/>
      <c r="D25" s="219"/>
      <c r="E25" s="220"/>
      <c r="F25" s="93"/>
      <c r="G25" s="128" t="s">
        <v>42</v>
      </c>
      <c r="H25" s="251"/>
      <c r="I25" s="251"/>
      <c r="J25" s="251"/>
      <c r="K25" s="252"/>
      <c r="R25" s="249"/>
      <c r="S25" s="250"/>
      <c r="T25" s="250"/>
      <c r="U25" s="250"/>
      <c r="V25" s="250"/>
      <c r="W25" s="250"/>
      <c r="X25" s="250"/>
      <c r="Y25" s="250"/>
    </row>
    <row r="26" spans="1:25" s="8" customFormat="1" ht="16.5" customHeight="1">
      <c r="A26" s="140" t="s">
        <v>44</v>
      </c>
      <c r="B26" s="141"/>
      <c r="C26" s="248"/>
      <c r="D26" s="248"/>
      <c r="E26" s="248"/>
      <c r="F26" s="93"/>
      <c r="G26" s="129" t="s">
        <v>44</v>
      </c>
      <c r="H26" s="216"/>
      <c r="I26" s="123"/>
      <c r="J26" s="123"/>
      <c r="K26" s="130"/>
      <c r="R26" s="249"/>
      <c r="S26" s="250"/>
      <c r="T26" s="250"/>
      <c r="U26" s="250"/>
      <c r="V26" s="250"/>
      <c r="W26" s="250"/>
      <c r="X26" s="250"/>
      <c r="Y26" s="250"/>
    </row>
    <row r="27" spans="1:25" s="8" customFormat="1" ht="16.5" customHeight="1">
      <c r="A27" s="124" t="s">
        <v>45</v>
      </c>
      <c r="B27" s="133"/>
      <c r="C27" s="221"/>
      <c r="D27" s="222"/>
      <c r="E27" s="223"/>
      <c r="F27" s="93"/>
      <c r="G27" s="129" t="s">
        <v>35</v>
      </c>
      <c r="H27" s="215"/>
      <c r="I27" s="105"/>
      <c r="J27" s="105"/>
      <c r="K27" s="130"/>
      <c r="R27" s="250"/>
      <c r="S27" s="250"/>
      <c r="T27" s="250"/>
      <c r="U27" s="250"/>
      <c r="V27" s="250"/>
      <c r="W27" s="250"/>
      <c r="X27" s="250"/>
      <c r="Y27" s="250"/>
    </row>
    <row r="28" spans="1:11" s="8" customFormat="1" ht="16.5" customHeight="1">
      <c r="A28" s="124" t="s">
        <v>47</v>
      </c>
      <c r="B28" s="133"/>
      <c r="C28" s="221"/>
      <c r="D28" s="222"/>
      <c r="E28" s="223"/>
      <c r="F28" s="93"/>
      <c r="G28" s="129" t="s">
        <v>46</v>
      </c>
      <c r="H28" s="217"/>
      <c r="I28" s="105"/>
      <c r="J28" s="105"/>
      <c r="K28" s="130"/>
    </row>
    <row r="29" spans="1:11" s="8" customFormat="1" ht="16.5" customHeight="1">
      <c r="A29" s="124" t="s">
        <v>49</v>
      </c>
      <c r="B29" s="133"/>
      <c r="C29" s="221"/>
      <c r="D29" s="222"/>
      <c r="E29" s="223"/>
      <c r="F29" s="93"/>
      <c r="G29" s="128" t="s">
        <v>48</v>
      </c>
      <c r="H29" s="131"/>
      <c r="I29" s="131"/>
      <c r="J29" s="131"/>
      <c r="K29" s="132"/>
    </row>
    <row r="30" spans="1:11" s="8" customFormat="1" ht="16.5" customHeight="1">
      <c r="A30" s="95"/>
      <c r="B30" s="95"/>
      <c r="C30" s="96"/>
      <c r="D30" s="96"/>
      <c r="E30" s="96"/>
      <c r="F30" s="93"/>
      <c r="G30" s="129" t="s">
        <v>44</v>
      </c>
      <c r="H30" s="217"/>
      <c r="I30" s="105"/>
      <c r="J30" s="105"/>
      <c r="K30" s="130"/>
    </row>
    <row r="31" spans="1:11" s="8" customFormat="1" ht="16.5" customHeight="1">
      <c r="A31" s="122" t="s">
        <v>50</v>
      </c>
      <c r="B31" s="94"/>
      <c r="C31" s="94"/>
      <c r="D31" s="94"/>
      <c r="E31" s="133"/>
      <c r="F31" s="93"/>
      <c r="G31" s="129" t="s">
        <v>35</v>
      </c>
      <c r="H31" s="215"/>
      <c r="I31" s="105"/>
      <c r="J31" s="105"/>
      <c r="K31" s="130"/>
    </row>
    <row r="32" spans="1:11" s="8" customFormat="1" ht="16.5" customHeight="1">
      <c r="A32" s="217"/>
      <c r="B32" s="224"/>
      <c r="C32" s="224"/>
      <c r="D32" s="224"/>
      <c r="E32" s="225"/>
      <c r="F32" s="93"/>
      <c r="G32" s="129" t="s">
        <v>46</v>
      </c>
      <c r="H32" s="217"/>
      <c r="I32" s="105"/>
      <c r="J32" s="105"/>
      <c r="K32" s="130"/>
    </row>
    <row r="33" spans="1:11" s="8" customFormat="1" ht="16.5" customHeight="1">
      <c r="A33" s="217"/>
      <c r="B33" s="224"/>
      <c r="C33" s="224"/>
      <c r="D33" s="224"/>
      <c r="E33" s="225"/>
      <c r="F33" s="93"/>
      <c r="G33" s="128" t="s">
        <v>51</v>
      </c>
      <c r="H33" s="131"/>
      <c r="I33" s="131"/>
      <c r="J33" s="131"/>
      <c r="K33" s="132"/>
    </row>
    <row r="34" spans="1:11" s="8" customFormat="1" ht="16.5" customHeight="1">
      <c r="A34" s="106" t="s">
        <v>100</v>
      </c>
      <c r="B34" s="226"/>
      <c r="C34" s="224"/>
      <c r="D34" s="105" t="s">
        <v>52</v>
      </c>
      <c r="E34" s="130"/>
      <c r="F34" s="93"/>
      <c r="G34" s="129" t="s">
        <v>35</v>
      </c>
      <c r="H34" s="215"/>
      <c r="I34" s="105"/>
      <c r="J34" s="105"/>
      <c r="K34" s="130"/>
    </row>
    <row r="35" spans="1:11" s="8" customFormat="1" ht="16.5" customHeight="1">
      <c r="A35" s="215"/>
      <c r="B35" s="105" t="s">
        <v>53</v>
      </c>
      <c r="C35" s="224"/>
      <c r="D35" s="105"/>
      <c r="E35" s="130" t="s">
        <v>54</v>
      </c>
      <c r="F35" s="93"/>
      <c r="G35" s="129" t="s">
        <v>46</v>
      </c>
      <c r="H35" s="218"/>
      <c r="I35" s="105"/>
      <c r="J35" s="105"/>
      <c r="K35" s="130"/>
    </row>
    <row r="36" spans="1:11" s="22" customFormat="1" ht="6" customHeight="1">
      <c r="A36" s="97"/>
      <c r="B36" s="97"/>
      <c r="C36" s="97"/>
      <c r="D36" s="97"/>
      <c r="E36" s="97"/>
      <c r="F36" s="97"/>
      <c r="G36" s="90"/>
      <c r="H36" s="90"/>
      <c r="I36" s="90"/>
      <c r="J36" s="98"/>
      <c r="K36" s="98"/>
    </row>
    <row r="37" spans="1:11" s="2" customFormat="1" ht="13.5" customHeight="1">
      <c r="A37" s="99" t="s">
        <v>87</v>
      </c>
      <c r="B37" s="95"/>
      <c r="C37" s="95"/>
      <c r="D37" s="95"/>
      <c r="E37" s="95"/>
      <c r="F37" s="95"/>
      <c r="G37" s="98"/>
      <c r="H37" s="98"/>
      <c r="I37" s="66"/>
      <c r="J37" s="66"/>
      <c r="K37" s="66"/>
    </row>
    <row r="38" spans="1:11" ht="24" customHeight="1">
      <c r="A38" s="100"/>
      <c r="B38" s="218" t="s">
        <v>86</v>
      </c>
      <c r="C38" s="242" t="s">
        <v>104</v>
      </c>
      <c r="D38" s="243"/>
      <c r="E38" s="243"/>
      <c r="F38" s="243"/>
      <c r="G38" s="243"/>
      <c r="H38" s="244"/>
      <c r="I38" s="66"/>
      <c r="J38" s="66"/>
      <c r="K38" s="66"/>
    </row>
    <row r="39" spans="1:11" ht="24" customHeight="1">
      <c r="A39" s="100"/>
      <c r="B39" s="218" t="s">
        <v>85</v>
      </c>
      <c r="C39" s="242" t="s">
        <v>105</v>
      </c>
      <c r="D39" s="243"/>
      <c r="E39" s="243"/>
      <c r="F39" s="243"/>
      <c r="G39" s="243"/>
      <c r="H39" s="244"/>
      <c r="I39" s="66"/>
      <c r="J39" s="66"/>
      <c r="K39" s="66"/>
    </row>
    <row r="40" spans="1:11" ht="24" customHeight="1">
      <c r="A40" s="100"/>
      <c r="B40" s="218" t="s">
        <v>85</v>
      </c>
      <c r="C40" s="242" t="s">
        <v>106</v>
      </c>
      <c r="D40" s="243"/>
      <c r="E40" s="243"/>
      <c r="F40" s="243"/>
      <c r="G40" s="243"/>
      <c r="H40" s="244"/>
      <c r="I40" s="91"/>
      <c r="J40" s="66"/>
      <c r="K40" s="64"/>
    </row>
    <row r="41" spans="1:11" ht="8.25" customHeight="1">
      <c r="A41" s="84"/>
      <c r="B41" s="84"/>
      <c r="C41" s="84"/>
      <c r="D41" s="84"/>
      <c r="E41" s="84"/>
      <c r="F41" s="84"/>
      <c r="G41" s="84"/>
      <c r="H41" s="98"/>
      <c r="I41" s="66"/>
      <c r="J41" s="66"/>
      <c r="K41" s="64"/>
    </row>
    <row r="42" spans="1:11" ht="12.75">
      <c r="A42" s="267" t="s">
        <v>103</v>
      </c>
      <c r="B42" s="268"/>
      <c r="C42" s="268"/>
      <c r="D42" s="268"/>
      <c r="E42" s="261">
        <f>'definitieve verrekening 2005'!F16</f>
        <v>0</v>
      </c>
      <c r="F42" s="262"/>
      <c r="G42" s="84"/>
      <c r="H42" s="98"/>
      <c r="I42" s="66"/>
      <c r="J42" s="66"/>
      <c r="K42" s="64"/>
    </row>
    <row r="43" spans="1:11" ht="12.75">
      <c r="A43" s="259" t="s">
        <v>102</v>
      </c>
      <c r="B43" s="260"/>
      <c r="C43" s="260"/>
      <c r="D43" s="260"/>
      <c r="E43" s="265">
        <f>'voorlopige verrekening 2006'!C28</f>
        <v>0</v>
      </c>
      <c r="F43" s="266"/>
      <c r="G43" s="84"/>
      <c r="H43" s="98"/>
      <c r="I43" s="66"/>
      <c r="J43" s="66"/>
      <c r="K43" s="64"/>
    </row>
    <row r="44" spans="1:11" ht="12.75">
      <c r="A44" s="259" t="s">
        <v>58</v>
      </c>
      <c r="B44" s="260"/>
      <c r="C44" s="260"/>
      <c r="D44" s="260"/>
      <c r="E44" s="263">
        <f>Verrekenpercentage!D13</f>
        <v>0</v>
      </c>
      <c r="F44" s="264"/>
      <c r="G44" s="84"/>
      <c r="H44" s="98"/>
      <c r="I44" s="66"/>
      <c r="J44" s="66"/>
      <c r="K44" s="64"/>
    </row>
    <row r="45" spans="1:11" ht="12.75">
      <c r="A45" s="259" t="s">
        <v>57</v>
      </c>
      <c r="B45" s="260"/>
      <c r="C45" s="260"/>
      <c r="D45" s="260"/>
      <c r="E45" s="263">
        <f>Verrekenpercentage!D14</f>
        <v>0</v>
      </c>
      <c r="F45" s="264"/>
      <c r="G45" s="84"/>
      <c r="H45" s="98"/>
      <c r="I45" s="66"/>
      <c r="J45" s="66"/>
      <c r="K45" s="64"/>
    </row>
    <row r="46" spans="1:11" ht="12.75">
      <c r="A46" s="237" t="s">
        <v>63</v>
      </c>
      <c r="B46" s="238"/>
      <c r="C46" s="238"/>
      <c r="D46" s="238"/>
      <c r="E46" s="239">
        <f>E44+E45</f>
        <v>0</v>
      </c>
      <c r="F46" s="240"/>
      <c r="G46" s="84"/>
      <c r="H46" s="98"/>
      <c r="I46" s="66"/>
      <c r="J46" s="66"/>
      <c r="K46" s="64"/>
    </row>
    <row r="47" spans="1:6" ht="4.5" customHeight="1">
      <c r="A47" s="19"/>
      <c r="B47" s="19"/>
      <c r="C47" s="19"/>
      <c r="D47" s="19"/>
      <c r="E47" s="19"/>
      <c r="F47" s="19"/>
    </row>
  </sheetData>
  <sheetProtection/>
  <mergeCells count="22">
    <mergeCell ref="A46:D46"/>
    <mergeCell ref="E46:F46"/>
    <mergeCell ref="A45:D45"/>
    <mergeCell ref="E45:F45"/>
    <mergeCell ref="A44:D44"/>
    <mergeCell ref="E42:F42"/>
    <mergeCell ref="E44:F44"/>
    <mergeCell ref="C40:H40"/>
    <mergeCell ref="A43:D43"/>
    <mergeCell ref="E43:F43"/>
    <mergeCell ref="A42:D42"/>
    <mergeCell ref="J9:K9"/>
    <mergeCell ref="J8:K8"/>
    <mergeCell ref="A10:K10"/>
    <mergeCell ref="J6:K6"/>
    <mergeCell ref="J7:K7"/>
    <mergeCell ref="C39:H39"/>
    <mergeCell ref="C14:J18"/>
    <mergeCell ref="C26:E26"/>
    <mergeCell ref="R25:Y27"/>
    <mergeCell ref="H25:K25"/>
    <mergeCell ref="C38:H38"/>
  </mergeCells>
  <conditionalFormatting sqref="C24:E25 B38:B40 D8:E8 A32:E35 C27:E29 H30:K32 H34:K35 H26:K28">
    <cfRule type="expression" priority="1" dxfId="0" stopIfTrue="1">
      <formula>$A$1=TRUE</formula>
    </cfRule>
    <cfRule type="expression" priority="2" dxfId="1" stopIfTrue="1">
      <formula>$A$1=FALSE</formula>
    </cfRule>
  </conditionalFormatting>
  <conditionalFormatting sqref="H33:I33 C26 H29:I29 H25">
    <cfRule type="expression" priority="3" dxfId="2" stopIfTrue="1">
      <formula>#REF!=TRUE</formula>
    </cfRule>
  </conditionalFormatting>
  <conditionalFormatting sqref="H36:I36 G44:K48 C38:C40 B41:D41 A41:A47 C37:E37 I40:K41 H41 E41:E47">
    <cfRule type="expression" priority="4" dxfId="2" stopIfTrue="1">
      <formula>$C$31=TRUE</formula>
    </cfRule>
  </conditionalFormatting>
  <dataValidations count="2">
    <dataValidation type="list" allowBlank="1" showInputMessage="1" showErrorMessage="1" sqref="B39:B40">
      <formula1>$N$1:$O$1</formula1>
    </dataValidation>
    <dataValidation type="list" allowBlank="1" showErrorMessage="1" errorTitle="Invoer onjuist" error="Vul in &quot;ja&quot;of &quot;nee&quot;" sqref="B38">
      <formula1>$N$1:$O$1</formula1>
    </dataValidation>
  </dataValidations>
  <printOptions/>
  <pageMargins left="0.3937007874015748" right="0.3937007874015748" top="0.3937007874015748" bottom="0.3937007874015748" header="0.5118110236220472" footer="0.5118110236220472"/>
  <pageSetup horizontalDpi="300" verticalDpi="300" orientation="landscape" paperSize="9" r:id="rId4"/>
  <headerFooter alignWithMargins="0">
    <oddHeader xml:space="preserve">&amp;L&amp;"Arial,Vet"Bijlage bij circulaire JVIR/cwoe/CI/06/48c&amp;R&amp;G  </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Blad11"/>
  <dimension ref="A2:Q51"/>
  <sheetViews>
    <sheetView showGridLines="0" view="pageBreakPreview" zoomScale="75" zoomScaleNormal="90" zoomScaleSheetLayoutView="75" workbookViewId="0" topLeftCell="A1">
      <selection activeCell="A3" sqref="A3"/>
    </sheetView>
  </sheetViews>
  <sheetFormatPr defaultColWidth="9.140625" defaultRowHeight="12.75"/>
  <cols>
    <col min="1" max="1" width="5.00390625" style="1" customWidth="1"/>
    <col min="2" max="2" width="7.57421875" style="2" customWidth="1"/>
    <col min="3" max="3" width="21.421875" style="2" bestFit="1" customWidth="1"/>
    <col min="4" max="4" width="29.421875" style="3" customWidth="1"/>
    <col min="5" max="5" width="12.8515625" style="2" customWidth="1"/>
    <col min="6" max="6" width="0.71875" style="2" customWidth="1"/>
    <col min="7" max="7" width="5.140625" style="4" customWidth="1"/>
    <col min="8" max="8" width="33.57421875" style="1" customWidth="1"/>
    <col min="9" max="9" width="20.00390625" style="2" customWidth="1"/>
    <col min="10" max="10" width="12.7109375" style="5" customWidth="1"/>
    <col min="11" max="11" width="10.28125" style="2" customWidth="1"/>
    <col min="12" max="12" width="8.7109375" style="2" customWidth="1"/>
    <col min="13" max="13" width="12.7109375" style="2" customWidth="1"/>
    <col min="14" max="14" width="1.7109375" style="6" customWidth="1"/>
    <col min="15" max="15" width="10.7109375" style="6" customWidth="1"/>
    <col min="16" max="16" width="10.7109375" style="7" customWidth="1"/>
    <col min="17" max="21" width="10.7109375" style="6" customWidth="1"/>
    <col min="22" max="29" width="9.140625" style="6" customWidth="1"/>
    <col min="30" max="30" width="1.7109375" style="6" customWidth="1"/>
    <col min="31" max="16384" width="9.140625" style="6" customWidth="1"/>
  </cols>
  <sheetData>
    <row r="2" spans="1:12" ht="15.75" customHeight="1" hidden="1">
      <c r="A2" s="1" t="b">
        <f>Voorblad!A1</f>
        <v>1</v>
      </c>
      <c r="L2" s="5"/>
    </row>
    <row r="3" spans="1:12" s="10" customFormat="1" ht="25.5" customHeight="1">
      <c r="A3" s="150" t="s">
        <v>84</v>
      </c>
      <c r="B3" s="90"/>
      <c r="C3" s="90"/>
      <c r="D3" s="151"/>
      <c r="E3" s="152"/>
      <c r="F3" s="152"/>
      <c r="G3" s="153"/>
      <c r="H3" s="152"/>
      <c r="I3" s="90"/>
      <c r="J3" s="154">
        <v>1</v>
      </c>
      <c r="L3" s="9"/>
    </row>
    <row r="4" spans="1:16" ht="3" customHeight="1">
      <c r="A4" s="155"/>
      <c r="B4" s="98"/>
      <c r="C4" s="98"/>
      <c r="D4" s="156"/>
      <c r="E4" s="98"/>
      <c r="F4" s="98"/>
      <c r="G4" s="155"/>
      <c r="H4" s="71"/>
      <c r="I4" s="98"/>
      <c r="J4" s="71"/>
      <c r="K4" s="6"/>
      <c r="L4" s="7"/>
      <c r="M4" s="7"/>
      <c r="P4" s="6"/>
    </row>
    <row r="5" spans="1:16" ht="12.75" customHeight="1">
      <c r="A5" s="157" t="s">
        <v>32</v>
      </c>
      <c r="B5" s="158"/>
      <c r="C5" s="158"/>
      <c r="D5" s="159"/>
      <c r="E5" s="160"/>
      <c r="F5" s="161"/>
      <c r="G5" s="158"/>
      <c r="H5" s="98"/>
      <c r="I5" s="158"/>
      <c r="J5" s="158"/>
      <c r="K5" s="11"/>
      <c r="L5" s="7"/>
      <c r="M5" s="6"/>
      <c r="P5" s="6"/>
    </row>
    <row r="6" spans="1:16" ht="3" customHeight="1">
      <c r="A6" s="155"/>
      <c r="B6" s="162"/>
      <c r="C6" s="162"/>
      <c r="D6" s="162"/>
      <c r="E6" s="162"/>
      <c r="F6" s="162"/>
      <c r="G6" s="162"/>
      <c r="H6" s="162"/>
      <c r="I6" s="162"/>
      <c r="J6" s="162"/>
      <c r="K6" s="6"/>
      <c r="L6" s="6"/>
      <c r="M6" s="6"/>
      <c r="P6" s="6"/>
    </row>
    <row r="7" spans="1:10" s="8" customFormat="1" ht="12.75" customHeight="1">
      <c r="A7" s="163" t="s">
        <v>0</v>
      </c>
      <c r="B7" s="273" t="s">
        <v>1</v>
      </c>
      <c r="C7" s="274"/>
      <c r="D7" s="274"/>
      <c r="E7" s="165" t="s">
        <v>2</v>
      </c>
      <c r="F7" s="166"/>
      <c r="G7" s="163" t="s">
        <v>0</v>
      </c>
      <c r="H7" s="211" t="s">
        <v>1</v>
      </c>
      <c r="I7" s="164"/>
      <c r="J7" s="165" t="s">
        <v>2</v>
      </c>
    </row>
    <row r="8" spans="1:10" s="7" customFormat="1" ht="12.75" customHeight="1">
      <c r="A8" s="167" t="s">
        <v>88</v>
      </c>
      <c r="B8" s="272" t="s">
        <v>3</v>
      </c>
      <c r="C8" s="272"/>
      <c r="D8" s="272"/>
      <c r="E8" s="169"/>
      <c r="F8" s="162"/>
      <c r="G8" s="167" t="s">
        <v>93</v>
      </c>
      <c r="H8" s="170" t="s">
        <v>11</v>
      </c>
      <c r="I8" s="171"/>
      <c r="J8" s="98"/>
    </row>
    <row r="9" spans="1:10" s="7" customFormat="1" ht="12.75" customHeight="1">
      <c r="A9" s="172">
        <f>(100*J3)+1</f>
        <v>101</v>
      </c>
      <c r="B9" s="269" t="s">
        <v>5</v>
      </c>
      <c r="C9" s="270"/>
      <c r="D9" s="271"/>
      <c r="E9" s="174"/>
      <c r="F9" s="170"/>
      <c r="G9" s="172">
        <f>A47+1</f>
        <v>130</v>
      </c>
      <c r="H9" s="231" t="s">
        <v>113</v>
      </c>
      <c r="I9" s="102"/>
      <c r="J9" s="174"/>
    </row>
    <row r="10" spans="1:16" ht="12.75" customHeight="1">
      <c r="A10" s="172">
        <f aca="true" t="shared" si="0" ref="A10:A15">A9+1</f>
        <v>102</v>
      </c>
      <c r="B10" s="269" t="s">
        <v>108</v>
      </c>
      <c r="C10" s="270"/>
      <c r="D10" s="271"/>
      <c r="E10" s="174"/>
      <c r="F10" s="170"/>
      <c r="G10" s="172">
        <f>G9+1</f>
        <v>131</v>
      </c>
      <c r="H10" s="231" t="s">
        <v>114</v>
      </c>
      <c r="I10" s="102"/>
      <c r="J10" s="174"/>
      <c r="L10" s="6"/>
      <c r="M10" s="6"/>
      <c r="P10" s="6"/>
    </row>
    <row r="11" spans="1:16" ht="12.75" customHeight="1">
      <c r="A11" s="172">
        <f t="shared" si="0"/>
        <v>103</v>
      </c>
      <c r="B11" s="269" t="s">
        <v>8</v>
      </c>
      <c r="C11" s="270"/>
      <c r="D11" s="271"/>
      <c r="E11" s="174"/>
      <c r="F11" s="175"/>
      <c r="G11" s="172">
        <f>G10+1</f>
        <v>132</v>
      </c>
      <c r="H11" s="176" t="str">
        <f>CONCATENATE("Totaal opbrengsten B-segment (",G9," t/m ",G10,")")</f>
        <v>Totaal opbrengsten B-segment (130 t/m 131)</v>
      </c>
      <c r="I11" s="177"/>
      <c r="J11" s="178">
        <f>SUM(J9:J10)</f>
        <v>0</v>
      </c>
      <c r="L11" s="6"/>
      <c r="M11" s="6"/>
      <c r="P11" s="6"/>
    </row>
    <row r="12" spans="1:16" ht="12.75" customHeight="1">
      <c r="A12" s="172">
        <f t="shared" si="0"/>
        <v>104</v>
      </c>
      <c r="B12" s="269" t="s">
        <v>109</v>
      </c>
      <c r="C12" s="270"/>
      <c r="D12" s="271"/>
      <c r="E12" s="174"/>
      <c r="F12" s="175"/>
      <c r="G12" s="84"/>
      <c r="H12" s="84"/>
      <c r="I12" s="84"/>
      <c r="J12" s="84"/>
      <c r="L12" s="6"/>
      <c r="M12" s="6"/>
      <c r="P12" s="6"/>
    </row>
    <row r="13" spans="1:16" ht="12.75" customHeight="1">
      <c r="A13" s="172">
        <f t="shared" si="0"/>
        <v>105</v>
      </c>
      <c r="B13" s="269" t="s">
        <v>129</v>
      </c>
      <c r="C13" s="270"/>
      <c r="D13" s="271"/>
      <c r="E13" s="174"/>
      <c r="F13" s="175"/>
      <c r="G13" s="179" t="s">
        <v>94</v>
      </c>
      <c r="H13" s="180" t="s">
        <v>72</v>
      </c>
      <c r="I13" s="180"/>
      <c r="J13" s="181"/>
      <c r="L13" s="6"/>
      <c r="M13" s="6"/>
      <c r="P13" s="6"/>
    </row>
    <row r="14" spans="1:16" ht="12.75" customHeight="1">
      <c r="A14" s="172">
        <f t="shared" si="0"/>
        <v>106</v>
      </c>
      <c r="B14" s="269" t="s">
        <v>111</v>
      </c>
      <c r="C14" s="270"/>
      <c r="D14" s="271"/>
      <c r="E14" s="174"/>
      <c r="F14" s="175"/>
      <c r="G14" s="172">
        <f>G11+1</f>
        <v>133</v>
      </c>
      <c r="H14" s="182" t="s">
        <v>71</v>
      </c>
      <c r="I14" s="183"/>
      <c r="J14" s="174"/>
      <c r="L14" s="6"/>
      <c r="M14" s="7"/>
      <c r="P14" s="6"/>
    </row>
    <row r="15" spans="1:16" ht="12.75" customHeight="1">
      <c r="A15" s="172">
        <f t="shared" si="0"/>
        <v>107</v>
      </c>
      <c r="B15" s="269" t="s">
        <v>110</v>
      </c>
      <c r="C15" s="270"/>
      <c r="D15" s="271"/>
      <c r="E15" s="174"/>
      <c r="F15" s="175"/>
      <c r="G15" s="184">
        <f>G14+1</f>
        <v>134</v>
      </c>
      <c r="H15" s="185" t="s">
        <v>73</v>
      </c>
      <c r="I15" s="185"/>
      <c r="J15" s="178">
        <f>J14</f>
        <v>0</v>
      </c>
      <c r="K15" s="6"/>
      <c r="L15" s="6"/>
      <c r="M15" s="7"/>
      <c r="P15" s="6"/>
    </row>
    <row r="16" spans="1:16" ht="12.75" customHeight="1">
      <c r="A16" s="172">
        <f>A15+1</f>
        <v>108</v>
      </c>
      <c r="B16" s="186" t="str">
        <f>CONCATENATE("Subtotaal  (",A9," t/m ",A15,")")</f>
        <v>Subtotaal  (101 t/m 107)</v>
      </c>
      <c r="C16" s="187"/>
      <c r="D16" s="188"/>
      <c r="E16" s="189">
        <f>SUM(E9:E15)</f>
        <v>0</v>
      </c>
      <c r="F16" s="175"/>
      <c r="G16" s="84"/>
      <c r="H16" s="84"/>
      <c r="I16" s="84"/>
      <c r="J16" s="84"/>
      <c r="K16" s="6"/>
      <c r="L16" s="6"/>
      <c r="M16" s="7"/>
      <c r="P16" s="6"/>
    </row>
    <row r="17" spans="1:16" ht="12.75" customHeight="1">
      <c r="A17" s="172">
        <f>A16+1</f>
        <v>109</v>
      </c>
      <c r="B17" s="190" t="s">
        <v>61</v>
      </c>
      <c r="C17" s="190"/>
      <c r="D17" s="191"/>
      <c r="E17" s="174"/>
      <c r="F17" s="175"/>
      <c r="G17" s="179" t="s">
        <v>95</v>
      </c>
      <c r="H17" s="180" t="s">
        <v>17</v>
      </c>
      <c r="I17" s="180"/>
      <c r="J17" s="192"/>
      <c r="L17" s="6"/>
      <c r="M17" s="7"/>
      <c r="P17" s="6"/>
    </row>
    <row r="18" spans="1:16" ht="12.75" customHeight="1">
      <c r="A18" s="155"/>
      <c r="B18" s="98"/>
      <c r="C18" s="98"/>
      <c r="D18" s="156"/>
      <c r="E18" s="98"/>
      <c r="F18" s="175"/>
      <c r="G18" s="172">
        <f>+G15+1</f>
        <v>135</v>
      </c>
      <c r="H18" s="193" t="s">
        <v>18</v>
      </c>
      <c r="I18" s="194"/>
      <c r="J18" s="174"/>
      <c r="K18" s="6"/>
      <c r="L18" s="6"/>
      <c r="M18" s="7"/>
      <c r="P18" s="6"/>
    </row>
    <row r="19" spans="1:16" ht="12.75" customHeight="1">
      <c r="A19" s="167" t="s">
        <v>89</v>
      </c>
      <c r="B19" s="168" t="s">
        <v>10</v>
      </c>
      <c r="C19" s="168"/>
      <c r="D19" s="168"/>
      <c r="E19" s="169"/>
      <c r="F19" s="195"/>
      <c r="G19" s="172">
        <f aca="true" t="shared" si="1" ref="G19:G29">G18+1</f>
        <v>136</v>
      </c>
      <c r="H19" s="193" t="s">
        <v>19</v>
      </c>
      <c r="I19" s="194"/>
      <c r="J19" s="174"/>
      <c r="K19" s="6"/>
      <c r="L19" s="6"/>
      <c r="M19" s="7"/>
      <c r="P19" s="6"/>
    </row>
    <row r="20" spans="1:16" ht="12.75" customHeight="1">
      <c r="A20" s="172">
        <f>A17+1</f>
        <v>110</v>
      </c>
      <c r="B20" s="232" t="s">
        <v>112</v>
      </c>
      <c r="C20" s="196"/>
      <c r="D20" s="197"/>
      <c r="E20" s="174"/>
      <c r="F20" s="70"/>
      <c r="G20" s="172">
        <f t="shared" si="1"/>
        <v>137</v>
      </c>
      <c r="H20" s="233" t="s">
        <v>130</v>
      </c>
      <c r="I20" s="194"/>
      <c r="J20" s="174"/>
      <c r="K20" s="6"/>
      <c r="L20" s="6"/>
      <c r="M20" s="7"/>
      <c r="P20" s="6"/>
    </row>
    <row r="21" spans="1:16" ht="12.75" customHeight="1">
      <c r="A21" s="172">
        <f>A20+1</f>
        <v>111</v>
      </c>
      <c r="B21" s="186" t="str">
        <f>CONCATENATE("Totaal DBC-A opbrengst (",A16," - ",A20,")")</f>
        <v>Totaal DBC-A opbrengst (108 - 110)</v>
      </c>
      <c r="C21" s="187"/>
      <c r="D21" s="188"/>
      <c r="E21" s="198">
        <f>E16-E20</f>
        <v>0</v>
      </c>
      <c r="F21" s="170"/>
      <c r="G21" s="172">
        <f t="shared" si="1"/>
        <v>138</v>
      </c>
      <c r="H21" s="193" t="s">
        <v>22</v>
      </c>
      <c r="I21" s="194"/>
      <c r="J21" s="174"/>
      <c r="K21" s="6"/>
      <c r="L21" s="6"/>
      <c r="M21" s="7"/>
      <c r="P21" s="6"/>
    </row>
    <row r="22" spans="1:11" s="7" customFormat="1" ht="12.75" customHeight="1">
      <c r="A22" s="155"/>
      <c r="B22" s="98"/>
      <c r="C22" s="98"/>
      <c r="D22" s="156"/>
      <c r="E22" s="98"/>
      <c r="F22" s="170"/>
      <c r="G22" s="172">
        <f t="shared" si="1"/>
        <v>139</v>
      </c>
      <c r="H22" s="193" t="s">
        <v>24</v>
      </c>
      <c r="I22" s="194"/>
      <c r="J22" s="174"/>
      <c r="K22" s="6"/>
    </row>
    <row r="23" spans="1:11" s="7" customFormat="1" ht="12.75" customHeight="1">
      <c r="A23" s="167" t="s">
        <v>90</v>
      </c>
      <c r="B23" s="168" t="s">
        <v>12</v>
      </c>
      <c r="C23" s="168"/>
      <c r="D23" s="168"/>
      <c r="E23" s="171"/>
      <c r="F23" s="175"/>
      <c r="G23" s="172">
        <f t="shared" si="1"/>
        <v>140</v>
      </c>
      <c r="H23" s="193" t="s">
        <v>26</v>
      </c>
      <c r="I23" s="194"/>
      <c r="J23" s="174"/>
      <c r="K23" s="6"/>
    </row>
    <row r="24" spans="1:16" ht="12.75" customHeight="1">
      <c r="A24" s="172">
        <f>A21+1</f>
        <v>112</v>
      </c>
      <c r="B24" s="173">
        <v>190031</v>
      </c>
      <c r="C24" s="101" t="s">
        <v>13</v>
      </c>
      <c r="D24" s="102"/>
      <c r="E24" s="174"/>
      <c r="F24" s="175"/>
      <c r="G24" s="172">
        <f t="shared" si="1"/>
        <v>141</v>
      </c>
      <c r="H24" s="193" t="s">
        <v>27</v>
      </c>
      <c r="I24" s="194"/>
      <c r="J24" s="174"/>
      <c r="K24" s="7"/>
      <c r="L24" s="6"/>
      <c r="M24" s="6"/>
      <c r="P24" s="6"/>
    </row>
    <row r="25" spans="1:16" ht="12.75" customHeight="1">
      <c r="A25" s="172">
        <f>A24+1</f>
        <v>113</v>
      </c>
      <c r="B25" s="173">
        <v>190032</v>
      </c>
      <c r="C25" s="101" t="s">
        <v>14</v>
      </c>
      <c r="D25" s="102"/>
      <c r="E25" s="174"/>
      <c r="F25" s="175"/>
      <c r="G25" s="172">
        <f t="shared" si="1"/>
        <v>142</v>
      </c>
      <c r="H25" s="193" t="s">
        <v>28</v>
      </c>
      <c r="I25" s="194"/>
      <c r="J25" s="174"/>
      <c r="K25" s="7"/>
      <c r="L25" s="6"/>
      <c r="M25" s="6"/>
      <c r="P25" s="6"/>
    </row>
    <row r="26" spans="1:16" ht="12.75" customHeight="1">
      <c r="A26" s="172">
        <f>A25+1</f>
        <v>114</v>
      </c>
      <c r="B26" s="173">
        <v>190033</v>
      </c>
      <c r="C26" s="101" t="s">
        <v>15</v>
      </c>
      <c r="D26" s="102"/>
      <c r="E26" s="174"/>
      <c r="F26" s="175"/>
      <c r="G26" s="172">
        <f t="shared" si="1"/>
        <v>143</v>
      </c>
      <c r="H26" s="193" t="s">
        <v>29</v>
      </c>
      <c r="I26" s="194"/>
      <c r="J26" s="174"/>
      <c r="K26" s="7"/>
      <c r="L26" s="6"/>
      <c r="M26" s="6"/>
      <c r="P26" s="6"/>
    </row>
    <row r="27" spans="1:16" ht="12.75" customHeight="1">
      <c r="A27" s="172">
        <f>A26+1</f>
        <v>115</v>
      </c>
      <c r="B27" s="173">
        <v>190203</v>
      </c>
      <c r="C27" s="101" t="s">
        <v>16</v>
      </c>
      <c r="D27" s="102"/>
      <c r="E27" s="174"/>
      <c r="F27" s="175"/>
      <c r="G27" s="172">
        <f t="shared" si="1"/>
        <v>144</v>
      </c>
      <c r="H27" s="193" t="s">
        <v>30</v>
      </c>
      <c r="I27" s="194"/>
      <c r="J27" s="174"/>
      <c r="K27" s="7"/>
      <c r="L27" s="6"/>
      <c r="M27" s="7"/>
      <c r="P27" s="6"/>
    </row>
    <row r="28" spans="1:16" ht="12.75" customHeight="1">
      <c r="A28" s="172">
        <f>A27+1</f>
        <v>116</v>
      </c>
      <c r="B28" s="186" t="str">
        <f>CONCATENATE("Totaal opbrengst trajecten  (",A24," t/m ",A27,")")</f>
        <v>Totaal opbrengst trajecten  (112 t/m 115)</v>
      </c>
      <c r="C28" s="187"/>
      <c r="D28" s="188"/>
      <c r="E28" s="198">
        <f>SUM(E24:E27)</f>
        <v>0</v>
      </c>
      <c r="F28" s="171"/>
      <c r="G28" s="172">
        <f t="shared" si="1"/>
        <v>145</v>
      </c>
      <c r="H28" s="193" t="s">
        <v>20</v>
      </c>
      <c r="I28" s="194"/>
      <c r="J28" s="174"/>
      <c r="K28" s="6"/>
      <c r="L28" s="6"/>
      <c r="M28" s="7"/>
      <c r="P28" s="6"/>
    </row>
    <row r="29" spans="1:11" s="7" customFormat="1" ht="12.75" customHeight="1">
      <c r="A29" s="155"/>
      <c r="B29" s="98"/>
      <c r="C29" s="98"/>
      <c r="D29" s="156"/>
      <c r="E29" s="98"/>
      <c r="F29" s="170"/>
      <c r="G29" s="172">
        <f t="shared" si="1"/>
        <v>146</v>
      </c>
      <c r="H29" s="176" t="s">
        <v>133</v>
      </c>
      <c r="I29" s="177"/>
      <c r="J29" s="189">
        <f>SUM(J18:J28)</f>
        <v>0</v>
      </c>
      <c r="K29" s="6"/>
    </row>
    <row r="30" spans="1:11" s="7" customFormat="1" ht="12.75" customHeight="1">
      <c r="A30" s="170" t="s">
        <v>91</v>
      </c>
      <c r="B30" s="170" t="s">
        <v>20</v>
      </c>
      <c r="C30" s="171"/>
      <c r="D30" s="85"/>
      <c r="E30" s="98"/>
      <c r="F30" s="170"/>
      <c r="G30" s="85"/>
      <c r="H30" s="85"/>
      <c r="I30" s="85"/>
      <c r="J30" s="85"/>
      <c r="K30" s="6"/>
    </row>
    <row r="31" spans="1:16" ht="12.75" customHeight="1">
      <c r="A31" s="172">
        <f>A28+1</f>
        <v>117</v>
      </c>
      <c r="B31" s="173" t="s">
        <v>21</v>
      </c>
      <c r="C31" s="101"/>
      <c r="D31" s="102"/>
      <c r="E31" s="174"/>
      <c r="F31" s="175"/>
      <c r="G31" s="70"/>
      <c r="H31" s="155"/>
      <c r="I31" s="98"/>
      <c r="J31" s="71"/>
      <c r="K31" s="6"/>
      <c r="L31" s="6"/>
      <c r="M31" s="6"/>
      <c r="P31" s="6"/>
    </row>
    <row r="32" spans="1:16" ht="12.75" customHeight="1">
      <c r="A32" s="172">
        <f>A31+1</f>
        <v>118</v>
      </c>
      <c r="B32" s="98" t="s">
        <v>23</v>
      </c>
      <c r="C32" s="101"/>
      <c r="D32" s="102"/>
      <c r="E32" s="174"/>
      <c r="F32" s="175"/>
      <c r="G32" s="70"/>
      <c r="H32" s="155"/>
      <c r="I32" s="98"/>
      <c r="J32" s="71"/>
      <c r="K32" s="6"/>
      <c r="L32" s="6"/>
      <c r="M32" s="6"/>
      <c r="P32" s="6"/>
    </row>
    <row r="33" spans="1:16" ht="12.75" customHeight="1">
      <c r="A33" s="172">
        <f>A32+1</f>
        <v>119</v>
      </c>
      <c r="B33" s="173" t="s">
        <v>25</v>
      </c>
      <c r="C33" s="101"/>
      <c r="D33" s="102"/>
      <c r="E33" s="174"/>
      <c r="F33" s="175"/>
      <c r="G33" s="70"/>
      <c r="H33" s="155"/>
      <c r="I33" s="98"/>
      <c r="J33" s="71"/>
      <c r="K33" s="6"/>
      <c r="L33" s="6"/>
      <c r="M33" s="6"/>
      <c r="P33" s="6"/>
    </row>
    <row r="34" spans="1:16" ht="12.75" customHeight="1">
      <c r="A34" s="172">
        <f>A33+1</f>
        <v>120</v>
      </c>
      <c r="B34" s="186" t="str">
        <f>CONCATENATE("Totaal overige opbrengsten  (",A31," t/m ",A33,")")</f>
        <v>Totaal overige opbrengsten  (117 t/m 119)</v>
      </c>
      <c r="C34" s="199"/>
      <c r="D34" s="200"/>
      <c r="E34" s="178">
        <f>SUM(E31:E33)</f>
        <v>0</v>
      </c>
      <c r="F34" s="201"/>
      <c r="G34" s="70"/>
      <c r="H34" s="155"/>
      <c r="I34" s="98"/>
      <c r="J34" s="71"/>
      <c r="K34" s="6"/>
      <c r="L34" s="6"/>
      <c r="M34" s="6"/>
      <c r="P34" s="6"/>
    </row>
    <row r="35" spans="1:16" ht="5.25" customHeight="1">
      <c r="A35" s="155"/>
      <c r="B35" s="98"/>
      <c r="C35" s="98"/>
      <c r="D35" s="156"/>
      <c r="E35" s="98"/>
      <c r="F35" s="98"/>
      <c r="G35" s="70"/>
      <c r="H35" s="155"/>
      <c r="I35" s="98"/>
      <c r="J35" s="71"/>
      <c r="K35" s="6"/>
      <c r="L35" s="6"/>
      <c r="M35" s="7"/>
      <c r="P35" s="6"/>
    </row>
    <row r="36" spans="1:17" ht="12.75" customHeight="1">
      <c r="A36" s="179" t="s">
        <v>92</v>
      </c>
      <c r="B36" s="202" t="s">
        <v>4</v>
      </c>
      <c r="C36" s="202"/>
      <c r="D36" s="202"/>
      <c r="E36" s="192"/>
      <c r="F36" s="98"/>
      <c r="G36" s="85"/>
      <c r="H36" s="85"/>
      <c r="I36" s="85"/>
      <c r="J36" s="85"/>
      <c r="N36" s="2"/>
      <c r="P36" s="6"/>
      <c r="Q36" s="7"/>
    </row>
    <row r="37" spans="1:17" ht="12.75" customHeight="1">
      <c r="A37" s="172">
        <f>A34+1</f>
        <v>121</v>
      </c>
      <c r="B37" s="241" t="s">
        <v>6</v>
      </c>
      <c r="C37" s="235"/>
      <c r="D37" s="236"/>
      <c r="E37" s="174"/>
      <c r="F37" s="98"/>
      <c r="G37" s="85"/>
      <c r="H37" s="85"/>
      <c r="I37" s="85"/>
      <c r="J37" s="85"/>
      <c r="K37" s="5"/>
      <c r="N37" s="2"/>
      <c r="P37" s="6"/>
      <c r="Q37" s="7"/>
    </row>
    <row r="38" spans="1:17" ht="12.75" customHeight="1">
      <c r="A38" s="172">
        <f aca="true" t="shared" si="2" ref="A38:A43">A37+1</f>
        <v>122</v>
      </c>
      <c r="B38" s="241" t="s">
        <v>7</v>
      </c>
      <c r="C38" s="235"/>
      <c r="D38" s="236"/>
      <c r="E38" s="174"/>
      <c r="F38" s="98"/>
      <c r="G38" s="70"/>
      <c r="H38" s="155"/>
      <c r="I38" s="98"/>
      <c r="J38" s="71"/>
      <c r="K38" s="5"/>
      <c r="N38" s="2"/>
      <c r="P38" s="6"/>
      <c r="Q38" s="7"/>
    </row>
    <row r="39" spans="1:17" ht="12.75" customHeight="1">
      <c r="A39" s="172">
        <f t="shared" si="2"/>
        <v>123</v>
      </c>
      <c r="B39" s="241" t="s">
        <v>9</v>
      </c>
      <c r="C39" s="235"/>
      <c r="D39" s="236"/>
      <c r="E39" s="174"/>
      <c r="F39" s="98"/>
      <c r="G39" s="70"/>
      <c r="H39" s="155"/>
      <c r="I39" s="98"/>
      <c r="J39" s="71"/>
      <c r="L39" s="13"/>
      <c r="N39" s="2"/>
      <c r="P39" s="6"/>
      <c r="Q39" s="7"/>
    </row>
    <row r="40" spans="1:17" ht="12.75">
      <c r="A40" s="172">
        <f t="shared" si="2"/>
        <v>124</v>
      </c>
      <c r="B40" s="241"/>
      <c r="C40" s="235"/>
      <c r="D40" s="236"/>
      <c r="E40" s="174"/>
      <c r="F40" s="98"/>
      <c r="G40" s="70"/>
      <c r="H40" s="155"/>
      <c r="I40" s="98"/>
      <c r="J40" s="71"/>
      <c r="L40" s="13"/>
      <c r="N40" s="2"/>
      <c r="P40" s="6"/>
      <c r="Q40" s="7"/>
    </row>
    <row r="41" spans="1:17" ht="12.75">
      <c r="A41" s="172">
        <f t="shared" si="2"/>
        <v>125</v>
      </c>
      <c r="B41" s="241"/>
      <c r="C41" s="235"/>
      <c r="D41" s="236"/>
      <c r="E41" s="174"/>
      <c r="F41" s="98"/>
      <c r="G41" s="84"/>
      <c r="H41" s="84"/>
      <c r="I41" s="84"/>
      <c r="J41" s="84"/>
      <c r="N41" s="2"/>
      <c r="P41" s="6"/>
      <c r="Q41" s="7"/>
    </row>
    <row r="42" spans="1:17" ht="12.75">
      <c r="A42" s="172">
        <f t="shared" si="2"/>
        <v>126</v>
      </c>
      <c r="B42" s="241"/>
      <c r="C42" s="235"/>
      <c r="D42" s="236"/>
      <c r="E42" s="174"/>
      <c r="F42" s="98"/>
      <c r="G42" s="98"/>
      <c r="H42" s="98"/>
      <c r="I42" s="98"/>
      <c r="J42" s="98"/>
      <c r="N42" s="2"/>
      <c r="P42" s="6"/>
      <c r="Q42" s="7"/>
    </row>
    <row r="43" spans="1:17" ht="12">
      <c r="A43" s="172">
        <f t="shared" si="2"/>
        <v>127</v>
      </c>
      <c r="B43" s="203" t="str">
        <f>CONCATENATE("Totaal overige vergoedingen (",A37," t/m ",A42,")")</f>
        <v>Totaal overige vergoedingen (121 t/m 126)</v>
      </c>
      <c r="C43" s="204"/>
      <c r="D43" s="177"/>
      <c r="E43" s="178">
        <f>SUM(E37:E42)</f>
        <v>0</v>
      </c>
      <c r="F43" s="205"/>
      <c r="G43" s="70"/>
      <c r="H43" s="155"/>
      <c r="I43" s="98"/>
      <c r="J43" s="71"/>
      <c r="N43" s="2"/>
      <c r="P43" s="6"/>
      <c r="Q43" s="7"/>
    </row>
    <row r="44" spans="1:17" ht="3.75" customHeight="1">
      <c r="A44" s="206"/>
      <c r="B44" s="180"/>
      <c r="C44" s="180"/>
      <c r="D44" s="180"/>
      <c r="E44" s="192"/>
      <c r="F44" s="98"/>
      <c r="G44" s="207"/>
      <c r="H44" s="155"/>
      <c r="I44" s="84"/>
      <c r="J44" s="84"/>
      <c r="K44" s="5"/>
      <c r="N44" s="2"/>
      <c r="P44" s="6"/>
      <c r="Q44" s="7"/>
    </row>
    <row r="45" spans="1:17" ht="12">
      <c r="A45" s="172">
        <f>A43+1</f>
        <v>128</v>
      </c>
      <c r="B45" s="234" t="s">
        <v>128</v>
      </c>
      <c r="C45" s="208"/>
      <c r="D45" s="208"/>
      <c r="E45" s="178">
        <f>0.125*J9</f>
        <v>0</v>
      </c>
      <c r="F45" s="98"/>
      <c r="G45" s="84"/>
      <c r="H45" s="207"/>
      <c r="I45" s="84"/>
      <c r="J45" s="84"/>
      <c r="K45" s="5"/>
      <c r="N45" s="2"/>
      <c r="P45" s="6"/>
      <c r="Q45" s="7"/>
    </row>
    <row r="46" spans="1:10" ht="5.25" customHeight="1">
      <c r="A46" s="70"/>
      <c r="B46" s="155"/>
      <c r="C46" s="98"/>
      <c r="D46" s="98"/>
      <c r="E46" s="71"/>
      <c r="F46" s="98"/>
      <c r="G46" s="70"/>
      <c r="H46" s="155"/>
      <c r="I46" s="98"/>
      <c r="J46" s="71"/>
    </row>
    <row r="47" spans="1:10" ht="12.75">
      <c r="A47" s="172">
        <f>A45+1</f>
        <v>129</v>
      </c>
      <c r="B47" s="275" t="s">
        <v>134</v>
      </c>
      <c r="C47" s="276"/>
      <c r="D47" s="277"/>
      <c r="E47" s="209">
        <f>E45+E43+E34+E28+E21</f>
        <v>0</v>
      </c>
      <c r="F47" s="98"/>
      <c r="G47" s="70"/>
      <c r="H47" s="155"/>
      <c r="I47" s="98"/>
      <c r="J47" s="71"/>
    </row>
    <row r="49" ht="12">
      <c r="G49" s="2"/>
    </row>
    <row r="50" spans="7:10" ht="12">
      <c r="G50" s="2"/>
      <c r="H50" s="4"/>
      <c r="I50" s="1"/>
      <c r="J50" s="2"/>
    </row>
    <row r="51" spans="7:10" ht="12">
      <c r="G51" s="2"/>
      <c r="H51" s="4"/>
      <c r="I51" s="1"/>
      <c r="J51" s="2"/>
    </row>
  </sheetData>
  <sheetProtection/>
  <mergeCells count="16">
    <mergeCell ref="B8:D8"/>
    <mergeCell ref="B7:D7"/>
    <mergeCell ref="B47:D47"/>
    <mergeCell ref="B12:D12"/>
    <mergeCell ref="B11:D11"/>
    <mergeCell ref="B15:D15"/>
    <mergeCell ref="B13:D13"/>
    <mergeCell ref="B14:D14"/>
    <mergeCell ref="B37:D37"/>
    <mergeCell ref="B38:D38"/>
    <mergeCell ref="B41:D41"/>
    <mergeCell ref="B42:D42"/>
    <mergeCell ref="B9:D9"/>
    <mergeCell ref="B10:D10"/>
    <mergeCell ref="B39:D39"/>
    <mergeCell ref="B40:D40"/>
  </mergeCells>
  <conditionalFormatting sqref="J18:J28 J14 J9:J10 E9:E15 E17 E20 E24:E27 E31:E33 E37:E42">
    <cfRule type="expression" priority="1" dxfId="0" stopIfTrue="1">
      <formula>$A$2=TRUE</formula>
    </cfRule>
    <cfRule type="expression" priority="2" dxfId="1" stopIfTrue="1">
      <formula>$A$2=FALSE</formula>
    </cfRule>
  </conditionalFormatting>
  <printOptions/>
  <pageMargins left="0" right="0" top="0.3937007874015748" bottom="0.3937007874015748" header="0.6299212598425197" footer="0.11811023622047245"/>
  <pageSetup horizontalDpi="300" verticalDpi="300" orientation="landscape" paperSize="9" scale="97" r:id="rId2"/>
  <headerFooter alignWithMargins="0">
    <oddHeader>&amp;R&amp;"Arial,Vet"Bijlage bij circulaire JVIR/cwoe/CI/06/48c</oddHeader>
  </headerFooter>
  <drawing r:id="rId1"/>
</worksheet>
</file>

<file path=xl/worksheets/sheet3.xml><?xml version="1.0" encoding="utf-8"?>
<worksheet xmlns="http://schemas.openxmlformats.org/spreadsheetml/2006/main" xmlns:r="http://schemas.openxmlformats.org/officeDocument/2006/relationships">
  <sheetPr codeName="Blad13"/>
  <dimension ref="A1:M19"/>
  <sheetViews>
    <sheetView showGridLines="0" zoomScaleSheetLayoutView="100" workbookViewId="0" topLeftCell="A1">
      <selection activeCell="A1" sqref="A1"/>
    </sheetView>
  </sheetViews>
  <sheetFormatPr defaultColWidth="9.140625" defaultRowHeight="12.75"/>
  <cols>
    <col min="1" max="1" width="5.140625" style="1" customWidth="1"/>
    <col min="2" max="2" width="5.421875" style="1" customWidth="1"/>
    <col min="3" max="3" width="7.57421875" style="2" hidden="1" customWidth="1"/>
    <col min="4" max="4" width="110.8515625" style="2" customWidth="1"/>
    <col min="5" max="5" width="43.421875" style="3" hidden="1" customWidth="1"/>
    <col min="6" max="6" width="12.8515625" style="2" customWidth="1"/>
    <col min="7" max="7" width="10.28125" style="2" customWidth="1"/>
    <col min="8" max="8" width="8.7109375" style="2" customWidth="1"/>
    <col min="9" max="9" width="12.7109375" style="2" customWidth="1"/>
    <col min="10" max="10" width="1.7109375" style="6" customWidth="1"/>
    <col min="11" max="11" width="10.7109375" style="6" customWidth="1"/>
    <col min="12" max="12" width="10.7109375" style="7" customWidth="1"/>
    <col min="13" max="17" width="10.7109375" style="6" customWidth="1"/>
    <col min="18" max="25" width="9.140625" style="6" customWidth="1"/>
    <col min="26" max="26" width="1.7109375" style="6" customWidth="1"/>
    <col min="27" max="16384" width="9.140625" style="6" customWidth="1"/>
  </cols>
  <sheetData>
    <row r="1" ht="18.75" customHeight="1">
      <c r="F1" s="2">
        <v>2</v>
      </c>
    </row>
    <row r="2" spans="1:8" ht="15.75" customHeight="1" hidden="1">
      <c r="A2" s="1" t="b">
        <f>Voorblad!A1</f>
        <v>1</v>
      </c>
      <c r="H2" s="5"/>
    </row>
    <row r="3" spans="1:8" s="10" customFormat="1" ht="18" customHeight="1">
      <c r="A3" s="30" t="str">
        <f>'Opbrengsten 2005'!A3</f>
        <v>Formulier Opbrengstverrekening</v>
      </c>
      <c r="B3" s="30"/>
      <c r="E3" s="55"/>
      <c r="F3" s="56"/>
      <c r="H3" s="54"/>
    </row>
    <row r="4" spans="1:12" s="8" customFormat="1" ht="12.75" customHeight="1">
      <c r="A4" s="30"/>
      <c r="B4" s="30"/>
      <c r="C4" s="10"/>
      <c r="D4" s="10"/>
      <c r="E4" s="55"/>
      <c r="F4" s="56"/>
      <c r="H4" s="54"/>
      <c r="L4" s="10"/>
    </row>
    <row r="5" spans="1:12" s="8" customFormat="1" ht="12.75" customHeight="1">
      <c r="A5" s="229" t="s">
        <v>115</v>
      </c>
      <c r="B5" s="30"/>
      <c r="C5" s="10"/>
      <c r="D5" s="10"/>
      <c r="E5" s="55"/>
      <c r="F5" s="56"/>
      <c r="H5" s="54"/>
      <c r="L5" s="10"/>
    </row>
    <row r="6" spans="1:13" s="8" customFormat="1" ht="12.75" customHeight="1">
      <c r="A6" s="210" t="s">
        <v>0</v>
      </c>
      <c r="B6" s="48" t="s">
        <v>1</v>
      </c>
      <c r="C6" s="48"/>
      <c r="D6" s="48"/>
      <c r="E6" s="48"/>
      <c r="F6" s="47" t="s">
        <v>2</v>
      </c>
      <c r="G6" s="56"/>
      <c r="I6" s="54"/>
      <c r="M6" s="10"/>
    </row>
    <row r="7" spans="1:12" s="8" customFormat="1" ht="12.75" customHeight="1">
      <c r="A7" s="30"/>
      <c r="B7" s="30"/>
      <c r="C7" s="10"/>
      <c r="D7" s="10"/>
      <c r="E7" s="55"/>
      <c r="F7" s="56"/>
      <c r="H7" s="54"/>
      <c r="L7" s="10"/>
    </row>
    <row r="8" spans="1:12" ht="12.75" customHeight="1">
      <c r="A8" s="4" t="s">
        <v>96</v>
      </c>
      <c r="B8" s="1" t="s">
        <v>77</v>
      </c>
      <c r="D8" s="5"/>
      <c r="E8" s="6"/>
      <c r="F8" s="6"/>
      <c r="G8" s="6"/>
      <c r="H8" s="6"/>
      <c r="I8" s="6"/>
      <c r="L8" s="6"/>
    </row>
    <row r="9" spans="1:12" ht="12.75" customHeight="1">
      <c r="A9" s="41">
        <v>201</v>
      </c>
      <c r="B9" s="39" t="s">
        <v>31</v>
      </c>
      <c r="C9" s="39"/>
      <c r="D9" s="24"/>
      <c r="E9" s="24"/>
      <c r="F9" s="57"/>
      <c r="G9" s="6"/>
      <c r="H9" s="6"/>
      <c r="I9" s="6"/>
      <c r="L9" s="6"/>
    </row>
    <row r="10" spans="1:12" ht="12.75" customHeight="1">
      <c r="A10" s="41">
        <f>A9+1</f>
        <v>202</v>
      </c>
      <c r="B10" s="39" t="s">
        <v>66</v>
      </c>
      <c r="C10" s="39"/>
      <c r="D10" s="24"/>
      <c r="E10" s="26"/>
      <c r="F10" s="230">
        <f>'Opbrengsten 2005'!E47+'Opbrengsten 2005'!E20</f>
        <v>0</v>
      </c>
      <c r="G10" s="6"/>
      <c r="H10" s="6"/>
      <c r="I10" s="6"/>
      <c r="L10" s="6"/>
    </row>
    <row r="11" spans="1:6" s="7" customFormat="1" ht="12.75" customHeight="1">
      <c r="A11" s="41">
        <f>A10+1</f>
        <v>203</v>
      </c>
      <c r="B11" s="23" t="s">
        <v>76</v>
      </c>
      <c r="C11" s="24"/>
      <c r="D11" s="24"/>
      <c r="E11" s="26"/>
      <c r="F11" s="57"/>
    </row>
    <row r="12" spans="1:6" s="7" customFormat="1" ht="12.75" customHeight="1">
      <c r="A12" s="142">
        <f>+A11+1</f>
        <v>204</v>
      </c>
      <c r="B12" s="143" t="s">
        <v>75</v>
      </c>
      <c r="C12" s="144"/>
      <c r="D12" s="144"/>
      <c r="E12" s="49"/>
      <c r="F12" s="145"/>
    </row>
    <row r="13" spans="1:12" ht="12.75" customHeight="1">
      <c r="A13" s="41">
        <f>A12+1</f>
        <v>205</v>
      </c>
      <c r="B13" s="41" t="str">
        <f>CONCATENATE("Nog te verrekenen opbrengsten m.b.t. 2005")</f>
        <v>Nog te verrekenen opbrengsten m.b.t. 2005</v>
      </c>
      <c r="C13" s="41"/>
      <c r="D13" s="41"/>
      <c r="E13" s="41"/>
      <c r="F13" s="41">
        <f>F9-F10-F11-F12</f>
        <v>0</v>
      </c>
      <c r="G13" s="6"/>
      <c r="H13" s="6"/>
      <c r="I13" s="6"/>
      <c r="L13" s="6"/>
    </row>
    <row r="14" spans="1:12" ht="12.75" customHeight="1">
      <c r="A14" s="4"/>
      <c r="D14" s="6"/>
      <c r="E14" s="1"/>
      <c r="F14" s="44"/>
      <c r="G14" s="6"/>
      <c r="H14" s="6"/>
      <c r="I14" s="6"/>
      <c r="L14" s="6"/>
    </row>
    <row r="15" spans="1:12" ht="12.75" customHeight="1">
      <c r="A15" s="36" t="s">
        <v>97</v>
      </c>
      <c r="B15" s="31" t="s">
        <v>78</v>
      </c>
      <c r="C15" s="5"/>
      <c r="D15" s="6"/>
      <c r="E15" s="1"/>
      <c r="F15" s="44"/>
      <c r="G15" s="7"/>
      <c r="H15" s="6"/>
      <c r="I15" s="6"/>
      <c r="L15" s="6"/>
    </row>
    <row r="16" spans="1:12" ht="12.75" customHeight="1">
      <c r="A16" s="41">
        <f>A13+1</f>
        <v>206</v>
      </c>
      <c r="B16" s="41" t="s">
        <v>74</v>
      </c>
      <c r="C16" s="41"/>
      <c r="D16" s="41"/>
      <c r="E16" s="41"/>
      <c r="F16" s="41">
        <f>F13+F11+F12</f>
        <v>0</v>
      </c>
      <c r="G16" s="6"/>
      <c r="H16" s="6"/>
      <c r="I16" s="6"/>
      <c r="L16" s="6"/>
    </row>
    <row r="17" spans="1:12" ht="12.75" customHeight="1">
      <c r="A17" s="2"/>
      <c r="B17" s="2"/>
      <c r="C17" s="4"/>
      <c r="D17" s="1"/>
      <c r="E17" s="2"/>
      <c r="F17" s="44"/>
      <c r="G17" s="6"/>
      <c r="H17" s="6"/>
      <c r="I17" s="6"/>
      <c r="L17" s="6"/>
    </row>
    <row r="18" spans="1:6" s="7" customFormat="1" ht="12.75" customHeight="1">
      <c r="A18" s="2"/>
      <c r="B18" s="2"/>
      <c r="C18" s="4"/>
      <c r="D18" s="1"/>
      <c r="E18" s="2"/>
      <c r="F18" s="5"/>
    </row>
    <row r="19" ht="12" hidden="1">
      <c r="A19" s="1" t="str">
        <f>Voorblad!B39</f>
        <v>ja</v>
      </c>
    </row>
  </sheetData>
  <sheetProtection/>
  <conditionalFormatting sqref="F9 F11:F12">
    <cfRule type="expression" priority="1" dxfId="1" stopIfTrue="1">
      <formula>$A$19&lt;&gt;"ja"</formula>
    </cfRule>
    <cfRule type="expression" priority="2" dxfId="0" stopIfTrue="1">
      <formula>AND($A$19="ja",$A$2&lt;&gt;FALSE)</formula>
    </cfRule>
    <cfRule type="expression" priority="3" dxfId="1" stopIfTrue="1">
      <formula>$A$2&lt;&gt;TRUE</formula>
    </cfRule>
  </conditionalFormatting>
  <conditionalFormatting sqref="A6:F6 A9:A13 B13:F13 A16:F16">
    <cfRule type="expression" priority="4" dxfId="1" stopIfTrue="1">
      <formula>$A$19&lt;&gt;"ja"</formula>
    </cfRule>
    <cfRule type="expression" priority="5" dxfId="3" stopIfTrue="1">
      <formula>$A$19&lt;&gt;"nee"</formula>
    </cfRule>
  </conditionalFormatting>
  <dataValidations count="1">
    <dataValidation type="custom" allowBlank="1" showInputMessage="1" showErrorMessage="1" errorTitle="Invoer onjuist" error="Klik op het voorblad aan: Definitieve vaststelling vaste bedrag ter verrekening opbrengstverschillen 2005" sqref="F9 F11:F12">
      <formula1>($A$19="ja")</formula1>
    </dataValidation>
  </dataValidations>
  <printOptions/>
  <pageMargins left="0.3937007874015748" right="0.3937007874015748" top="0.3937007874015748" bottom="0.3937007874015748" header="0.6299212598425197" footer="0.11811023622047245"/>
  <pageSetup horizontalDpi="300" verticalDpi="300" orientation="landscape" paperSize="9" r:id="rId3"/>
  <drawing r:id="rId1"/>
  <legacyDrawingHF r:id="rId2"/>
</worksheet>
</file>

<file path=xl/worksheets/sheet4.xml><?xml version="1.0" encoding="utf-8"?>
<worksheet xmlns="http://schemas.openxmlformats.org/spreadsheetml/2006/main" xmlns:r="http://schemas.openxmlformats.org/officeDocument/2006/relationships">
  <sheetPr codeName="Blad12"/>
  <dimension ref="A2:I31"/>
  <sheetViews>
    <sheetView showGridLines="0" zoomScaleSheetLayoutView="75" workbookViewId="0" topLeftCell="A1">
      <selection activeCell="A1" sqref="A1"/>
    </sheetView>
  </sheetViews>
  <sheetFormatPr defaultColWidth="9.140625" defaultRowHeight="12.75"/>
  <cols>
    <col min="1" max="1" width="4.421875" style="27" customWidth="1"/>
    <col min="2" max="2" width="114.00390625" style="2" customWidth="1"/>
    <col min="3" max="3" width="15.57421875" style="2" customWidth="1"/>
    <col min="4" max="4" width="10.28125" style="2" customWidth="1"/>
    <col min="5" max="5" width="8.7109375" style="2" customWidth="1"/>
    <col min="6" max="6" width="12.7109375" style="2" customWidth="1"/>
    <col min="7" max="7" width="1.7109375" style="6" customWidth="1"/>
    <col min="8" max="8" width="10.7109375" style="6" customWidth="1"/>
    <col min="9" max="9" width="10.7109375" style="7" customWidth="1"/>
    <col min="10" max="14" width="10.7109375" style="6" customWidth="1"/>
    <col min="15" max="22" width="9.140625" style="6" customWidth="1"/>
    <col min="23" max="23" width="1.7109375" style="6" customWidth="1"/>
    <col min="24" max="16384" width="9.140625" style="6" customWidth="1"/>
  </cols>
  <sheetData>
    <row r="1" ht="18.75" customHeight="1"/>
    <row r="2" spans="1:5" ht="15.75" customHeight="1" hidden="1">
      <c r="A2" s="27" t="b">
        <f>Voorblad!A1</f>
        <v>1</v>
      </c>
      <c r="E2" s="5"/>
    </row>
    <row r="3" spans="1:5" s="10" customFormat="1" ht="18.75" customHeight="1">
      <c r="A3" s="30" t="str">
        <f>'definitieve verrekening 2005'!A3</f>
        <v>Formulier Opbrengstverrekening</v>
      </c>
      <c r="C3" s="56">
        <v>3</v>
      </c>
      <c r="E3" s="54"/>
    </row>
    <row r="4" spans="4:9" ht="12">
      <c r="D4" s="6"/>
      <c r="E4" s="7"/>
      <c r="F4" s="7"/>
      <c r="I4" s="6"/>
    </row>
    <row r="5" spans="1:9" ht="12">
      <c r="A5" s="29" t="s">
        <v>116</v>
      </c>
      <c r="D5" s="6"/>
      <c r="E5" s="7"/>
      <c r="F5" s="7"/>
      <c r="I5" s="6"/>
    </row>
    <row r="6" spans="1:9" ht="12">
      <c r="A6" s="212" t="s">
        <v>0</v>
      </c>
      <c r="B6" s="213" t="s">
        <v>1</v>
      </c>
      <c r="C6" s="214" t="s">
        <v>2</v>
      </c>
      <c r="D6" s="7"/>
      <c r="E6" s="7"/>
      <c r="F6" s="6"/>
      <c r="I6" s="6"/>
    </row>
    <row r="7" spans="4:9" ht="12">
      <c r="D7" s="6"/>
      <c r="E7" s="7"/>
      <c r="F7" s="7"/>
      <c r="I7" s="6"/>
    </row>
    <row r="8" spans="1:9" ht="12.75" customHeight="1">
      <c r="A8" s="43" t="s">
        <v>98</v>
      </c>
      <c r="B8" s="29" t="s">
        <v>65</v>
      </c>
      <c r="C8" s="12"/>
      <c r="D8" s="6"/>
      <c r="E8" s="6"/>
      <c r="F8" s="6"/>
      <c r="I8" s="6"/>
    </row>
    <row r="9" spans="1:3" s="8" customFormat="1" ht="12.75" customHeight="1">
      <c r="A9" s="40">
        <v>301</v>
      </c>
      <c r="B9" s="149" t="s">
        <v>120</v>
      </c>
      <c r="C9" s="59"/>
    </row>
    <row r="10" spans="1:3" s="8" customFormat="1" ht="12.75" customHeight="1">
      <c r="A10" s="40">
        <f>+A9+1</f>
        <v>302</v>
      </c>
      <c r="B10" s="149" t="s">
        <v>119</v>
      </c>
      <c r="C10" s="230">
        <f>'Opbrengsten 2005'!E16-'Opbrengsten 2005'!E17</f>
        <v>0</v>
      </c>
    </row>
    <row r="11" spans="1:3" s="8" customFormat="1" ht="12.75" customHeight="1">
      <c r="A11" s="40">
        <f>+A10+1</f>
        <v>303</v>
      </c>
      <c r="B11" s="40" t="s">
        <v>67</v>
      </c>
      <c r="C11" s="40">
        <f>C9-C10</f>
        <v>0</v>
      </c>
    </row>
    <row r="12" spans="1:3" s="8" customFormat="1" ht="12.75" customHeight="1">
      <c r="A12" s="46"/>
      <c r="B12" s="58"/>
      <c r="C12" s="33"/>
    </row>
    <row r="13" spans="1:3" s="8" customFormat="1" ht="12.75" customHeight="1">
      <c r="A13" s="40">
        <f>A11+1</f>
        <v>304</v>
      </c>
      <c r="B13" s="149" t="s">
        <v>121</v>
      </c>
      <c r="C13" s="59"/>
    </row>
    <row r="14" spans="1:3" s="8" customFormat="1" ht="12.75" customHeight="1">
      <c r="A14" s="40">
        <f>+A13+1</f>
        <v>305</v>
      </c>
      <c r="B14" s="149" t="s">
        <v>122</v>
      </c>
      <c r="C14" s="230">
        <f>'Opbrengsten 2005'!E47-'Opbrengsten 2005'!E17</f>
        <v>0</v>
      </c>
    </row>
    <row r="15" spans="1:3" s="8" customFormat="1" ht="12.75" customHeight="1">
      <c r="A15" s="40">
        <f>+A14+1</f>
        <v>306</v>
      </c>
      <c r="B15" s="40" t="s">
        <v>62</v>
      </c>
      <c r="C15" s="40">
        <f>C13-C14</f>
        <v>0</v>
      </c>
    </row>
    <row r="16" spans="1:3" s="8" customFormat="1" ht="12.75" customHeight="1">
      <c r="A16" s="46"/>
      <c r="B16" s="135"/>
      <c r="C16" s="33"/>
    </row>
    <row r="17" spans="1:3" s="8" customFormat="1" ht="12.75" customHeight="1">
      <c r="A17" s="40">
        <f>+A15+1</f>
        <v>307</v>
      </c>
      <c r="B17" s="149" t="s">
        <v>123</v>
      </c>
      <c r="C17" s="59"/>
    </row>
    <row r="18" spans="1:3" s="8" customFormat="1" ht="12.75" customHeight="1">
      <c r="A18" s="40">
        <f>+A17+1</f>
        <v>308</v>
      </c>
      <c r="B18" s="149" t="s">
        <v>124</v>
      </c>
      <c r="C18" s="230">
        <f>'Opbrengsten 2005'!E17</f>
        <v>0</v>
      </c>
    </row>
    <row r="19" spans="1:3" s="8" customFormat="1" ht="12.75" customHeight="1">
      <c r="A19" s="40">
        <f>+A18+1</f>
        <v>309</v>
      </c>
      <c r="B19" s="40" t="s">
        <v>68</v>
      </c>
      <c r="C19" s="40">
        <f>C17-C18</f>
        <v>0</v>
      </c>
    </row>
    <row r="20" spans="1:3" s="32" customFormat="1" ht="12.75" customHeight="1">
      <c r="A20" s="146"/>
      <c r="B20" s="147"/>
      <c r="C20" s="148"/>
    </row>
    <row r="21" spans="1:9" ht="12.75" customHeight="1">
      <c r="A21" s="40">
        <f>+A19+1</f>
        <v>310</v>
      </c>
      <c r="B21" s="40" t="s">
        <v>69</v>
      </c>
      <c r="C21" s="40">
        <f>C13+C17</f>
        <v>0</v>
      </c>
      <c r="D21" s="6"/>
      <c r="E21" s="6"/>
      <c r="F21" s="6"/>
      <c r="I21" s="6"/>
    </row>
    <row r="22" spans="1:9" ht="12.75" customHeight="1">
      <c r="A22" s="40">
        <f>A21+1</f>
        <v>311</v>
      </c>
      <c r="B22" s="40" t="s">
        <v>70</v>
      </c>
      <c r="C22" s="40">
        <f>C14+C18</f>
        <v>0</v>
      </c>
      <c r="D22" s="6"/>
      <c r="E22" s="6"/>
      <c r="F22" s="6"/>
      <c r="I22" s="6"/>
    </row>
    <row r="23" spans="1:9" ht="12.75" customHeight="1">
      <c r="A23" s="34"/>
      <c r="B23" s="25"/>
      <c r="C23" s="25"/>
      <c r="D23" s="6"/>
      <c r="E23" s="6"/>
      <c r="F23" s="6"/>
      <c r="I23" s="6"/>
    </row>
    <row r="24" spans="1:9" ht="12.75" customHeight="1">
      <c r="A24" s="40">
        <v>312</v>
      </c>
      <c r="B24" s="149" t="s">
        <v>125</v>
      </c>
      <c r="C24" s="59"/>
      <c r="D24" s="6"/>
      <c r="E24" s="6"/>
      <c r="F24" s="6"/>
      <c r="I24" s="6"/>
    </row>
    <row r="25" spans="1:9" ht="12.75" customHeight="1">
      <c r="A25" s="40">
        <v>313</v>
      </c>
      <c r="B25" s="149" t="s">
        <v>126</v>
      </c>
      <c r="C25" s="230">
        <f>'Opbrengsten 2005'!E12+'Opbrengsten 2005'!E13+'Opbrengsten 2005'!E15</f>
        <v>0</v>
      </c>
      <c r="D25" s="6"/>
      <c r="E25" s="6"/>
      <c r="F25" s="6"/>
      <c r="I25" s="6"/>
    </row>
    <row r="26" spans="1:9" ht="12.75" customHeight="1">
      <c r="A26" s="34"/>
      <c r="B26" s="25"/>
      <c r="C26" s="25"/>
      <c r="D26" s="6"/>
      <c r="E26" s="6"/>
      <c r="F26" s="6"/>
      <c r="I26" s="6"/>
    </row>
    <row r="27" spans="1:9" ht="12.75" customHeight="1">
      <c r="A27" s="40">
        <v>313</v>
      </c>
      <c r="B27" s="134" t="s">
        <v>83</v>
      </c>
      <c r="C27" s="59"/>
      <c r="D27" s="6"/>
      <c r="E27" s="6"/>
      <c r="F27" s="6"/>
      <c r="I27" s="6"/>
    </row>
    <row r="28" spans="1:9" ht="12.75" customHeight="1">
      <c r="A28" s="40">
        <v>314</v>
      </c>
      <c r="B28" s="40" t="s">
        <v>82</v>
      </c>
      <c r="C28" s="40">
        <f>C27-C21</f>
        <v>0</v>
      </c>
      <c r="D28" s="6"/>
      <c r="E28" s="6"/>
      <c r="F28" s="6"/>
      <c r="I28" s="6"/>
    </row>
    <row r="29" spans="1:9" ht="41.25" customHeight="1">
      <c r="A29" s="278" t="s">
        <v>127</v>
      </c>
      <c r="B29" s="279"/>
      <c r="C29" s="279"/>
      <c r="D29" s="6"/>
      <c r="E29" s="6"/>
      <c r="F29" s="6"/>
      <c r="I29" s="6"/>
    </row>
    <row r="30" ht="12">
      <c r="A30" s="28"/>
    </row>
    <row r="31" ht="12" hidden="1">
      <c r="A31" s="27" t="str">
        <f>Voorblad!B40</f>
        <v>ja</v>
      </c>
    </row>
  </sheetData>
  <sheetProtection/>
  <mergeCells count="1">
    <mergeCell ref="A29:C29"/>
  </mergeCells>
  <conditionalFormatting sqref="C13 C17 C24 C27 C9">
    <cfRule type="expression" priority="1" dxfId="1" stopIfTrue="1">
      <formula>$A$31&lt;&gt;"ja"</formula>
    </cfRule>
    <cfRule type="expression" priority="2" dxfId="0" stopIfTrue="1">
      <formula>AND($A$31="ja",$A$2&lt;&gt;FALSE)</formula>
    </cfRule>
    <cfRule type="expression" priority="3" dxfId="1" stopIfTrue="1">
      <formula>$A$2&lt;&gt;TRUE</formula>
    </cfRule>
  </conditionalFormatting>
  <conditionalFormatting sqref="A6:C6 A9:A11 B11:C11 A13:A15 B15:C15 A17:A19 B19:C19 A21:C22 A27:A28 B28:C28 A24:A25">
    <cfRule type="expression" priority="4" dxfId="1" stopIfTrue="1">
      <formula>$A$31&lt;&gt;"ja"</formula>
    </cfRule>
    <cfRule type="expression" priority="5" dxfId="3" stopIfTrue="1">
      <formula>$A$31&lt;&gt;"nee"</formula>
    </cfRule>
  </conditionalFormatting>
  <dataValidations count="1">
    <dataValidation type="custom" allowBlank="1" showInputMessage="1" showErrorMessage="1" errorTitle="Invoer onjuist" error="Klik op het voorblad aan: &#10;Voorlopige vaststelling vaste bedrag ter verrekening opbrengstverschillen 2006" sqref="C13 C9 C17 C27">
      <formula1>($A$31="ja")</formula1>
    </dataValidation>
  </dataValidations>
  <printOptions/>
  <pageMargins left="0.3937007874015748" right="0.3937007874015748" top="0.3937007874015748" bottom="0.3937007874015748" header="0.6299212598425197" footer="0.11811023622047245"/>
  <pageSetup horizontalDpi="300" verticalDpi="300" orientation="landscape" paperSize="9" r:id="rId3"/>
  <drawing r:id="rId1"/>
  <legacyDrawingHF r:id="rId2"/>
</worksheet>
</file>

<file path=xl/worksheets/sheet5.xml><?xml version="1.0" encoding="utf-8"?>
<worksheet xmlns="http://schemas.openxmlformats.org/spreadsheetml/2006/main" xmlns:r="http://schemas.openxmlformats.org/officeDocument/2006/relationships">
  <sheetPr codeName="Blad14"/>
  <dimension ref="A2:P19"/>
  <sheetViews>
    <sheetView showGridLines="0" zoomScaleSheetLayoutView="75" workbookViewId="0" topLeftCell="A1">
      <selection activeCell="F7" sqref="F7"/>
    </sheetView>
  </sheetViews>
  <sheetFormatPr defaultColWidth="9.140625" defaultRowHeight="12.75"/>
  <cols>
    <col min="1" max="1" width="5.00390625" style="27" customWidth="1"/>
    <col min="2" max="2" width="60.140625" style="2" customWidth="1"/>
    <col min="3" max="3" width="58.7109375" style="2" customWidth="1"/>
    <col min="4" max="4" width="12.7109375" style="2" customWidth="1"/>
    <col min="5" max="5" width="10.28125" style="2" customWidth="1"/>
    <col min="6" max="6" width="8.7109375" style="2" customWidth="1"/>
    <col min="7" max="7" width="12.7109375" style="2" customWidth="1"/>
    <col min="8" max="8" width="1.7109375" style="6" customWidth="1"/>
    <col min="9" max="9" width="10.7109375" style="6" customWidth="1"/>
    <col min="10" max="10" width="10.7109375" style="7" customWidth="1"/>
    <col min="11" max="15" width="10.7109375" style="6" customWidth="1"/>
    <col min="16" max="23" width="9.140625" style="6" customWidth="1"/>
    <col min="24" max="24" width="1.7109375" style="6" customWidth="1"/>
    <col min="25" max="16384" width="9.140625" style="6" customWidth="1"/>
  </cols>
  <sheetData>
    <row r="2" spans="1:6" ht="15.75" customHeight="1" hidden="1">
      <c r="A2" s="27" t="b">
        <f>Voorblad!A1</f>
        <v>1</v>
      </c>
      <c r="F2" s="5"/>
    </row>
    <row r="3" spans="1:6" s="10" customFormat="1" ht="15.75" customHeight="1">
      <c r="A3" s="30" t="str">
        <f>'voorlopige verrekening 2006'!A3</f>
        <v>Formulier Opbrengstverrekening</v>
      </c>
      <c r="D3" s="56">
        <v>4</v>
      </c>
      <c r="F3" s="54"/>
    </row>
    <row r="4" spans="5:10" ht="12">
      <c r="E4" s="6"/>
      <c r="F4" s="7"/>
      <c r="G4" s="7"/>
      <c r="J4" s="6"/>
    </row>
    <row r="5" spans="1:10" ht="12">
      <c r="A5" s="29" t="s">
        <v>117</v>
      </c>
      <c r="E5" s="6"/>
      <c r="F5" s="7"/>
      <c r="G5" s="7"/>
      <c r="J5" s="6"/>
    </row>
    <row r="6" spans="1:16" ht="12.75">
      <c r="A6" s="210" t="s">
        <v>0</v>
      </c>
      <c r="B6" s="48" t="s">
        <v>1</v>
      </c>
      <c r="C6" s="48"/>
      <c r="D6" s="47" t="s">
        <v>2</v>
      </c>
      <c r="E6" s="6"/>
      <c r="F6" s="7"/>
      <c r="G6" s="282"/>
      <c r="H6" s="281"/>
      <c r="I6" s="281"/>
      <c r="J6" s="281"/>
      <c r="K6" s="281"/>
      <c r="L6" s="281"/>
      <c r="M6" s="281"/>
      <c r="N6" s="281"/>
      <c r="O6" s="281"/>
      <c r="P6" s="281"/>
    </row>
    <row r="7" spans="1:10" ht="12.75" customHeight="1">
      <c r="A7" s="34"/>
      <c r="B7" s="25"/>
      <c r="C7" s="25"/>
      <c r="D7" s="25"/>
      <c r="E7" s="6"/>
      <c r="F7" s="6"/>
      <c r="G7" s="6"/>
      <c r="J7" s="6"/>
    </row>
    <row r="8" spans="1:10" ht="12.75" customHeight="1">
      <c r="A8" s="41">
        <f>D3*100+1</f>
        <v>401</v>
      </c>
      <c r="B8" s="139" t="s">
        <v>81</v>
      </c>
      <c r="C8" s="136"/>
      <c r="D8" s="59"/>
      <c r="E8" s="6"/>
      <c r="F8" s="6"/>
      <c r="G8" s="6"/>
      <c r="J8" s="6"/>
    </row>
    <row r="9" spans="1:10" ht="12.75" customHeight="1">
      <c r="A9" s="3"/>
      <c r="C9" s="6"/>
      <c r="D9" s="42"/>
      <c r="E9" s="6"/>
      <c r="F9" s="6"/>
      <c r="G9" s="6"/>
      <c r="J9" s="6"/>
    </row>
    <row r="10" spans="1:10" ht="12.75" customHeight="1">
      <c r="A10" s="41">
        <f>A8+1</f>
        <v>402</v>
      </c>
      <c r="B10" s="24" t="s">
        <v>79</v>
      </c>
      <c r="C10" s="24"/>
      <c r="D10" s="59"/>
      <c r="E10" s="6"/>
      <c r="F10" s="6"/>
      <c r="G10" s="6"/>
      <c r="J10" s="6"/>
    </row>
    <row r="11" spans="1:10" ht="12.75" customHeight="1">
      <c r="A11" s="41">
        <f>A10+1</f>
        <v>403</v>
      </c>
      <c r="B11" s="24" t="s">
        <v>64</v>
      </c>
      <c r="C11" s="24"/>
      <c r="D11" s="59"/>
      <c r="E11" s="6"/>
      <c r="F11" s="6"/>
      <c r="G11" s="6"/>
      <c r="J11" s="6"/>
    </row>
    <row r="12" spans="1:10" ht="12">
      <c r="A12" s="3"/>
      <c r="D12" s="42"/>
      <c r="E12" s="6"/>
      <c r="F12" s="6"/>
      <c r="G12" s="6"/>
      <c r="J12" s="6"/>
    </row>
    <row r="13" spans="1:10" ht="12">
      <c r="A13" s="41">
        <f>A11+1</f>
        <v>404</v>
      </c>
      <c r="B13" s="127" t="s">
        <v>60</v>
      </c>
      <c r="C13" s="126"/>
      <c r="D13" s="63">
        <f>IF(ISERROR((D8-'voorlopige verrekening 2006'!C13)/'voorlopige verrekening 2006'!C9),0,(D8-'voorlopige verrekening 2006'!C13)/'voorlopige verrekening 2006'!C9)</f>
        <v>0</v>
      </c>
      <c r="E13" s="6"/>
      <c r="F13" s="6"/>
      <c r="G13" s="6"/>
      <c r="J13" s="6"/>
    </row>
    <row r="14" spans="1:10" ht="12.75" customHeight="1">
      <c r="A14" s="41">
        <f>A13+1</f>
        <v>405</v>
      </c>
      <c r="B14" s="127" t="s">
        <v>59</v>
      </c>
      <c r="C14" s="125"/>
      <c r="D14" s="63">
        <f>IF(ISERROR((D11+D10)/'voorlopige verrekening 2006'!C9),0,(D11+D10)/'voorlopige verrekening 2006'!C9)</f>
        <v>0</v>
      </c>
      <c r="E14" s="6"/>
      <c r="F14" s="6"/>
      <c r="G14" s="6"/>
      <c r="J14" s="6"/>
    </row>
    <row r="15" spans="1:10" ht="12.75" customHeight="1">
      <c r="A15" s="41">
        <f>A14+1</f>
        <v>406</v>
      </c>
      <c r="B15" s="41" t="s">
        <v>63</v>
      </c>
      <c r="C15" s="41"/>
      <c r="D15" s="41">
        <f>D14+D13</f>
        <v>0</v>
      </c>
      <c r="E15" s="6"/>
      <c r="F15" s="6"/>
      <c r="G15" s="6"/>
      <c r="J15" s="6"/>
    </row>
    <row r="16" spans="1:10" ht="12.75" customHeight="1">
      <c r="A16" s="35"/>
      <c r="B16" s="36"/>
      <c r="C16" s="36"/>
      <c r="D16" s="37"/>
      <c r="E16" s="6"/>
      <c r="F16" s="6"/>
      <c r="G16" s="6"/>
      <c r="J16" s="6"/>
    </row>
    <row r="17" spans="1:10" ht="27.75" customHeight="1">
      <c r="A17" s="280" t="s">
        <v>80</v>
      </c>
      <c r="B17" s="281"/>
      <c r="C17" s="281"/>
      <c r="D17" s="281"/>
      <c r="E17" s="6"/>
      <c r="F17" s="6"/>
      <c r="G17" s="6"/>
      <c r="J17" s="6"/>
    </row>
    <row r="18" ht="12">
      <c r="A18" s="28"/>
    </row>
    <row r="19" ht="12" hidden="1">
      <c r="A19" s="45" t="str">
        <f>Voorblad!B38</f>
        <v>nee</v>
      </c>
    </row>
  </sheetData>
  <sheetProtection/>
  <mergeCells count="2">
    <mergeCell ref="A17:D17"/>
    <mergeCell ref="G6:P6"/>
  </mergeCells>
  <conditionalFormatting sqref="G6">
    <cfRule type="expression" priority="1" dxfId="2" stopIfTrue="1">
      <formula>#REF!=TRUE</formula>
    </cfRule>
  </conditionalFormatting>
  <conditionalFormatting sqref="D8 D10:D11">
    <cfRule type="expression" priority="2" dxfId="1" stopIfTrue="1">
      <formula>$A$19&lt;&gt;"ja"</formula>
    </cfRule>
    <cfRule type="expression" priority="3" dxfId="0" stopIfTrue="1">
      <formula>AND($A$19="ja",$A$2&lt;&gt;FALSE)</formula>
    </cfRule>
    <cfRule type="expression" priority="4" dxfId="1" stopIfTrue="1">
      <formula>$A$2&lt;&gt;TRUE</formula>
    </cfRule>
  </conditionalFormatting>
  <conditionalFormatting sqref="A6:D6 A8 A10:A11 A13:A15 B15:D15">
    <cfRule type="expression" priority="5" dxfId="1" stopIfTrue="1">
      <formula>$A$19&lt;&gt;"ja"</formula>
    </cfRule>
    <cfRule type="expression" priority="6" dxfId="3" stopIfTrue="1">
      <formula>$A$19&lt;&gt;"nee"</formula>
    </cfRule>
  </conditionalFormatting>
  <dataValidations count="1">
    <dataValidation type="custom" allowBlank="1" showInputMessage="1" showErrorMessage="1" errorTitle="Invoer onjuist" error="Klik op voorblad aan:&#10;Aanpassing van het verrekenpercentage" sqref="D8 D10:D11">
      <formula1>($A$19="ja")</formula1>
    </dataValidation>
  </dataValidations>
  <printOptions/>
  <pageMargins left="0.3937007874015748" right="0.3937007874015748" top="0.3937007874015748" bottom="0.3937007874015748" header="0.6299212598425197" footer="0.11811023622047245"/>
  <pageSetup horizontalDpi="300" verticalDpi="300" orientation="landscape" paperSize="9"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Visser</dc:creator>
  <cp:keywords/>
  <dc:description/>
  <cp:lastModifiedBy>Mireille Coebergh</cp:lastModifiedBy>
  <cp:lastPrinted>2006-10-09T08:44:17Z</cp:lastPrinted>
  <dcterms:created xsi:type="dcterms:W3CDTF">2006-08-24T06:39:41Z</dcterms:created>
  <dcterms:modified xsi:type="dcterms:W3CDTF">2007-02-27T10:21:49Z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THRFR6N5WDQ4-19-11334</vt:lpwstr>
  </property>
  <property fmtid="{D5CDD505-2E9C-101B-9397-08002B2CF9AE}" pid="3" name="_dlc_DocIdItemGuid">
    <vt:lpwstr>a6157f6d-aceb-46bd-b772-498d5815495d</vt:lpwstr>
  </property>
  <property fmtid="{D5CDD505-2E9C-101B-9397-08002B2CF9AE}" pid="4" name="_dlc_DocIdUrl">
    <vt:lpwstr>http://kennisnet.nza.nl/publicaties/Aanleveren/_layouts/DocIdRedir.aspx?ID=THRFR6N5WDQ4-19-11334, THRFR6N5WDQ4-19-11334</vt:lpwstr>
  </property>
  <property fmtid="{D5CDD505-2E9C-101B-9397-08002B2CF9AE}" pid="5"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6" name="NZa-zoekwoordenMetadata">
    <vt:lpwstr/>
  </property>
  <property fmtid="{D5CDD505-2E9C-101B-9397-08002B2CF9AE}" pid="7" name="Sector(en)Metadata">
    <vt:lpwstr/>
  </property>
  <property fmtid="{D5CDD505-2E9C-101B-9397-08002B2CF9AE}" pid="8" name="VerzondenAanMetadata">
    <vt:lpwstr/>
  </property>
  <property fmtid="{D5CDD505-2E9C-101B-9397-08002B2CF9AE}" pid="9" name="DocumentTypeMetadata">
    <vt:lpwstr>Bijlage|5bf77c6e-b0b2-45e1-a13a-aadc6364942c</vt:lpwstr>
  </property>
  <property fmtid="{D5CDD505-2E9C-101B-9397-08002B2CF9AE}" pid="10" name="ExtraZoekwoordenMetadata">
    <vt:lpwstr/>
  </property>
</Properties>
</file>