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activeTab="0"/>
  </bookViews>
  <sheets>
    <sheet name="Voorblad" sheetId="1" r:id="rId1"/>
    <sheet name="instructie" sheetId="2" r:id="rId2"/>
    <sheet name="Invulblad" sheetId="3" r:id="rId3"/>
    <sheet name="Kleinschalig wonen 2006" sheetId="4" r:id="rId4"/>
    <sheet name="Beschermd wonen 2005" sheetId="5" r:id="rId5"/>
    <sheet name="Sociowoning 2005" sheetId="6" r:id="rId6"/>
    <sheet name="Mutaties" sheetId="7" state="hidden" r:id="rId7"/>
  </sheets>
  <externalReferences>
    <externalReference r:id="rId10"/>
  </externalReferences>
  <definedNames>
    <definedName name="__123Graph_C" hidden="1">'[1]I_03007'!#REF!</definedName>
    <definedName name="__123Graph_D" hidden="1">'[1]I_03007'!#REF!</definedName>
    <definedName name="__123Graph_E" hidden="1">'[1]I_03007'!#REF!</definedName>
    <definedName name="__123Graph_Z" hidden="1">'[1]I_03007'!#REF!</definedName>
    <definedName name="_Order1" hidden="1">255</definedName>
    <definedName name="_Order2" hidden="1">255</definedName>
    <definedName name="_xlnm.Print_Area" localSheetId="4">'Beschermd wonen 2005'!$A$1:$I$21</definedName>
    <definedName name="_xlnm.Print_Area" localSheetId="1">'instructie'!$A$1:$E$49</definedName>
    <definedName name="_xlnm.Print_Area" localSheetId="2">'Invulblad'!$A$1:$G$40</definedName>
    <definedName name="_xlnm.Print_Area" localSheetId="3">'Kleinschalig wonen 2006'!$A$1:$H$35</definedName>
    <definedName name="_xlnm.Print_Area" localSheetId="6">'Mutaties'!$A$1:$J$40</definedName>
    <definedName name="_xlnm.Print_Area" localSheetId="5">'Sociowoning 2005'!$A$1:$M$26</definedName>
    <definedName name="_xlnm.Print_Area" localSheetId="0">'Voorblad'!$A$28:$O$53</definedName>
    <definedName name="_xlnm.Print_Titles" localSheetId="0">'Voorblad'!$1:$13</definedName>
    <definedName name="Afdruktitels_MI">'[1]I_03007'!$1:$5</definedName>
    <definedName name="Expl_">'[1]I_03007'!#REF!</definedName>
    <definedName name="Expl_522">'[1]I_03007'!#REF!</definedName>
    <definedName name="Expl_523">'[1]I_03007'!#REF!</definedName>
    <definedName name="Expl_524">'[1]I_03007'!#REF!</definedName>
    <definedName name="Expl_525">'[1]I_03007'!#REF!</definedName>
    <definedName name="Expl_526">'[1]I_03007'!#REF!</definedName>
    <definedName name="getal_data">#REF!</definedName>
    <definedName name="kolom_data">#REF!</definedName>
    <definedName name="naam">#REF!</definedName>
    <definedName name="tabblad">#REF!</definedName>
    <definedName name="totaal1996">'[1]I_03007'!$A$4:$D$43</definedName>
    <definedName name="totaal1997">'[1]I_03007'!$A$46:$D$85</definedName>
    <definedName name="totaal1998">'[1]I_03007'!$A$88:$D$127</definedName>
    <definedName name="totaal1999">'[1]I_03007'!$A$130:$D$169</definedName>
    <definedName name="totaal2000">'[1]I_03007'!$A$172:$D$211</definedName>
    <definedName name="Z_60683068_AF12_11D4_9642_08005ACCD915_.wvu.PrintTitles" localSheetId="4" hidden="1">'Beschermd wonen 2005'!$2:$2</definedName>
    <definedName name="Z_60683068_AF12_11D4_9642_08005ACCD915_.wvu.PrintTitles" localSheetId="1" hidden="1">'instructie'!$2:$2</definedName>
    <definedName name="Z_60683068_AF12_11D4_9642_08005ACCD915_.wvu.PrintTitles" localSheetId="6" hidden="1">'Mutaties'!#REF!</definedName>
    <definedName name="Z_60683068_AF12_11D4_9642_08005ACCD915_.wvu.PrintTitles" localSheetId="5" hidden="1">'Sociowoning 2005'!$2:$2</definedName>
    <definedName name="Z_60683068_AF12_11D4_9642_08005ACCD915_.wvu.Rows" localSheetId="4" hidden="1">'Beschermd wonen 2005'!#REF!,'Beschermd wonen 2005'!#REF!,'Beschermd wonen 2005'!#REF!</definedName>
    <definedName name="Z_60683068_AF12_11D4_9642_08005ACCD915_.wvu.Rows" localSheetId="1" hidden="1">'instructie'!#REF!,'instructie'!#REF!,'instructie'!#REF!</definedName>
    <definedName name="Z_60683068_AF12_11D4_9642_08005ACCD915_.wvu.Rows" localSheetId="6" hidden="1">'Mutaties'!#REF!,'Mutaties'!#REF!,'Mutaties'!#REF!</definedName>
    <definedName name="Z_60683068_AF12_11D4_9642_08005ACCD915_.wvu.Rows" localSheetId="5" hidden="1">'Sociowoning 2005'!#REF!,'Sociowoning 2005'!#REF!,'Sociowoning 2005'!#REF!</definedName>
    <definedName name="Z_60683068_AF12_11D4_9642_08005ACCD915_.wvu.Rows" localSheetId="0" hidden="1">'Voorblad'!#REF!,'Voorblad'!#REF!,'Voorblad'!$32:$32,'Voorblad'!#REF!</definedName>
  </definedNames>
  <calcPr fullCalcOnLoad="1"/>
</workbook>
</file>

<file path=xl/sharedStrings.xml><?xml version="1.0" encoding="utf-8"?>
<sst xmlns="http://schemas.openxmlformats.org/spreadsheetml/2006/main" count="243" uniqueCount="179">
  <si>
    <t>Toelichting bij elektronisch formulier:</t>
  </si>
  <si>
    <t>(functie)</t>
  </si>
  <si>
    <t>GGZ-instellingen</t>
  </si>
  <si>
    <t>BO</t>
  </si>
  <si>
    <t>M2NEMO</t>
  </si>
  <si>
    <t>PBW</t>
  </si>
  <si>
    <t>Bedden volwassenen (overige)</t>
  </si>
  <si>
    <t>Plaatsen beschermd wonen</t>
  </si>
  <si>
    <t>Normatieve m2 energie APZ / PAAZ</t>
  </si>
  <si>
    <t>Alle in te vullen velden zijn mintgroen gearceerd. Dit kunt u hier aan- en uitschakelen. Voor het maken van een duidelijke afdruk van het nacalculatieformulier wordt aanbevolen eerst de arcering van de velden uit te zetten</t>
  </si>
  <si>
    <t>Registratienummer CTG/ZAio</t>
  </si>
  <si>
    <t>Instelling</t>
  </si>
  <si>
    <t>Naam</t>
  </si>
  <si>
    <t>kamer3@ctg-zaio.nl</t>
  </si>
  <si>
    <t>Versie</t>
  </si>
  <si>
    <t>KAFOV</t>
  </si>
  <si>
    <t>KRENTE</t>
  </si>
  <si>
    <t>Plaats</t>
  </si>
  <si>
    <t>Kleinschalige woonvoorziening</t>
  </si>
  <si>
    <t>Bezette plaatsen</t>
  </si>
  <si>
    <t>Individueel verblijf licht</t>
  </si>
  <si>
    <t>Kleinschalig groepsverblijf licht</t>
  </si>
  <si>
    <t>Kleinschalig verblijf zwaar</t>
  </si>
  <si>
    <t>Toeslag categorie 1</t>
  </si>
  <si>
    <t>Toeslag categorie 2</t>
  </si>
  <si>
    <t>Toeslag categorie 3</t>
  </si>
  <si>
    <t>Niet bezette plaatsen</t>
  </si>
  <si>
    <t>Aantal per</t>
  </si>
  <si>
    <t>Datum</t>
  </si>
  <si>
    <t>De gebruikte rekenstaat 2005 heeft volgnummer:</t>
  </si>
  <si>
    <t>Totaal</t>
  </si>
  <si>
    <t>Nacalculeerbare afschrijvingskosten</t>
  </si>
  <si>
    <t>2.4</t>
  </si>
  <si>
    <t>4.1</t>
  </si>
  <si>
    <t>4.2</t>
  </si>
  <si>
    <t>TOELICHTING / INVULINSTRUCTIE</t>
  </si>
  <si>
    <t>Contactpersoon</t>
  </si>
  <si>
    <t>Telefoon</t>
  </si>
  <si>
    <t>Fax</t>
  </si>
  <si>
    <t>E-mail</t>
  </si>
  <si>
    <t>(datum)</t>
  </si>
  <si>
    <t>(naam)</t>
  </si>
  <si>
    <t>(handtekening)</t>
  </si>
  <si>
    <t>Zorgkantoor</t>
  </si>
  <si>
    <t>Ondertekening namens het zorgkantoor:</t>
  </si>
  <si>
    <t>Medewerker</t>
  </si>
  <si>
    <t>Niet invullen</t>
  </si>
  <si>
    <t>Aanvraag</t>
  </si>
  <si>
    <t>3.1</t>
  </si>
  <si>
    <t>3.2</t>
  </si>
  <si>
    <t>nr.</t>
  </si>
  <si>
    <t>cat.</t>
  </si>
  <si>
    <t>Algemeen</t>
  </si>
  <si>
    <t>(kleinschalige woonvoorzieningen)</t>
  </si>
  <si>
    <t>afschrijving</t>
  </si>
  <si>
    <t>rente</t>
  </si>
  <si>
    <t>kapitaalslasten</t>
  </si>
  <si>
    <t>inventaris</t>
  </si>
  <si>
    <t>onderhoud</t>
  </si>
  <si>
    <t>Norm</t>
  </si>
  <si>
    <t>energie e.d.</t>
  </si>
  <si>
    <t>instandhouding</t>
  </si>
  <si>
    <t>m2</t>
  </si>
  <si>
    <t>werkelijk</t>
  </si>
  <si>
    <t>RIBW</t>
  </si>
  <si>
    <t>Verschil nieuwe norm - oude norm</t>
  </si>
  <si>
    <t>automatisering</t>
  </si>
  <si>
    <t>Mutaties op parameters en individuele componenten</t>
  </si>
  <si>
    <t>Mutatie</t>
  </si>
  <si>
    <t>RIS-code</t>
  </si>
  <si>
    <t>Omschrijving</t>
  </si>
  <si>
    <t>Mutaties nieuw budget</t>
  </si>
  <si>
    <t>Mutaties oud budget</t>
  </si>
  <si>
    <t>Niet bezette plaatsen kleinschalig wonen</t>
  </si>
  <si>
    <t>Niet bezette plaatsen beschermd wonen</t>
  </si>
  <si>
    <t>PNBW</t>
  </si>
  <si>
    <t>Niet bezette bedden volwassenen</t>
  </si>
  <si>
    <t>BNV</t>
  </si>
  <si>
    <t>Afschrijvingskosten inventaris 2006</t>
  </si>
  <si>
    <t>Afschrijvingskosten instandhouding 2006</t>
  </si>
  <si>
    <t xml:space="preserve">Niet geïndexeerde huur </t>
  </si>
  <si>
    <t xml:space="preserve">Geïndexeerde huur </t>
  </si>
  <si>
    <t>KHUNIN</t>
  </si>
  <si>
    <t>KHUWIN</t>
  </si>
  <si>
    <t>Rentekosten</t>
  </si>
  <si>
    <t>Kapitaalslasten</t>
  </si>
  <si>
    <t>Inventaris</t>
  </si>
  <si>
    <t>Instandhouding</t>
  </si>
  <si>
    <t>Afschrijving</t>
  </si>
  <si>
    <t>Rente</t>
  </si>
  <si>
    <t>Kapitaalslasten beschermd wonen (onderbouwing regel 60)</t>
  </si>
  <si>
    <t>Afschrijvingskosten inventaris (onderbouwing regel 60)</t>
  </si>
  <si>
    <t>Afschrijvingskosten automatisering (onderbouwing regel 60)</t>
  </si>
  <si>
    <t>Energie e.d. (onderbouwing regel 25)</t>
  </si>
  <si>
    <t xml:space="preserve">energie e.d. </t>
  </si>
  <si>
    <t>Kapitaalslasten kleinschalig wonen</t>
  </si>
  <si>
    <t>Kapitaalslasten beschermd wonen (RIBW)</t>
  </si>
  <si>
    <t xml:space="preserve">Energie e.d. </t>
  </si>
  <si>
    <t>2.1</t>
  </si>
  <si>
    <t>2.2</t>
  </si>
  <si>
    <t>Bezette plaatsen cf rekenstaat</t>
  </si>
  <si>
    <t>Niet bezette plaatsen cf rekenstaat</t>
  </si>
  <si>
    <t>Aantal plaatsen per 31-12-2005</t>
  </si>
  <si>
    <t>Waarvan met toeslag</t>
  </si>
  <si>
    <t>Per 1-1-2006</t>
  </si>
  <si>
    <t>Per 31-12-2005</t>
  </si>
  <si>
    <t>Kosten 2005</t>
  </si>
  <si>
    <t>Toegelaten plaatsen beschermd wonen (regel 28)*</t>
  </si>
  <si>
    <t>Enquetêformulier kleinschalige woonvoorziening  GGZ-instellingen</t>
  </si>
  <si>
    <t>Opgegeven plaatsen beschermd wonen</t>
  </si>
  <si>
    <t>Herallocatietraject</t>
  </si>
  <si>
    <t>Toegelaten plaatsen kleinschalig wonen</t>
  </si>
  <si>
    <t>PIVLKW</t>
  </si>
  <si>
    <t>PGLKW</t>
  </si>
  <si>
    <t>PVZKW</t>
  </si>
  <si>
    <t>PNKW</t>
  </si>
  <si>
    <t>INZENDEN VOOR 1 MEI 2006</t>
  </si>
  <si>
    <t>Invulblad</t>
  </si>
  <si>
    <t>2.3</t>
  </si>
  <si>
    <t>5.1</t>
  </si>
  <si>
    <t>5.2</t>
  </si>
  <si>
    <t xml:space="preserve">Kleinschalige woonvoorzieningen bieden verblijf aan cliënten in de categorieën licht en zwaar. De categorie licht betreft verblijf in combinatie met één of meer andere functies uit de AWBZ-aanspraken in woningen met lichte aanpassing ten opzichte van reguliere woningbouw. De categorie zwaar betreft verblijf in combinatie met één of meer andere functies uit de AWBZ-aanspraken in woningen met ingrijpende aanpassingen ten opzichte van reguliere woningbouw. In de toelating van de instelling worden de plaatsen voor kleinschalig wonen vastgelegd. </t>
  </si>
  <si>
    <t>PTC1KW</t>
  </si>
  <si>
    <t>PTC2KW</t>
  </si>
  <si>
    <t>PTC3KW</t>
  </si>
  <si>
    <t>Bezette plaatsen kleinschalig wonen</t>
  </si>
  <si>
    <t>KIM7</t>
  </si>
  <si>
    <t>Totaal toelating RIBW + sociowoningen (regel 312 + regel 315)</t>
  </si>
  <si>
    <t>Totaal toelating woonvoorziening (regel 301 t/m 303 + regel 307)</t>
  </si>
  <si>
    <t>Sociowoningen</t>
  </si>
  <si>
    <t>Kapitaalslasten beschermd wonen (RIBW en sociowoningen)</t>
  </si>
  <si>
    <t>Verschil kapitaalslasten kleinschalig wonen t.o.v. kapitaalslasten beschermd wonen (RIBW en sociowoningen)</t>
  </si>
  <si>
    <t>Kapitaalslasten beschermd wonen (Sociowoningen)</t>
  </si>
  <si>
    <t>Niet geïndexeerde huur</t>
  </si>
  <si>
    <t>Geïndexeerde huur</t>
  </si>
  <si>
    <t>geïndexeerde huur</t>
  </si>
  <si>
    <t>niet geïndexeerde huur</t>
  </si>
  <si>
    <t>Herallocatietraject sociowoningen</t>
  </si>
  <si>
    <t>Herallocatie sociowoningen (kapitaalslasten)</t>
  </si>
  <si>
    <t>Herallocatie sociowoning (loon en materieel)</t>
  </si>
  <si>
    <t>-</t>
  </si>
  <si>
    <t>Hier worden de oude kapitaalslasten, op basis van de laatste rekenstaat 2005, berekend.</t>
  </si>
  <si>
    <t>*) Zie algemene gegevens laatste rekenstaat 2005, kolom 4.</t>
  </si>
  <si>
    <t>Bed overig volwassenen en ouderen (regel 17)**</t>
  </si>
  <si>
    <t>Niet bezette bedden volwassenen (regel 18)**</t>
  </si>
  <si>
    <t>**) Zie algemene gegevens laatste rekenstaat 2005, kolom 4.</t>
  </si>
  <si>
    <t>Nacalculeerbare kosten sociowoningen ***</t>
  </si>
  <si>
    <t xml:space="preserve">Overige afschrijvingskosten </t>
  </si>
  <si>
    <t xml:space="preserve">Rentekosten </t>
  </si>
  <si>
    <t xml:space="preserve">Kosten huur en erfpacht geïndexeerd </t>
  </si>
  <si>
    <t xml:space="preserve">Kosten huur en erfpacht niet geïndexeerd </t>
  </si>
  <si>
    <r>
      <t xml:space="preserve">***) </t>
    </r>
    <r>
      <rPr>
        <sz val="8"/>
        <rFont val="Arial"/>
        <family val="2"/>
      </rPr>
      <t>Hier neemt u de nacalculeerbare kosten over van de sociowoningen</t>
    </r>
  </si>
  <si>
    <t xml:space="preserve">onderhoud </t>
  </si>
  <si>
    <t xml:space="preserve">Onderhoud </t>
  </si>
  <si>
    <t>Loonkosten</t>
  </si>
  <si>
    <t>Materiele kosten</t>
  </si>
  <si>
    <t>Voor volwassenen en ouderen</t>
  </si>
  <si>
    <t>Per bezet bed</t>
  </si>
  <si>
    <t>Voor beschermd wonen</t>
  </si>
  <si>
    <t>In dit tabblad worden de per 1 januari 2006 in het budget op te nemen normatieve kapitaalslasten en huisvestingskosten berekend op basis van het opgegeven aantal bezette plaatsen. Tevens wordt op regel 415 een mogelijk herallocatietraject berekend voor de sociowoningen.</t>
  </si>
  <si>
    <t>Begindatum</t>
  </si>
  <si>
    <t>Einddatum</t>
  </si>
  <si>
    <t>KHES</t>
  </si>
  <si>
    <t>LHES</t>
  </si>
  <si>
    <t>(PBKW)</t>
  </si>
  <si>
    <t>(PTKW)</t>
  </si>
  <si>
    <t>Plaatsen beschermd wonen (regel 29)*</t>
  </si>
  <si>
    <t>Niet bezette plaatsen beschermd wonen (regel 30)</t>
  </si>
  <si>
    <t>Indien er sprake is van bedden in sociowoningen bij een algemeen psychiatrisch ziekenhuis die omgezet worden naar plaatsen kleinschalige woonvoorziening, verzoeken wij de instelling de toelating door CVZ te laten aanpassen.</t>
  </si>
  <si>
    <t>Behoort bij circulaire CARE/AWBZ/06/07c</t>
  </si>
  <si>
    <t>De werkbladen zijn met een wachtwoord beveiligd. Indien u een onjuistheid ontdekt verzoeken wij u dit via e-mail aan CTG/ZAio door te geven (kamer3@ctg-zaio.nl). Naast de papieren versie wordt u verzocht ook een elektronische versie bij CTG/ZAio in te dienen.</t>
  </si>
  <si>
    <t>Formulier kleinschalig wonen</t>
  </si>
  <si>
    <t>Ondertekening door Raad van Bestuur van het orgaan voor gezondheidszorg:</t>
  </si>
  <si>
    <t>De raad van bestuur van de instelling verklaart hierbij dat het formulier "kleinschalig wonen" naar waarheid en in overeenstemming met de beleidsregels van CTG/ZAio, zoals deze voor het jaar 2006 van kracht zijn, is ingevuld.</t>
  </si>
  <si>
    <t>Partij(en) stellen voor dat, door middel van dit formulier KLEINSCHALIG WONEN de in dit verzoek overeengekomen bedragen aanvaard worden.</t>
  </si>
  <si>
    <t>Dit formulier is ter inventarisatie van het aantal kleinschalige woonvoorzieningen binnen een instelling ten einde de kapitaalslasten aan de nieuwe norm aan te passen.</t>
  </si>
  <si>
    <t>Voor de sociowoningen geldt een herallocatietraject. Deze is gebaseerd op een eventuele achteruitgang in de vergoeding voor kapitaalslasten in vergelijking met de oude norm. Tevens is er een herallocatietraject voor een eventuele achteruitgang in de vergoeding voor loon- en materiële kosten. Deze worden in de nieuwe regelgeving namelijk gebaseerd op de vergoeding voor een RIBW-plaats. Deze herallocatie wordt voor een jaar opgenomen als individuele component in de rekenstaat. Vanaf 2007 is het de bedoeling dat er extramurale afspraken worden gemaakt voor dit bedrag.</t>
  </si>
  <si>
    <t>Dit invulblad kunt u gebruiken om te inventariseren over welke kleinschalige woonvoorzieningen uw instelling beschikt en mogelijk welke toeslagen daarbij horen.  Het overzicht waarin u kunt aangeven over welke woonvoorzieningen uw instelling beschikt bestaat uit twee delen: RIBW's en sociowoningen. Dit houdt verband met een eventueel herallocatietraject voor de sociowoningen. Op regel 312 dient u aan te geven wat het aantal toegelaten RIBW-plaatsen is voor uw instelling conform de laatst afgegeven rekenstaat van 2005. Op regel 316 tot en met regel 319 verzoeken wij u aan te geven wat de nacalculeerbare kosten zijn die behoren tot de sociowoningen binnen uw instelling. De doorwerking naar de overige tabbladen vindt automatisch plaats</t>
  </si>
  <si>
    <t>Kleinschalig wonen volgens beleidsregel CA-73 zijn woonvoorzieningen zoals omschreven in artikel 5.4.van het Uitvoeringsbesluit WTZi. Het belangrijkste kenmerk van kleinschalige woonvoorzieningen is dat per postcodegebied van vier cijfers en twee letters niet meer dan vijfentwintig personen worden gehuisvest, waarvan ten hoogste twaalf personen zijn aangewezen op zwaar verblijf. Daarnaast bieden zij huisvesting aan ten hoogste zes personen per woning en mogen zij niet gelegen zijn op het terrein van een niet-kleinschalige instelling. De regeling is van toepassing op alle huisvesting die voldoet aan de wettelijke definitie van kleinschalig wonen op grond van de WTZi. Voor beschermd wonen in de geestelijke gezondheidszorg is de regeling ook van toepassing op bestaande door het Ministerie van VWS aanvaarde situaties, waarin sprake is van een groter aantal bewoners dan in de regeling is aangegeven.</t>
  </si>
</sst>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0.0000"/>
    <numFmt numFmtId="167" formatCode="#,##0.0_-;#,##0.0\-"/>
    <numFmt numFmtId="168" formatCode="0.000"/>
    <numFmt numFmtId="169" formatCode="#,##0_ ;[Red]\-#,##0\ "/>
    <numFmt numFmtId="170" formatCode="#,##0.0"/>
    <numFmt numFmtId="171" formatCode="#,##0;\(#,##0\);"/>
    <numFmt numFmtId="172" formatCode="0.0"/>
    <numFmt numFmtId="173" formatCode="0.00000"/>
    <numFmt numFmtId="174" formatCode="#,##0.0000"/>
    <numFmt numFmtId="175" formatCode="dd/mm/yy"/>
    <numFmt numFmtId="176" formatCode="#,##0;\(#,##0_ \ \);"/>
    <numFmt numFmtId="177" formatCode="#,##0_ \ ;\(#,##0\)_ ;"/>
    <numFmt numFmtId="178" formatCode="#,##0\ ;\(#,##0;"/>
    <numFmt numFmtId="179" formatCode="#,##0\ ;\(#,##0\);"/>
    <numFmt numFmtId="180" formatCode="#,##0_ \ ;\(#,##0\)_ ;\ \ "/>
    <numFmt numFmtId="181" formatCode="#,##0_ ;\(#,##0\);"/>
    <numFmt numFmtId="182" formatCode="dd/mm/yy_ "/>
    <numFmt numFmtId="183" formatCode="\(#,##0\)_ ;#,##0_ \ ;\ \(* \)_ "/>
    <numFmt numFmtId="184" formatCode="#,##0_ ;\(#,##0\)_ ;"/>
    <numFmt numFmtId="185" formatCode="#,##0_ ;;"/>
    <numFmt numFmtId="186" formatCode="General\ "/>
    <numFmt numFmtId="187" formatCode="0\ ;"/>
    <numFmt numFmtId="188" formatCode="\(#,##0\);#,##0_ ;\ \(* \)_ "/>
    <numFmt numFmtId="189" formatCode="\ \ƒ* #,##0_ \ ;\ \ƒ* ;\ \ƒ* "/>
    <numFmt numFmtId="190" formatCode="\ \ \ \ 0"/>
    <numFmt numFmtId="191" formatCode="0_ "/>
    <numFmt numFmtId="192" formatCode="0;;"/>
    <numFmt numFmtId="193" formatCode="0%;\(0%\);\%"/>
    <numFmt numFmtId="194" formatCode="#,##0_ ;\(#,##0\);&quot;-/-&quot;* "/>
    <numFmt numFmtId="195" formatCode="\€* #,##0_ ;\€* \(#,##0\);\€* "/>
    <numFmt numFmtId="196" formatCode="#,##0.00_ ;\(#,##0.00\);"/>
    <numFmt numFmtId="197" formatCode="#,###.00_ ;\(#,##0.00\);"/>
    <numFmt numFmtId="198" formatCode="dd/mm/yyyy"/>
    <numFmt numFmtId="199" formatCode="###0_-;###0\-"/>
    <numFmt numFmtId="200" formatCode="#,##0.00_ ;\(#,##0.0000000\);"/>
    <numFmt numFmtId="201" formatCode="0.0%"/>
    <numFmt numFmtId="202" formatCode="[$-413]dddd\ d\ mmmm\ yyyy"/>
    <numFmt numFmtId="203" formatCode="&quot;Ja&quot;;&quot;Ja&quot;;&quot;Nee&quot;"/>
    <numFmt numFmtId="204" formatCode="&quot;Waar&quot;;&quot;Waar&quot;;&quot;Niet waar&quot;"/>
    <numFmt numFmtId="205" formatCode="&quot;Aan&quot;;&quot;Aan&quot;;&quot;Uit&quot;"/>
    <numFmt numFmtId="206" formatCode="[$€-2]\ #.##000_);[Red]\([$€-2]\ #.##000\)"/>
    <numFmt numFmtId="207" formatCode="#,##0.000"/>
    <numFmt numFmtId="208" formatCode="#,##0_ \ ;\(#,##0.0\)_ ;"/>
    <numFmt numFmtId="209" formatCode="#,##0_ \ ;\(#,##0.00\)_ ;"/>
    <numFmt numFmtId="210" formatCode="#,##0_ \ ;\(#,##0.000\)_ ;"/>
    <numFmt numFmtId="211" formatCode="#,##0_ \ ;\(#,##0.0000\)_ ;"/>
  </numFmts>
  <fonts count="21">
    <font>
      <sz val="10"/>
      <name val="Arial"/>
      <family val="0"/>
    </font>
    <font>
      <b/>
      <sz val="10"/>
      <name val="Arial"/>
      <family val="2"/>
    </font>
    <font>
      <sz val="8"/>
      <name val="Arial"/>
      <family val="2"/>
    </font>
    <font>
      <b/>
      <sz val="8"/>
      <name val="Arial"/>
      <family val="2"/>
    </font>
    <font>
      <sz val="9"/>
      <name val="Arial"/>
      <family val="2"/>
    </font>
    <font>
      <b/>
      <sz val="9"/>
      <name val="Arial"/>
      <family val="2"/>
    </font>
    <font>
      <sz val="10"/>
      <name val="Helv"/>
      <family val="0"/>
    </font>
    <font>
      <b/>
      <sz val="14"/>
      <name val="Helv"/>
      <family val="0"/>
    </font>
    <font>
      <sz val="24"/>
      <color indexed="13"/>
      <name val="Helv"/>
      <family val="0"/>
    </font>
    <font>
      <sz val="10"/>
      <color indexed="9"/>
      <name val="Arial"/>
      <family val="2"/>
    </font>
    <font>
      <sz val="8"/>
      <name val="Tahoma"/>
      <family val="2"/>
    </font>
    <font>
      <b/>
      <sz val="9"/>
      <color indexed="9"/>
      <name val="Arial"/>
      <family val="2"/>
    </font>
    <font>
      <sz val="12"/>
      <name val="Arial"/>
      <family val="2"/>
    </font>
    <font>
      <sz val="20"/>
      <name val="Arial"/>
      <family val="2"/>
    </font>
    <font>
      <u val="single"/>
      <sz val="10"/>
      <color indexed="12"/>
      <name val="Arial"/>
      <family val="0"/>
    </font>
    <font>
      <u val="single"/>
      <sz val="10"/>
      <color indexed="36"/>
      <name val="Arial"/>
      <family val="0"/>
    </font>
    <font>
      <i/>
      <sz val="8"/>
      <name val="Arial"/>
      <family val="2"/>
    </font>
    <font>
      <b/>
      <sz val="16"/>
      <name val="Arial"/>
      <family val="2"/>
    </font>
    <font>
      <b/>
      <sz val="12"/>
      <name val="Arial"/>
      <family val="2"/>
    </font>
    <font>
      <b/>
      <sz val="11"/>
      <name val="Arial"/>
      <family val="2"/>
    </font>
    <font>
      <sz val="9"/>
      <color indexed="8"/>
      <name val="Arial"/>
      <family val="2"/>
    </font>
  </fonts>
  <fills count="7">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9"/>
        <bgColor indexed="64"/>
      </patternFill>
    </fill>
  </fills>
  <borders count="45">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color indexed="63"/>
      </left>
      <right>
        <color indexed="63"/>
      </right>
      <top style="hair"/>
      <bottom style="hair"/>
    </border>
    <border>
      <left style="hair"/>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hair"/>
      <top style="hair"/>
      <bottom style="hair"/>
    </border>
    <border>
      <left style="thin"/>
      <right>
        <color indexed="63"/>
      </right>
      <top style="hair"/>
      <bottom>
        <color indexed="63"/>
      </bottom>
    </border>
    <border>
      <left style="hair"/>
      <right>
        <color indexed="63"/>
      </right>
      <top style="hair"/>
      <bottom style="hair"/>
    </border>
    <border>
      <left>
        <color indexed="63"/>
      </left>
      <right style="hair"/>
      <top>
        <color indexed="63"/>
      </top>
      <bottom style="hair"/>
    </border>
    <border>
      <left style="thin"/>
      <right style="thin"/>
      <top>
        <color indexed="63"/>
      </top>
      <bottom style="thin"/>
    </border>
    <border>
      <left style="thin"/>
      <right>
        <color indexed="63"/>
      </right>
      <top style="thin"/>
      <bottom style="hair"/>
    </border>
    <border>
      <left style="thin"/>
      <right style="thin"/>
      <top style="thin"/>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style="hair"/>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hair"/>
      <right>
        <color indexed="63"/>
      </right>
      <top style="thin"/>
      <bottom style="hair"/>
    </border>
    <border>
      <left>
        <color indexed="63"/>
      </left>
      <right style="hair"/>
      <top style="thin"/>
      <bottom style="hair"/>
    </border>
  </borders>
  <cellStyleXfs count="47">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1">
      <alignment/>
      <protection/>
    </xf>
    <xf numFmtId="0" fontId="15"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Protection="0">
      <alignment/>
    </xf>
    <xf numFmtId="0" fontId="7" fillId="2" borderId="1">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9" fontId="0" fillId="0" borderId="0" applyFont="0" applyFill="0" applyBorder="0" applyAlignment="0" applyProtection="0"/>
    <xf numFmtId="0" fontId="6" fillId="0" borderId="0">
      <alignment/>
      <protection/>
    </xf>
    <xf numFmtId="0" fontId="0" fillId="0" borderId="0">
      <alignment/>
      <protection/>
    </xf>
    <xf numFmtId="0" fontId="0" fillId="0" borderId="0">
      <alignment/>
      <protection/>
    </xf>
    <xf numFmtId="177" fontId="4" fillId="0" borderId="2" applyFill="0" applyBorder="0">
      <alignment/>
      <protection/>
    </xf>
    <xf numFmtId="189" fontId="4" fillId="0" borderId="2" applyFill="0" applyBorder="0">
      <alignment/>
      <protection/>
    </xf>
    <xf numFmtId="183" fontId="4" fillId="0" borderId="2" applyFill="0" applyBorder="0">
      <alignment/>
      <protection/>
    </xf>
    <xf numFmtId="177" fontId="5" fillId="3" borderId="3">
      <alignment/>
      <protection/>
    </xf>
    <xf numFmtId="183" fontId="5" fillId="3" borderId="3">
      <alignment/>
      <protection/>
    </xf>
    <xf numFmtId="177" fontId="5" fillId="3" borderId="3">
      <alignment/>
      <protection/>
    </xf>
    <xf numFmtId="177" fontId="4" fillId="0" borderId="2" applyFill="0" applyBorder="0">
      <alignment/>
      <protection/>
    </xf>
    <xf numFmtId="0" fontId="6" fillId="0" borderId="1">
      <alignment/>
      <protection/>
    </xf>
    <xf numFmtId="0" fontId="8" fillId="4" borderId="0">
      <alignment/>
      <protection/>
    </xf>
    <xf numFmtId="0" fontId="7" fillId="0" borderId="4">
      <alignment/>
      <protection/>
    </xf>
    <xf numFmtId="0" fontId="7"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379">
    <xf numFmtId="0" fontId="0" fillId="0" borderId="0" xfId="0" applyAlignment="1">
      <alignment/>
    </xf>
    <xf numFmtId="0" fontId="1" fillId="0" borderId="0" xfId="0" applyNumberFormat="1" applyFont="1" applyAlignment="1" applyProtection="1">
      <alignment/>
      <protection hidden="1"/>
    </xf>
    <xf numFmtId="0" fontId="0" fillId="0" borderId="0" xfId="0" applyAlignment="1" applyProtection="1">
      <alignment/>
      <protection hidden="1"/>
    </xf>
    <xf numFmtId="0" fontId="0" fillId="0" borderId="0" xfId="0" applyBorder="1" applyAlignment="1" applyProtection="1">
      <alignment/>
      <protection hidden="1"/>
    </xf>
    <xf numFmtId="0" fontId="5" fillId="0" borderId="0" xfId="0" applyNumberFormat="1" applyFont="1" applyBorder="1" applyAlignment="1" applyProtection="1">
      <alignment horizontal="left"/>
      <protection hidden="1"/>
    </xf>
    <xf numFmtId="37" fontId="5" fillId="0" borderId="0" xfId="0" applyNumberFormat="1" applyFont="1" applyBorder="1" applyAlignment="1" applyProtection="1">
      <alignment horizontal="left"/>
      <protection hidden="1"/>
    </xf>
    <xf numFmtId="0" fontId="5" fillId="0" borderId="0" xfId="0" applyNumberFormat="1" applyFont="1" applyAlignment="1" applyProtection="1">
      <alignment/>
      <protection hidden="1"/>
    </xf>
    <xf numFmtId="0" fontId="4" fillId="0" borderId="0" xfId="0" applyFont="1" applyAlignment="1" applyProtection="1">
      <alignment/>
      <protection hidden="1"/>
    </xf>
    <xf numFmtId="0" fontId="5" fillId="0" borderId="0" xfId="0" applyFont="1" applyBorder="1" applyAlignment="1" applyProtection="1">
      <alignment horizontal="left"/>
      <protection hidden="1"/>
    </xf>
    <xf numFmtId="0" fontId="5" fillId="0" borderId="0" xfId="0" applyFont="1" applyBorder="1" applyAlignment="1" applyProtection="1">
      <alignment/>
      <protection hidden="1"/>
    </xf>
    <xf numFmtId="0" fontId="4" fillId="0" borderId="0" xfId="0" applyFont="1" applyBorder="1" applyAlignment="1" applyProtection="1">
      <alignment/>
      <protection hidden="1"/>
    </xf>
    <xf numFmtId="0" fontId="0" fillId="0" borderId="0" xfId="0" applyFont="1" applyAlignment="1" applyProtection="1">
      <alignment/>
      <protection hidden="1"/>
    </xf>
    <xf numFmtId="37" fontId="5" fillId="0" borderId="0" xfId="0" applyNumberFormat="1" applyFont="1" applyAlignment="1" applyProtection="1">
      <alignment/>
      <protection hidden="1"/>
    </xf>
    <xf numFmtId="37" fontId="4" fillId="0" borderId="0" xfId="0" applyNumberFormat="1" applyFont="1" applyAlignment="1" applyProtection="1">
      <alignment/>
      <protection hidden="1"/>
    </xf>
    <xf numFmtId="0" fontId="5" fillId="0" borderId="0" xfId="0" applyNumberFormat="1" applyFont="1" applyFill="1" applyBorder="1" applyAlignment="1" applyProtection="1">
      <alignment horizontal="right"/>
      <protection hidden="1"/>
    </xf>
    <xf numFmtId="37" fontId="5" fillId="0" borderId="0" xfId="0" applyNumberFormat="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0" fontId="5" fillId="3" borderId="3" xfId="0"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4" fillId="0" borderId="5" xfId="0" applyFont="1" applyBorder="1" applyAlignment="1" applyProtection="1">
      <alignment/>
      <protection hidden="1"/>
    </xf>
    <xf numFmtId="177" fontId="4" fillId="0" borderId="6" xfId="34" applyFont="1" applyFill="1" applyBorder="1" applyProtection="1">
      <alignment/>
      <protection locked="0"/>
    </xf>
    <xf numFmtId="0" fontId="0" fillId="0" borderId="0" xfId="0"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Font="1" applyAlignment="1" applyProtection="1">
      <alignment vertical="center"/>
      <protection/>
    </xf>
    <xf numFmtId="0" fontId="4" fillId="0" borderId="0" xfId="0" applyFont="1" applyBorder="1" applyAlignment="1" applyProtection="1">
      <alignment/>
      <protection/>
    </xf>
    <xf numFmtId="0" fontId="4" fillId="0" borderId="0" xfId="0" applyFont="1" applyAlignment="1" applyProtection="1">
      <alignment/>
      <protection/>
    </xf>
    <xf numFmtId="0" fontId="5" fillId="0" borderId="0" xfId="0" applyNumberFormat="1" applyFont="1" applyAlignment="1" applyProtection="1">
      <alignment/>
      <protection/>
    </xf>
    <xf numFmtId="0" fontId="4" fillId="0" borderId="0" xfId="0" applyFont="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protection/>
    </xf>
    <xf numFmtId="0" fontId="0" fillId="0" borderId="0" xfId="0" applyBorder="1" applyAlignment="1" applyProtection="1">
      <alignment/>
      <protection/>
    </xf>
    <xf numFmtId="0" fontId="0" fillId="0" borderId="0" xfId="0" applyFill="1" applyAlignment="1" applyProtection="1">
      <alignment/>
      <protection/>
    </xf>
    <xf numFmtId="0" fontId="5" fillId="0" borderId="0" xfId="0" applyNumberFormat="1" applyFont="1" applyAlignment="1" applyProtection="1">
      <alignment/>
      <protection/>
    </xf>
    <xf numFmtId="0" fontId="5" fillId="0" borderId="0" xfId="0" applyFont="1" applyAlignment="1" applyProtection="1">
      <alignment/>
      <protection/>
    </xf>
    <xf numFmtId="0" fontId="4" fillId="0" borderId="0" xfId="0" applyFont="1" applyBorder="1" applyAlignment="1" applyProtection="1">
      <alignment/>
      <protection/>
    </xf>
    <xf numFmtId="177" fontId="4" fillId="0" borderId="6" xfId="34" applyFont="1" applyBorder="1" applyProtection="1">
      <alignment/>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4" fillId="0" borderId="0" xfId="0" applyFont="1" applyAlignment="1" applyProtection="1">
      <alignment horizontal="justify"/>
      <protection/>
    </xf>
    <xf numFmtId="0" fontId="3" fillId="0" borderId="0" xfId="0" applyFont="1" applyAlignment="1" applyProtection="1">
      <alignment/>
      <protection/>
    </xf>
    <xf numFmtId="0" fontId="12" fillId="0" borderId="0" xfId="0" applyFont="1" applyAlignment="1" applyProtection="1">
      <alignment/>
      <protection/>
    </xf>
    <xf numFmtId="0" fontId="0" fillId="0" borderId="0" xfId="0" applyAlignment="1" applyProtection="1">
      <alignment horizontal="justify" wrapText="1"/>
      <protection/>
    </xf>
    <xf numFmtId="0" fontId="0" fillId="0" borderId="7" xfId="0" applyBorder="1" applyAlignment="1" applyProtection="1">
      <alignment/>
      <protection/>
    </xf>
    <xf numFmtId="0" fontId="1" fillId="0" borderId="8" xfId="0" applyFont="1" applyBorder="1" applyAlignment="1" applyProtection="1">
      <alignment/>
      <protection/>
    </xf>
    <xf numFmtId="0" fontId="0" fillId="0" borderId="8" xfId="0" applyBorder="1" applyAlignment="1" applyProtection="1">
      <alignment/>
      <protection/>
    </xf>
    <xf numFmtId="0" fontId="0" fillId="0" borderId="8" xfId="0" applyBorder="1" applyAlignment="1" applyProtection="1">
      <alignment/>
      <protection/>
    </xf>
    <xf numFmtId="0" fontId="0" fillId="0" borderId="9" xfId="0"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1" fillId="0" borderId="12" xfId="0" applyFont="1" applyBorder="1" applyAlignment="1" applyProtection="1">
      <alignment vertical="top"/>
      <protection/>
    </xf>
    <xf numFmtId="0" fontId="0" fillId="0" borderId="13" xfId="0" applyBorder="1" applyAlignment="1" applyProtection="1">
      <alignment vertical="top" wrapText="1"/>
      <protection/>
    </xf>
    <xf numFmtId="0" fontId="0" fillId="0" borderId="0" xfId="0" applyBorder="1" applyAlignment="1" applyProtection="1">
      <alignment vertical="top" wrapText="1"/>
      <protection/>
    </xf>
    <xf numFmtId="0" fontId="0" fillId="0" borderId="11" xfId="0" applyBorder="1" applyAlignment="1" applyProtection="1">
      <alignment/>
      <protection/>
    </xf>
    <xf numFmtId="0" fontId="0" fillId="0" borderId="14" xfId="0" applyFill="1" applyBorder="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vertical="top" wrapText="1"/>
      <protection/>
    </xf>
    <xf numFmtId="0" fontId="0" fillId="0" borderId="15" xfId="0" applyFill="1" applyBorder="1" applyAlignment="1" applyProtection="1">
      <alignment vertical="top"/>
      <protection/>
    </xf>
    <xf numFmtId="0" fontId="0" fillId="0" borderId="16" xfId="0" applyFill="1" applyBorder="1" applyAlignment="1" applyProtection="1">
      <alignment/>
      <protection/>
    </xf>
    <xf numFmtId="0" fontId="4" fillId="0" borderId="17" xfId="0" applyFont="1" applyBorder="1" applyAlignment="1" applyProtection="1">
      <alignment vertical="center"/>
      <protection/>
    </xf>
    <xf numFmtId="0" fontId="0" fillId="0" borderId="0" xfId="0" applyBorder="1" applyAlignment="1" applyProtection="1">
      <alignment vertical="center"/>
      <protection/>
    </xf>
    <xf numFmtId="0" fontId="5" fillId="0" borderId="0" xfId="0" applyFont="1" applyBorder="1" applyAlignment="1" applyProtection="1">
      <alignment vertical="center" wrapText="1"/>
      <protection/>
    </xf>
    <xf numFmtId="37" fontId="4" fillId="0" borderId="5" xfId="0" applyNumberFormat="1" applyFont="1" applyFill="1" applyBorder="1" applyAlignment="1" applyProtection="1">
      <alignment vertical="center"/>
      <protection locked="0"/>
    </xf>
    <xf numFmtId="0" fontId="5" fillId="0" borderId="0" xfId="0" applyFont="1" applyBorder="1" applyAlignment="1" applyProtection="1">
      <alignment vertical="center"/>
      <protection/>
    </xf>
    <xf numFmtId="37" fontId="4" fillId="0" borderId="0" xfId="0" applyNumberFormat="1" applyFont="1" applyBorder="1" applyAlignment="1" applyProtection="1">
      <alignment vertical="center"/>
      <protection/>
    </xf>
    <xf numFmtId="37" fontId="5" fillId="0" borderId="0" xfId="0" applyNumberFormat="1" applyFont="1" applyBorder="1" applyAlignment="1" applyProtection="1">
      <alignment vertical="center"/>
      <protection/>
    </xf>
    <xf numFmtId="0" fontId="4" fillId="0" borderId="0" xfId="0" applyFont="1" applyBorder="1" applyAlignment="1" applyProtection="1">
      <alignment horizontal="justify"/>
      <protection/>
    </xf>
    <xf numFmtId="0" fontId="5" fillId="0" borderId="0" xfId="0" applyNumberFormat="1" applyFont="1" applyAlignment="1" applyProtection="1">
      <alignment horizontal="justify"/>
      <protection/>
    </xf>
    <xf numFmtId="0" fontId="5" fillId="0" borderId="0" xfId="0" applyFont="1" applyFill="1" applyAlignment="1" applyProtection="1">
      <alignment/>
      <protection hidden="1"/>
    </xf>
    <xf numFmtId="0" fontId="4" fillId="0" borderId="5" xfId="0" applyFont="1" applyFill="1" applyBorder="1" applyAlignment="1" applyProtection="1">
      <alignment/>
      <protection hidden="1"/>
    </xf>
    <xf numFmtId="37" fontId="4" fillId="0" borderId="3" xfId="0" applyNumberFormat="1" applyFont="1" applyFill="1" applyBorder="1" applyAlignment="1" applyProtection="1">
      <alignment vertical="center"/>
      <protection locked="0"/>
    </xf>
    <xf numFmtId="0" fontId="5" fillId="0" borderId="0" xfId="32" applyFont="1" applyBorder="1" applyAlignment="1" applyProtection="1">
      <alignment horizontal="left"/>
      <protection/>
    </xf>
    <xf numFmtId="0" fontId="4" fillId="0" borderId="0" xfId="0" applyFont="1" applyAlignment="1">
      <alignment/>
    </xf>
    <xf numFmtId="0" fontId="11" fillId="0" borderId="17" xfId="0" applyNumberFormat="1" applyFont="1" applyBorder="1" applyAlignment="1" applyProtection="1">
      <alignment vertical="center"/>
      <protection/>
    </xf>
    <xf numFmtId="0" fontId="5" fillId="0" borderId="0" xfId="0" applyFont="1" applyFill="1" applyAlignment="1" applyProtection="1">
      <alignment/>
      <protection/>
    </xf>
    <xf numFmtId="0" fontId="5" fillId="0" borderId="0" xfId="0" applyFont="1" applyAlignment="1" applyProtection="1">
      <alignment vertical="center"/>
      <protection/>
    </xf>
    <xf numFmtId="170" fontId="4" fillId="0" borderId="0" xfId="0" applyNumberFormat="1" applyFont="1" applyAlignment="1" applyProtection="1">
      <alignment horizontal="left"/>
      <protection/>
    </xf>
    <xf numFmtId="0" fontId="4" fillId="0" borderId="0" xfId="0" applyFont="1" applyAlignment="1" applyProtection="1">
      <alignment/>
      <protection hidden="1"/>
    </xf>
    <xf numFmtId="0" fontId="4" fillId="0" borderId="0" xfId="0" applyFont="1" applyAlignment="1" applyProtection="1">
      <alignment horizontal="left" vertical="top" wrapText="1"/>
      <protection hidden="1"/>
    </xf>
    <xf numFmtId="0" fontId="11" fillId="0" borderId="0" xfId="0" applyNumberFormat="1" applyFont="1" applyBorder="1" applyAlignment="1" applyProtection="1">
      <alignment vertical="center"/>
      <protection/>
    </xf>
    <xf numFmtId="0" fontId="4" fillId="0" borderId="17" xfId="0" applyNumberFormat="1" applyFont="1" applyBorder="1" applyAlignment="1" applyProtection="1">
      <alignment vertical="center"/>
      <protection hidden="1"/>
    </xf>
    <xf numFmtId="0" fontId="4" fillId="0" borderId="0" xfId="0" applyFont="1" applyAlignment="1" applyProtection="1">
      <alignment horizontal="justify"/>
      <protection hidden="1"/>
    </xf>
    <xf numFmtId="0" fontId="11" fillId="0" borderId="0" xfId="0" applyNumberFormat="1" applyFont="1" applyBorder="1" applyAlignment="1" applyProtection="1">
      <alignment vertical="center"/>
      <protection hidden="1"/>
    </xf>
    <xf numFmtId="187" fontId="4" fillId="0" borderId="0" xfId="0" applyNumberFormat="1" applyFont="1" applyBorder="1" applyAlignment="1" applyProtection="1">
      <alignment horizontal="right" vertical="center"/>
      <protection hidden="1"/>
    </xf>
    <xf numFmtId="0" fontId="4" fillId="0" borderId="0" xfId="0" applyNumberFormat="1" applyFont="1" applyBorder="1" applyAlignment="1" applyProtection="1">
      <alignment vertical="center"/>
      <protection hidden="1"/>
    </xf>
    <xf numFmtId="0" fontId="4" fillId="0" borderId="0" xfId="0" applyFont="1" applyAlignment="1" applyProtection="1">
      <alignment wrapText="1"/>
      <protection hidden="1"/>
    </xf>
    <xf numFmtId="0" fontId="4" fillId="0" borderId="17" xfId="0" applyFont="1" applyBorder="1" applyAlignment="1" applyProtection="1">
      <alignment vertical="center"/>
      <protection hidden="1"/>
    </xf>
    <xf numFmtId="0" fontId="5" fillId="0" borderId="17" xfId="0" applyNumberFormat="1" applyFont="1" applyBorder="1" applyAlignment="1" applyProtection="1">
      <alignment vertical="center"/>
      <protection hidden="1"/>
    </xf>
    <xf numFmtId="0" fontId="11" fillId="0" borderId="17" xfId="0" applyNumberFormat="1" applyFont="1" applyBorder="1" applyAlignment="1" applyProtection="1">
      <alignment vertical="center"/>
      <protection hidden="1"/>
    </xf>
    <xf numFmtId="37" fontId="5" fillId="0" borderId="0" xfId="0" applyNumberFormat="1" applyFont="1" applyBorder="1" applyAlignment="1" applyProtection="1">
      <alignment horizontal="center"/>
      <protection hidden="1"/>
    </xf>
    <xf numFmtId="0" fontId="4" fillId="0" borderId="18" xfId="0" applyFont="1" applyBorder="1" applyAlignment="1" applyProtection="1">
      <alignment/>
      <protection hidden="1"/>
    </xf>
    <xf numFmtId="37" fontId="4" fillId="0" borderId="18" xfId="0" applyNumberFormat="1" applyFont="1" applyFill="1" applyBorder="1" applyAlignment="1" applyProtection="1">
      <alignment/>
      <protection hidden="1"/>
    </xf>
    <xf numFmtId="0" fontId="0" fillId="0" borderId="0" xfId="0" applyAlignment="1" applyProtection="1">
      <alignment/>
      <protection hidden="1"/>
    </xf>
    <xf numFmtId="0" fontId="5" fillId="0" borderId="0" xfId="0" applyFont="1" applyFill="1" applyBorder="1" applyAlignment="1" applyProtection="1">
      <alignment vertical="center"/>
      <protection hidden="1"/>
    </xf>
    <xf numFmtId="0" fontId="3" fillId="0" borderId="17" xfId="0" applyFont="1" applyBorder="1" applyAlignment="1" applyProtection="1">
      <alignment vertical="center"/>
      <protection hidden="1"/>
    </xf>
    <xf numFmtId="0" fontId="3" fillId="0" borderId="17" xfId="0" applyFont="1" applyBorder="1" applyAlignment="1" applyProtection="1">
      <alignment/>
      <protection hidden="1"/>
    </xf>
    <xf numFmtId="0" fontId="3" fillId="0" borderId="0" xfId="0" applyFont="1" applyBorder="1" applyAlignment="1" applyProtection="1">
      <alignment/>
      <protection hidden="1"/>
    </xf>
    <xf numFmtId="0" fontId="3" fillId="0" borderId="0" xfId="0" applyFont="1" applyAlignment="1" applyProtection="1">
      <alignment/>
      <protection hidden="1"/>
    </xf>
    <xf numFmtId="0" fontId="3" fillId="0" borderId="0" xfId="0" applyFont="1" applyAlignment="1" applyProtection="1">
      <alignment/>
      <protection hidden="1"/>
    </xf>
    <xf numFmtId="0" fontId="12" fillId="0" borderId="0" xfId="0" applyFont="1" applyAlignment="1" applyProtection="1">
      <alignment/>
      <protection hidden="1"/>
    </xf>
    <xf numFmtId="0" fontId="12" fillId="0" borderId="0" xfId="0" applyFont="1" applyAlignment="1" applyProtection="1">
      <alignment/>
      <protection hidden="1"/>
    </xf>
    <xf numFmtId="0" fontId="13" fillId="0" borderId="17" xfId="0" applyFont="1" applyBorder="1" applyAlignment="1" applyProtection="1">
      <alignment/>
      <protection hidden="1"/>
    </xf>
    <xf numFmtId="0" fontId="13" fillId="0" borderId="17" xfId="0" applyFont="1" applyBorder="1" applyAlignment="1" applyProtection="1">
      <alignment horizontal="left"/>
      <protection hidden="1"/>
    </xf>
    <xf numFmtId="0" fontId="0" fillId="0" borderId="17" xfId="0" applyBorder="1" applyAlignment="1" applyProtection="1">
      <alignment vertical="center"/>
      <protection hidden="1"/>
    </xf>
    <xf numFmtId="0" fontId="0" fillId="0" borderId="17" xfId="0" applyBorder="1" applyAlignment="1" applyProtection="1">
      <alignment/>
      <protection hidden="1"/>
    </xf>
    <xf numFmtId="0" fontId="0" fillId="0" borderId="17" xfId="0" applyBorder="1" applyAlignment="1" applyProtection="1">
      <alignment/>
      <protection hidden="1"/>
    </xf>
    <xf numFmtId="0" fontId="9" fillId="0" borderId="17" xfId="0" applyFont="1" applyBorder="1" applyAlignment="1" applyProtection="1">
      <alignment/>
      <protection hidden="1"/>
    </xf>
    <xf numFmtId="0" fontId="0" fillId="0" borderId="0" xfId="0" applyBorder="1" applyAlignment="1" applyProtection="1">
      <alignment/>
      <protection hidden="1"/>
    </xf>
    <xf numFmtId="0" fontId="4" fillId="0" borderId="19" xfId="0" applyFont="1" applyBorder="1" applyAlignment="1" applyProtection="1">
      <alignment/>
      <protection hidden="1"/>
    </xf>
    <xf numFmtId="0" fontId="5" fillId="0" borderId="0" xfId="0" applyFont="1" applyBorder="1" applyAlignment="1" applyProtection="1">
      <alignment horizontal="center" wrapText="1"/>
      <protection hidden="1"/>
    </xf>
    <xf numFmtId="0" fontId="4" fillId="0" borderId="5" xfId="0" applyFont="1" applyBorder="1" applyAlignment="1" applyProtection="1">
      <alignment vertical="center"/>
      <protection hidden="1"/>
    </xf>
    <xf numFmtId="37" fontId="4" fillId="0" borderId="0" xfId="0" applyNumberFormat="1"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9" fillId="0" borderId="15" xfId="0" applyFont="1" applyBorder="1" applyAlignment="1" applyProtection="1">
      <alignment vertical="top" wrapText="1"/>
      <protection hidden="1" locked="0"/>
    </xf>
    <xf numFmtId="0" fontId="5" fillId="3" borderId="6" xfId="0" applyNumberFormat="1" applyFont="1" applyFill="1" applyBorder="1" applyAlignment="1" applyProtection="1">
      <alignment horizontal="left"/>
      <protection hidden="1"/>
    </xf>
    <xf numFmtId="177" fontId="5" fillId="3" borderId="6" xfId="37" applyFont="1" applyFill="1" applyBorder="1" applyProtection="1">
      <alignment/>
      <protection/>
    </xf>
    <xf numFmtId="37" fontId="4" fillId="3" borderId="20" xfId="0" applyNumberFormat="1" applyFont="1" applyFill="1" applyBorder="1" applyAlignment="1" applyProtection="1">
      <alignment/>
      <protection hidden="1"/>
    </xf>
    <xf numFmtId="0" fontId="4" fillId="0" borderId="21" xfId="0" applyFont="1" applyFill="1" applyBorder="1" applyAlignment="1" applyProtection="1">
      <alignment/>
      <protection hidden="1"/>
    </xf>
    <xf numFmtId="0" fontId="0" fillId="0" borderId="0" xfId="0" applyAlignment="1" applyProtection="1">
      <alignment horizontal="left" vertical="top" wrapText="1"/>
      <protection hidden="1"/>
    </xf>
    <xf numFmtId="0" fontId="1" fillId="0" borderId="0" xfId="0" applyFont="1" applyAlignment="1" applyProtection="1">
      <alignment/>
      <protection hidden="1"/>
    </xf>
    <xf numFmtId="0" fontId="4" fillId="0" borderId="0" xfId="0" applyFont="1" applyAlignment="1" applyProtection="1">
      <alignment horizontal="justify" vertical="top" wrapText="1"/>
      <protection hidden="1"/>
    </xf>
    <xf numFmtId="0" fontId="4" fillId="0" borderId="12" xfId="0" applyFont="1" applyBorder="1" applyAlignment="1" applyProtection="1">
      <alignment/>
      <protection hidden="1"/>
    </xf>
    <xf numFmtId="0" fontId="2" fillId="0" borderId="17" xfId="0" applyNumberFormat="1" applyFont="1" applyBorder="1" applyAlignment="1" applyProtection="1" quotePrefix="1">
      <alignment vertical="center"/>
      <protection hidden="1"/>
    </xf>
    <xf numFmtId="0" fontId="4" fillId="0" borderId="0" xfId="0" applyFont="1" applyAlignment="1" applyProtection="1" quotePrefix="1">
      <alignment/>
      <protection/>
    </xf>
    <xf numFmtId="0" fontId="0" fillId="0" borderId="0" xfId="0" applyAlignment="1">
      <alignment wrapText="1"/>
    </xf>
    <xf numFmtId="0" fontId="5" fillId="3" borderId="22" xfId="0" applyFont="1" applyFill="1" applyBorder="1" applyAlignment="1" applyProtection="1">
      <alignment/>
      <protection/>
    </xf>
    <xf numFmtId="0" fontId="4" fillId="0" borderId="23" xfId="0" applyFont="1" applyBorder="1" applyAlignment="1" applyProtection="1">
      <alignment/>
      <protection hidden="1"/>
    </xf>
    <xf numFmtId="177" fontId="1" fillId="0" borderId="12" xfId="37" applyFont="1" applyFill="1" applyBorder="1" applyAlignment="1" applyProtection="1">
      <alignment vertical="center"/>
      <protection/>
    </xf>
    <xf numFmtId="177" fontId="5" fillId="0" borderId="13" xfId="37" applyFill="1" applyBorder="1" applyAlignment="1" applyProtection="1">
      <alignment vertical="center"/>
      <protection/>
    </xf>
    <xf numFmtId="177" fontId="5" fillId="0" borderId="3" xfId="37" applyFill="1" applyBorder="1" applyAlignment="1" applyProtection="1">
      <alignment horizontal="right" vertical="center"/>
      <protection/>
    </xf>
    <xf numFmtId="0" fontId="5" fillId="3" borderId="24" xfId="32" applyFont="1" applyFill="1" applyBorder="1" applyAlignment="1" applyProtection="1">
      <alignment horizontal="left"/>
      <protection/>
    </xf>
    <xf numFmtId="0" fontId="4" fillId="0" borderId="0" xfId="0" applyNumberFormat="1" applyFont="1" applyAlignment="1" applyProtection="1">
      <alignment horizontal="justify" vertical="top" wrapText="1"/>
      <protection hidden="1"/>
    </xf>
    <xf numFmtId="187" fontId="4" fillId="0" borderId="17" xfId="0" applyNumberFormat="1" applyFont="1" applyBorder="1" applyAlignment="1" applyProtection="1">
      <alignment horizontal="right" vertical="center"/>
      <protection hidden="1"/>
    </xf>
    <xf numFmtId="37" fontId="4" fillId="0" borderId="20" xfId="0" applyNumberFormat="1" applyFont="1" applyFill="1" applyBorder="1" applyAlignment="1" applyProtection="1">
      <alignment vertical="center"/>
      <protection locked="0"/>
    </xf>
    <xf numFmtId="37" fontId="4" fillId="0" borderId="18" xfId="0" applyNumberFormat="1" applyFont="1" applyFill="1" applyBorder="1" applyAlignment="1" applyProtection="1">
      <alignment vertical="center"/>
      <protection locked="0"/>
    </xf>
    <xf numFmtId="0" fontId="5" fillId="0" borderId="20" xfId="33" applyFont="1" applyFill="1" applyBorder="1" applyAlignment="1" applyProtection="1">
      <alignment vertical="center"/>
      <protection/>
    </xf>
    <xf numFmtId="0" fontId="5" fillId="0" borderId="5" xfId="33" applyFont="1" applyFill="1" applyBorder="1" applyAlignment="1" applyProtection="1">
      <alignment vertical="center"/>
      <protection/>
    </xf>
    <xf numFmtId="0" fontId="5" fillId="0" borderId="6" xfId="33" applyFont="1" applyFill="1" applyBorder="1" applyAlignment="1" applyProtection="1">
      <alignment horizontal="center" vertical="center"/>
      <protection/>
    </xf>
    <xf numFmtId="0" fontId="4" fillId="0" borderId="20" xfId="33" applyFont="1" applyFill="1" applyBorder="1" applyAlignment="1" applyProtection="1">
      <alignment vertical="center"/>
      <protection/>
    </xf>
    <xf numFmtId="0" fontId="4" fillId="0" borderId="18" xfId="33" applyFont="1" applyFill="1" applyBorder="1" applyAlignment="1" applyProtection="1">
      <alignment vertical="center"/>
      <protection/>
    </xf>
    <xf numFmtId="0" fontId="16" fillId="0" borderId="0" xfId="33" applyFont="1" applyFill="1" applyBorder="1" applyAlignment="1" applyProtection="1">
      <alignment vertical="center"/>
      <protection/>
    </xf>
    <xf numFmtId="0" fontId="14" fillId="0" borderId="0" xfId="18" applyFont="1" applyBorder="1" applyAlignment="1" applyProtection="1">
      <alignment/>
      <protection/>
    </xf>
    <xf numFmtId="0" fontId="4" fillId="0" borderId="20" xfId="33" applyFont="1" applyFill="1" applyBorder="1" applyAlignment="1" applyProtection="1">
      <alignment horizontal="center" vertical="center"/>
      <protection/>
    </xf>
    <xf numFmtId="0" fontId="5" fillId="0" borderId="25" xfId="33" applyFont="1" applyFill="1" applyBorder="1" applyAlignment="1" applyProtection="1">
      <alignment horizontal="center" vertical="center"/>
      <protection/>
    </xf>
    <xf numFmtId="0" fontId="4" fillId="0" borderId="18" xfId="0" applyFont="1" applyBorder="1" applyAlignment="1" applyProtection="1">
      <alignment vertical="center"/>
      <protection hidden="1"/>
    </xf>
    <xf numFmtId="0" fontId="4" fillId="0" borderId="18" xfId="0" applyFont="1" applyBorder="1" applyAlignment="1" applyProtection="1">
      <alignment vertical="center"/>
      <protection/>
    </xf>
    <xf numFmtId="37" fontId="4" fillId="0" borderId="26" xfId="0" applyNumberFormat="1" applyFont="1" applyFill="1" applyBorder="1" applyAlignment="1" applyProtection="1">
      <alignment vertical="center"/>
      <protection locked="0"/>
    </xf>
    <xf numFmtId="37" fontId="4" fillId="0" borderId="27" xfId="0" applyNumberFormat="1" applyFont="1" applyFill="1" applyBorder="1" applyAlignment="1" applyProtection="1">
      <alignment vertical="center"/>
      <protection locked="0"/>
    </xf>
    <xf numFmtId="37" fontId="4" fillId="0" borderId="28" xfId="0" applyNumberFormat="1" applyFont="1" applyFill="1" applyBorder="1" applyAlignment="1" applyProtection="1">
      <alignment vertical="center"/>
      <protection locked="0"/>
    </xf>
    <xf numFmtId="37" fontId="4" fillId="0" borderId="29" xfId="0" applyNumberFormat="1" applyFont="1" applyFill="1" applyBorder="1" applyAlignment="1" applyProtection="1">
      <alignment vertical="center"/>
      <protection locked="0"/>
    </xf>
    <xf numFmtId="37" fontId="4" fillId="0" borderId="0" xfId="0" applyNumberFormat="1" applyFont="1" applyFill="1" applyBorder="1" applyAlignment="1" applyProtection="1">
      <alignment vertical="center"/>
      <protection locked="0"/>
    </xf>
    <xf numFmtId="37" fontId="4" fillId="0" borderId="30" xfId="0" applyNumberFormat="1" applyFont="1" applyFill="1" applyBorder="1" applyAlignment="1" applyProtection="1">
      <alignment vertical="center"/>
      <protection locked="0"/>
    </xf>
    <xf numFmtId="37" fontId="4" fillId="0" borderId="31" xfId="0" applyNumberFormat="1" applyFont="1" applyFill="1" applyBorder="1" applyAlignment="1" applyProtection="1">
      <alignment vertical="center"/>
      <protection locked="0"/>
    </xf>
    <xf numFmtId="37" fontId="4" fillId="0" borderId="32" xfId="0" applyNumberFormat="1" applyFont="1" applyFill="1" applyBorder="1" applyAlignment="1" applyProtection="1">
      <alignment vertical="center"/>
      <protection locked="0"/>
    </xf>
    <xf numFmtId="37" fontId="4" fillId="0" borderId="21" xfId="0" applyNumberFormat="1" applyFont="1" applyFill="1" applyBorder="1" applyAlignment="1" applyProtection="1">
      <alignment horizontal="right" vertical="center"/>
      <protection locked="0"/>
    </xf>
    <xf numFmtId="0" fontId="5" fillId="0" borderId="5" xfId="0" applyFont="1" applyBorder="1" applyAlignment="1" applyProtection="1">
      <alignment vertical="center"/>
      <protection hidden="1"/>
    </xf>
    <xf numFmtId="0" fontId="17" fillId="0" borderId="0" xfId="0" applyFont="1" applyBorder="1" applyAlignment="1" applyProtection="1">
      <alignment vertical="center"/>
      <protection hidden="1"/>
    </xf>
    <xf numFmtId="0" fontId="18" fillId="0" borderId="0" xfId="0" applyFont="1" applyAlignment="1" applyProtection="1">
      <alignment/>
      <protection hidden="1"/>
    </xf>
    <xf numFmtId="14" fontId="4" fillId="0" borderId="0" xfId="0" applyNumberFormat="1" applyFont="1" applyAlignment="1" applyProtection="1">
      <alignment vertical="center"/>
      <protection/>
    </xf>
    <xf numFmtId="37" fontId="4" fillId="0" borderId="6" xfId="0" applyNumberFormat="1" applyFont="1" applyFill="1" applyBorder="1" applyAlignment="1" applyProtection="1">
      <alignment horizontal="center" vertical="center"/>
      <protection locked="0"/>
    </xf>
    <xf numFmtId="37" fontId="4" fillId="0" borderId="18" xfId="0" applyNumberFormat="1" applyFont="1" applyFill="1" applyBorder="1" applyAlignment="1" applyProtection="1">
      <alignment horizontal="center" vertical="center"/>
      <protection locked="0"/>
    </xf>
    <xf numFmtId="199" fontId="4" fillId="0" borderId="6" xfId="0" applyNumberFormat="1" applyFont="1" applyFill="1" applyBorder="1" applyAlignment="1" applyProtection="1">
      <alignment vertical="center"/>
      <protection locked="0"/>
    </xf>
    <xf numFmtId="0" fontId="19" fillId="0" borderId="0" xfId="0" applyFont="1" applyBorder="1" applyAlignment="1" applyProtection="1">
      <alignment/>
      <protection hidden="1"/>
    </xf>
    <xf numFmtId="0" fontId="0" fillId="0" borderId="0" xfId="0" applyAlignment="1" applyProtection="1">
      <alignment horizontal="justify" vertical="top" wrapText="1"/>
      <protection hidden="1"/>
    </xf>
    <xf numFmtId="0" fontId="0" fillId="0" borderId="0" xfId="0" applyFont="1" applyAlignment="1">
      <alignment horizontal="justify" vertical="top" wrapText="1"/>
    </xf>
    <xf numFmtId="0" fontId="4" fillId="0" borderId="0" xfId="0" applyNumberFormat="1" applyFont="1" applyBorder="1" applyAlignment="1" applyProtection="1">
      <alignment horizontal="justify" vertical="top" wrapText="1"/>
      <protection hidden="1"/>
    </xf>
    <xf numFmtId="0" fontId="5" fillId="0" borderId="0" xfId="0" applyNumberFormat="1" applyFont="1" applyBorder="1" applyAlignment="1" applyProtection="1" quotePrefix="1">
      <alignment horizontal="justify" vertical="top" wrapText="1"/>
      <protection hidden="1"/>
    </xf>
    <xf numFmtId="0" fontId="5" fillId="0" borderId="0" xfId="0" applyFont="1" applyAlignment="1" applyProtection="1">
      <alignment horizontal="justify" vertical="top" wrapText="1"/>
      <protection hidden="1"/>
    </xf>
    <xf numFmtId="0" fontId="0" fillId="0" borderId="0" xfId="0" applyAlignment="1">
      <alignment horizontal="justify" vertical="top" wrapText="1"/>
    </xf>
    <xf numFmtId="0" fontId="4" fillId="0" borderId="0" xfId="0" applyNumberFormat="1" applyFont="1" applyBorder="1" applyAlignment="1" applyProtection="1" quotePrefix="1">
      <alignment horizontal="justify" vertical="top" wrapText="1"/>
      <protection hidden="1"/>
    </xf>
    <xf numFmtId="37" fontId="5" fillId="3" borderId="24" xfId="0" applyNumberFormat="1" applyFont="1" applyFill="1" applyBorder="1" applyAlignment="1" applyProtection="1">
      <alignment horizontal="center" vertical="center"/>
      <protection hidden="1"/>
    </xf>
    <xf numFmtId="14" fontId="5" fillId="3" borderId="22" xfId="0" applyNumberFormat="1" applyFont="1" applyFill="1" applyBorder="1" applyAlignment="1" applyProtection="1">
      <alignment horizontal="center" vertical="center"/>
      <protection hidden="1"/>
    </xf>
    <xf numFmtId="1" fontId="5" fillId="3" borderId="22" xfId="0" applyNumberFormat="1" applyFont="1" applyFill="1" applyBorder="1" applyAlignment="1" applyProtection="1">
      <alignment horizontal="center" vertical="center"/>
      <protection hidden="1"/>
    </xf>
    <xf numFmtId="0" fontId="4" fillId="0" borderId="0" xfId="0" applyFont="1" applyAlignment="1" applyProtection="1">
      <alignment horizontal="center" vertical="center"/>
      <protection/>
    </xf>
    <xf numFmtId="177" fontId="4" fillId="5" borderId="6" xfId="34" applyFont="1" applyFill="1" applyBorder="1" applyProtection="1">
      <alignment/>
      <protection/>
    </xf>
    <xf numFmtId="0" fontId="5" fillId="3" borderId="6" xfId="0" applyFont="1" applyFill="1" applyBorder="1" applyAlignment="1" applyProtection="1">
      <alignment horizontal="left"/>
      <protection hidden="1"/>
    </xf>
    <xf numFmtId="1" fontId="5" fillId="3" borderId="2" xfId="0" applyNumberFormat="1" applyFont="1" applyFill="1" applyBorder="1" applyAlignment="1" applyProtection="1">
      <alignment horizontal="center" vertical="center"/>
      <protection hidden="1"/>
    </xf>
    <xf numFmtId="0" fontId="5" fillId="6" borderId="0" xfId="0" applyNumberFormat="1" applyFont="1" applyFill="1" applyAlignment="1" applyProtection="1">
      <alignment/>
      <protection/>
    </xf>
    <xf numFmtId="0" fontId="4" fillId="6" borderId="0" xfId="0" applyFont="1" applyFill="1" applyAlignment="1" applyProtection="1">
      <alignment/>
      <protection/>
    </xf>
    <xf numFmtId="0" fontId="4" fillId="6" borderId="0" xfId="0" applyFont="1" applyFill="1" applyAlignment="1" applyProtection="1">
      <alignment/>
      <protection/>
    </xf>
    <xf numFmtId="0" fontId="4" fillId="6" borderId="0" xfId="0" applyFont="1" applyFill="1" applyBorder="1" applyAlignment="1" applyProtection="1">
      <alignment/>
      <protection/>
    </xf>
    <xf numFmtId="0" fontId="4" fillId="6" borderId="17" xfId="0" applyNumberFormat="1" applyFont="1" applyFill="1" applyBorder="1" applyAlignment="1" applyProtection="1">
      <alignment vertical="center"/>
      <protection hidden="1"/>
    </xf>
    <xf numFmtId="0" fontId="4" fillId="6" borderId="17" xfId="0" applyFont="1" applyFill="1" applyBorder="1" applyAlignment="1" applyProtection="1">
      <alignment vertical="center"/>
      <protection hidden="1"/>
    </xf>
    <xf numFmtId="0" fontId="5" fillId="6" borderId="17" xfId="0" applyNumberFormat="1" applyFont="1" applyFill="1" applyBorder="1" applyAlignment="1" applyProtection="1">
      <alignment vertical="center"/>
      <protection hidden="1"/>
    </xf>
    <xf numFmtId="0" fontId="11" fillId="6" borderId="17" xfId="0" applyNumberFormat="1" applyFont="1" applyFill="1" applyBorder="1" applyAlignment="1" applyProtection="1">
      <alignment vertical="center"/>
      <protection hidden="1"/>
    </xf>
    <xf numFmtId="187" fontId="4" fillId="6" borderId="17" xfId="0" applyNumberFormat="1" applyFont="1" applyFill="1" applyBorder="1" applyAlignment="1" applyProtection="1">
      <alignment horizontal="right" vertical="center"/>
      <protection hidden="1"/>
    </xf>
    <xf numFmtId="0" fontId="4" fillId="6" borderId="0" xfId="0" applyFont="1" applyFill="1" applyBorder="1" applyAlignment="1" applyProtection="1">
      <alignment vertical="center"/>
      <protection/>
    </xf>
    <xf numFmtId="0" fontId="4" fillId="6" borderId="0" xfId="0" applyFont="1" applyFill="1" applyAlignment="1" applyProtection="1">
      <alignment vertical="center"/>
      <protection/>
    </xf>
    <xf numFmtId="0" fontId="5" fillId="6" borderId="0" xfId="0" applyNumberFormat="1" applyFont="1" applyFill="1" applyAlignment="1" applyProtection="1">
      <alignment/>
      <protection hidden="1"/>
    </xf>
    <xf numFmtId="0" fontId="4" fillId="6" borderId="0" xfId="0" applyFont="1" applyFill="1" applyAlignment="1" applyProtection="1">
      <alignment/>
      <protection hidden="1"/>
    </xf>
    <xf numFmtId="0" fontId="4" fillId="6" borderId="0" xfId="0" applyFont="1" applyFill="1" applyAlignment="1" applyProtection="1">
      <alignment/>
      <protection hidden="1"/>
    </xf>
    <xf numFmtId="0" fontId="5" fillId="6" borderId="0" xfId="0" applyNumberFormat="1" applyFont="1" applyFill="1" applyBorder="1" applyAlignment="1" applyProtection="1">
      <alignment horizontal="left"/>
      <protection hidden="1"/>
    </xf>
    <xf numFmtId="37" fontId="4" fillId="6" borderId="0" xfId="0" applyNumberFormat="1" applyFont="1" applyFill="1" applyAlignment="1" applyProtection="1">
      <alignment/>
      <protection hidden="1"/>
    </xf>
    <xf numFmtId="37" fontId="5" fillId="6" borderId="0" xfId="0" applyNumberFormat="1" applyFont="1" applyFill="1" applyBorder="1" applyAlignment="1" applyProtection="1">
      <alignment horizontal="center"/>
      <protection hidden="1"/>
    </xf>
    <xf numFmtId="0" fontId="5" fillId="6" borderId="0" xfId="0" applyFont="1" applyFill="1" applyBorder="1" applyAlignment="1" applyProtection="1">
      <alignment horizontal="left"/>
      <protection hidden="1"/>
    </xf>
    <xf numFmtId="0" fontId="5" fillId="6" borderId="0" xfId="0" applyNumberFormat="1" applyFont="1" applyFill="1" applyBorder="1" applyAlignment="1" applyProtection="1">
      <alignment horizontal="right"/>
      <protection hidden="1"/>
    </xf>
    <xf numFmtId="0" fontId="5" fillId="6" borderId="0" xfId="0" applyFont="1" applyFill="1" applyBorder="1" applyAlignment="1" applyProtection="1">
      <alignment horizontal="right"/>
      <protection hidden="1"/>
    </xf>
    <xf numFmtId="0" fontId="5" fillId="6" borderId="0" xfId="0" applyFont="1" applyFill="1" applyAlignment="1" applyProtection="1">
      <alignment/>
      <protection hidden="1"/>
    </xf>
    <xf numFmtId="0" fontId="5" fillId="6" borderId="0" xfId="0" applyFont="1" applyFill="1" applyAlignment="1" applyProtection="1">
      <alignment/>
      <protection/>
    </xf>
    <xf numFmtId="0" fontId="5" fillId="6" borderId="0" xfId="0" applyFont="1" applyFill="1" applyBorder="1" applyAlignment="1" applyProtection="1">
      <alignment horizontal="left" vertical="center"/>
      <protection hidden="1"/>
    </xf>
    <xf numFmtId="0" fontId="5" fillId="6" borderId="0" xfId="0" applyFont="1" applyFill="1" applyAlignment="1" applyProtection="1">
      <alignment vertical="center"/>
      <protection/>
    </xf>
    <xf numFmtId="0" fontId="4" fillId="6" borderId="0" xfId="0" applyFont="1" applyFill="1" applyAlignment="1" applyProtection="1">
      <alignment horizontal="center" vertical="center"/>
      <protection/>
    </xf>
    <xf numFmtId="0" fontId="5" fillId="6" borderId="0" xfId="32" applyFont="1" applyFill="1" applyBorder="1" applyAlignment="1" applyProtection="1">
      <alignment horizontal="left"/>
      <protection/>
    </xf>
    <xf numFmtId="0" fontId="5" fillId="6" borderId="0" xfId="0" applyFont="1" applyFill="1" applyAlignment="1" applyProtection="1">
      <alignment/>
      <protection/>
    </xf>
    <xf numFmtId="177" fontId="5" fillId="6" borderId="6" xfId="37" applyFont="1" applyFill="1" applyBorder="1" applyProtection="1">
      <alignment/>
      <protection/>
    </xf>
    <xf numFmtId="177" fontId="5" fillId="6" borderId="26" xfId="37" applyFont="1" applyFill="1" applyBorder="1" applyProtection="1">
      <alignment/>
      <protection/>
    </xf>
    <xf numFmtId="177" fontId="5" fillId="6" borderId="27" xfId="37" applyFont="1" applyFill="1" applyBorder="1" applyProtection="1">
      <alignment/>
      <protection/>
    </xf>
    <xf numFmtId="177" fontId="5" fillId="6" borderId="28" xfId="37" applyFont="1" applyFill="1" applyBorder="1" applyProtection="1">
      <alignment/>
      <protection/>
    </xf>
    <xf numFmtId="170" fontId="4" fillId="6" borderId="0" xfId="0" applyNumberFormat="1" applyFont="1" applyFill="1" applyAlignment="1" applyProtection="1">
      <alignment horizontal="left"/>
      <protection/>
    </xf>
    <xf numFmtId="0" fontId="5" fillId="6" borderId="0" xfId="0" applyNumberFormat="1" applyFont="1" applyFill="1" applyAlignment="1" applyProtection="1">
      <alignment/>
      <protection/>
    </xf>
    <xf numFmtId="177" fontId="4" fillId="0" borderId="0" xfId="34" applyFont="1" applyBorder="1" applyProtection="1">
      <alignment/>
      <protection/>
    </xf>
    <xf numFmtId="177" fontId="5" fillId="0" borderId="6" xfId="34" applyFont="1" applyBorder="1" applyProtection="1">
      <alignment/>
      <protection/>
    </xf>
    <xf numFmtId="3" fontId="4" fillId="0" borderId="6" xfId="34" applyNumberFormat="1" applyFont="1" applyBorder="1" applyProtection="1">
      <alignment/>
      <protection/>
    </xf>
    <xf numFmtId="207" fontId="4" fillId="0" borderId="6" xfId="34" applyNumberFormat="1" applyFont="1" applyBorder="1" applyProtection="1">
      <alignment/>
      <protection/>
    </xf>
    <xf numFmtId="3" fontId="4" fillId="0" borderId="0" xfId="0" applyNumberFormat="1" applyFont="1" applyAlignment="1" applyProtection="1">
      <alignment horizontal="center"/>
      <protection/>
    </xf>
    <xf numFmtId="0" fontId="4" fillId="0" borderId="0" xfId="0" applyFont="1" applyAlignment="1" applyProtection="1">
      <alignment horizontal="left" vertical="center"/>
      <protection/>
    </xf>
    <xf numFmtId="3" fontId="5" fillId="0" borderId="6" xfId="0" applyNumberFormat="1" applyFont="1" applyBorder="1" applyAlignment="1" applyProtection="1">
      <alignment/>
      <protection/>
    </xf>
    <xf numFmtId="0" fontId="5" fillId="0" borderId="0" xfId="0" applyNumberFormat="1" applyFont="1" applyAlignment="1" applyProtection="1">
      <alignment horizontal="center"/>
      <protection hidden="1"/>
    </xf>
    <xf numFmtId="177" fontId="4" fillId="0" borderId="6" xfId="34" applyFont="1" applyBorder="1" applyAlignment="1" applyProtection="1">
      <alignment horizontal="center"/>
      <protection/>
    </xf>
    <xf numFmtId="3" fontId="4" fillId="0" borderId="20" xfId="0" applyNumberFormat="1" applyFont="1" applyBorder="1" applyAlignment="1" applyProtection="1">
      <alignment/>
      <protection hidden="1"/>
    </xf>
    <xf numFmtId="0" fontId="4" fillId="0" borderId="18" xfId="0" applyFont="1" applyFill="1" applyBorder="1" applyAlignment="1" applyProtection="1">
      <alignment/>
      <protection hidden="1"/>
    </xf>
    <xf numFmtId="3" fontId="4" fillId="0" borderId="33" xfId="0" applyNumberFormat="1" applyFont="1" applyBorder="1" applyAlignment="1" applyProtection="1">
      <alignment/>
      <protection/>
    </xf>
    <xf numFmtId="3" fontId="4" fillId="0" borderId="33" xfId="34" applyNumberFormat="1" applyFont="1" applyBorder="1" applyProtection="1">
      <alignment/>
      <protection/>
    </xf>
    <xf numFmtId="207" fontId="4" fillId="0" borderId="33" xfId="34" applyNumberFormat="1" applyFont="1" applyBorder="1" applyProtection="1">
      <alignment/>
      <protection/>
    </xf>
    <xf numFmtId="37" fontId="5" fillId="3" borderId="20" xfId="0" applyNumberFormat="1" applyFont="1" applyFill="1" applyBorder="1" applyAlignment="1" applyProtection="1">
      <alignment/>
      <protection hidden="1"/>
    </xf>
    <xf numFmtId="177" fontId="4" fillId="0" borderId="33" xfId="34" applyFont="1" applyBorder="1" applyProtection="1">
      <alignment/>
      <protection/>
    </xf>
    <xf numFmtId="37" fontId="4" fillId="0" borderId="21" xfId="0" applyNumberFormat="1" applyFont="1" applyFill="1" applyBorder="1" applyAlignment="1" applyProtection="1">
      <alignment/>
      <protection hidden="1"/>
    </xf>
    <xf numFmtId="0" fontId="4" fillId="3" borderId="12" xfId="0" applyFont="1" applyFill="1" applyBorder="1" applyAlignment="1" applyProtection="1">
      <alignment/>
      <protection/>
    </xf>
    <xf numFmtId="0" fontId="4" fillId="3" borderId="17" xfId="0" applyFont="1" applyFill="1" applyBorder="1" applyAlignment="1" applyProtection="1">
      <alignment/>
      <protection/>
    </xf>
    <xf numFmtId="0" fontId="4" fillId="3" borderId="13" xfId="0" applyFont="1" applyFill="1" applyBorder="1" applyAlignment="1" applyProtection="1">
      <alignment/>
      <protection/>
    </xf>
    <xf numFmtId="177" fontId="4" fillId="0" borderId="0" xfId="0" applyNumberFormat="1" applyFont="1" applyAlignment="1" applyProtection="1">
      <alignment/>
      <protection/>
    </xf>
    <xf numFmtId="177" fontId="5" fillId="6" borderId="0" xfId="37" applyFont="1" applyFill="1" applyBorder="1" applyProtection="1">
      <alignment/>
      <protection/>
    </xf>
    <xf numFmtId="37" fontId="4" fillId="3" borderId="21" xfId="0" applyNumberFormat="1" applyFont="1" applyFill="1" applyBorder="1" applyAlignment="1" applyProtection="1">
      <alignment/>
      <protection hidden="1"/>
    </xf>
    <xf numFmtId="0" fontId="0" fillId="0" borderId="17" xfId="0" applyBorder="1" applyAlignment="1" applyProtection="1">
      <alignment/>
      <protection/>
    </xf>
    <xf numFmtId="0" fontId="13" fillId="0" borderId="17" xfId="0" applyNumberFormat="1" applyFont="1" applyBorder="1" applyAlignment="1" applyProtection="1">
      <alignment/>
      <protection hidden="1"/>
    </xf>
    <xf numFmtId="0" fontId="5" fillId="0" borderId="0" xfId="0" applyNumberFormat="1" applyFont="1" applyAlignment="1" applyProtection="1">
      <alignment horizontal="center"/>
      <protection/>
    </xf>
    <xf numFmtId="0" fontId="5" fillId="0" borderId="0" xfId="0" applyNumberFormat="1" applyFont="1" applyFill="1" applyBorder="1" applyAlignment="1" applyProtection="1">
      <alignment horizontal="center" wrapText="1"/>
      <protection hidden="1"/>
    </xf>
    <xf numFmtId="0" fontId="5" fillId="6" borderId="0" xfId="0" applyNumberFormat="1" applyFont="1" applyFill="1" applyAlignment="1" applyProtection="1">
      <alignment horizontal="center"/>
      <protection/>
    </xf>
    <xf numFmtId="0" fontId="5" fillId="6" borderId="0" xfId="0" applyNumberFormat="1" applyFont="1" applyFill="1" applyBorder="1" applyAlignment="1" applyProtection="1">
      <alignment horizontal="center" wrapText="1"/>
      <protection hidden="1"/>
    </xf>
    <xf numFmtId="0" fontId="5" fillId="6" borderId="0" xfId="0" applyNumberFormat="1" applyFont="1" applyFill="1" applyBorder="1" applyAlignment="1" applyProtection="1">
      <alignment horizontal="center" vertical="center" wrapText="1"/>
      <protection hidden="1"/>
    </xf>
    <xf numFmtId="16" fontId="5" fillId="0" borderId="0" xfId="0" applyNumberFormat="1" applyFont="1" applyAlignment="1" applyProtection="1">
      <alignment horizontal="center"/>
      <protection hidden="1"/>
    </xf>
    <xf numFmtId="0" fontId="4" fillId="6" borderId="0" xfId="0" applyNumberFormat="1" applyFont="1" applyFill="1" applyBorder="1" applyAlignment="1" applyProtection="1">
      <alignment vertical="center"/>
      <protection hidden="1"/>
    </xf>
    <xf numFmtId="0" fontId="4" fillId="6" borderId="0" xfId="0" applyFont="1" applyFill="1" applyBorder="1" applyAlignment="1" applyProtection="1">
      <alignment vertical="center"/>
      <protection hidden="1"/>
    </xf>
    <xf numFmtId="0" fontId="5" fillId="6" borderId="0" xfId="0" applyNumberFormat="1" applyFont="1" applyFill="1" applyBorder="1" applyAlignment="1" applyProtection="1">
      <alignment vertical="center"/>
      <protection hidden="1"/>
    </xf>
    <xf numFmtId="0" fontId="11" fillId="6" borderId="0" xfId="0" applyNumberFormat="1" applyFont="1" applyFill="1" applyBorder="1" applyAlignment="1" applyProtection="1">
      <alignment vertical="center"/>
      <protection hidden="1"/>
    </xf>
    <xf numFmtId="0" fontId="5" fillId="3" borderId="3" xfId="0" applyFont="1" applyFill="1" applyBorder="1" applyAlignment="1" applyProtection="1">
      <alignment/>
      <protection/>
    </xf>
    <xf numFmtId="0" fontId="5" fillId="3" borderId="3" xfId="0" applyFont="1" applyFill="1" applyBorder="1" applyAlignment="1" applyProtection="1">
      <alignment horizontal="center"/>
      <protection/>
    </xf>
    <xf numFmtId="0" fontId="2" fillId="6" borderId="0" xfId="0" applyFont="1" applyFill="1" applyAlignment="1" applyProtection="1">
      <alignment/>
      <protection/>
    </xf>
    <xf numFmtId="177" fontId="4" fillId="0" borderId="6" xfId="34" applyFont="1" applyBorder="1" applyAlignment="1" applyProtection="1">
      <alignment horizontal="right"/>
      <protection/>
    </xf>
    <xf numFmtId="177" fontId="5" fillId="3" borderId="6" xfId="37" applyFont="1" applyFill="1" applyBorder="1" applyAlignment="1" applyProtection="1">
      <alignment horizontal="right"/>
      <protection/>
    </xf>
    <xf numFmtId="177" fontId="11" fillId="6" borderId="0" xfId="37" applyFont="1" applyFill="1" applyBorder="1" applyProtection="1">
      <alignment/>
      <protection/>
    </xf>
    <xf numFmtId="0" fontId="0" fillId="0" borderId="0" xfId="0" applyFont="1" applyAlignment="1" applyProtection="1">
      <alignment horizontal="left" vertical="center" wrapText="1"/>
      <protection hidden="1"/>
    </xf>
    <xf numFmtId="0" fontId="0" fillId="0" borderId="0" xfId="0" applyFont="1" applyAlignment="1" applyProtection="1">
      <alignment horizontal="justify" vertical="top" wrapText="1"/>
      <protection hidden="1"/>
    </xf>
    <xf numFmtId="0" fontId="1" fillId="0" borderId="0" xfId="0" applyNumberFormat="1" applyFont="1" applyAlignment="1" applyProtection="1">
      <alignment horizontal="left"/>
      <protection hidden="1"/>
    </xf>
    <xf numFmtId="0" fontId="1" fillId="0" borderId="0" xfId="0" applyFont="1" applyAlignment="1" applyProtection="1">
      <alignment horizontal="left" vertical="center" wrapText="1"/>
      <protection hidden="1"/>
    </xf>
    <xf numFmtId="0" fontId="1" fillId="0" borderId="0" xfId="0" applyFont="1" applyAlignment="1" applyProtection="1">
      <alignment horizontal="left" vertical="center"/>
      <protection hidden="1"/>
    </xf>
    <xf numFmtId="37" fontId="9" fillId="0" borderId="0" xfId="0" applyNumberFormat="1" applyFont="1" applyAlignment="1" applyProtection="1">
      <alignment/>
      <protection hidden="1"/>
    </xf>
    <xf numFmtId="0" fontId="9" fillId="0" borderId="0" xfId="0" applyFont="1" applyAlignment="1" applyProtection="1">
      <alignment/>
      <protection hidden="1"/>
    </xf>
    <xf numFmtId="0" fontId="1" fillId="0" borderId="0" xfId="0" applyNumberFormat="1" applyFont="1" applyAlignment="1" applyProtection="1">
      <alignment horizontal="justify"/>
      <protection/>
    </xf>
    <xf numFmtId="0" fontId="0" fillId="0" borderId="0" xfId="0" applyFont="1" applyAlignment="1" applyProtection="1">
      <alignment horizontal="justify"/>
      <protection/>
    </xf>
    <xf numFmtId="0" fontId="1" fillId="0" borderId="0" xfId="0" applyNumberFormat="1" applyFont="1" applyAlignment="1" applyProtection="1">
      <alignment horizontal="justify" vertical="top" wrapText="1"/>
      <protection hidden="1"/>
    </xf>
    <xf numFmtId="0" fontId="5" fillId="6" borderId="0" xfId="0" applyNumberFormat="1" applyFont="1" applyFill="1" applyBorder="1" applyAlignment="1" applyProtection="1">
      <alignment horizontal="center" vertical="center"/>
      <protection hidden="1"/>
    </xf>
    <xf numFmtId="0" fontId="5" fillId="6" borderId="0" xfId="0" applyFont="1" applyFill="1" applyBorder="1" applyAlignment="1" applyProtection="1">
      <alignment vertical="center"/>
      <protection hidden="1"/>
    </xf>
    <xf numFmtId="0" fontId="0" fillId="0" borderId="0" xfId="0" applyAlignment="1">
      <alignment vertical="top"/>
    </xf>
    <xf numFmtId="177" fontId="1" fillId="0" borderId="34" xfId="37" applyFont="1" applyFill="1" applyBorder="1" applyAlignment="1" applyProtection="1">
      <alignment vertical="center"/>
      <protection/>
    </xf>
    <xf numFmtId="177" fontId="5" fillId="0" borderId="35" xfId="37" applyFill="1" applyBorder="1" applyAlignment="1" applyProtection="1">
      <alignment vertical="center"/>
      <protection/>
    </xf>
    <xf numFmtId="177" fontId="5" fillId="0" borderId="24" xfId="37" applyFill="1" applyBorder="1" applyAlignment="1" applyProtection="1">
      <alignment horizontal="right" vertical="center"/>
      <protection/>
    </xf>
    <xf numFmtId="177" fontId="5" fillId="0" borderId="17" xfId="37" applyFill="1" applyBorder="1" applyAlignment="1" applyProtection="1">
      <alignment vertical="center"/>
      <protection/>
    </xf>
    <xf numFmtId="177" fontId="5" fillId="0" borderId="13" xfId="37" applyFill="1" applyBorder="1" applyAlignment="1" applyProtection="1">
      <alignment horizontal="right" vertical="center"/>
      <protection/>
    </xf>
    <xf numFmtId="0" fontId="0" fillId="0" borderId="0" xfId="0" applyBorder="1" applyAlignment="1">
      <alignment horizontal="center" vertical="center" wrapText="1"/>
    </xf>
    <xf numFmtId="177" fontId="4" fillId="0" borderId="0" xfId="34" applyFont="1" applyBorder="1" applyAlignment="1" applyProtection="1">
      <alignment horizontal="center"/>
      <protection/>
    </xf>
    <xf numFmtId="177" fontId="4" fillId="0" borderId="0" xfId="34" applyFont="1" applyBorder="1" applyAlignment="1" applyProtection="1">
      <alignment horizontal="center" vertical="center"/>
      <protection/>
    </xf>
    <xf numFmtId="0" fontId="0" fillId="0" borderId="0" xfId="0" applyBorder="1" applyAlignment="1">
      <alignment horizontal="center" vertical="center"/>
    </xf>
    <xf numFmtId="37" fontId="5" fillId="6" borderId="0" xfId="0" applyNumberFormat="1" applyFont="1" applyFill="1" applyBorder="1" applyAlignment="1" applyProtection="1">
      <alignment horizontal="center" vertical="center" wrapText="1"/>
      <protection hidden="1"/>
    </xf>
    <xf numFmtId="0" fontId="5" fillId="3" borderId="20" xfId="0" applyNumberFormat="1" applyFont="1" applyFill="1" applyBorder="1" applyAlignment="1" applyProtection="1">
      <alignment horizontal="left"/>
      <protection hidden="1"/>
    </xf>
    <xf numFmtId="177" fontId="5" fillId="0" borderId="33" xfId="34" applyFont="1" applyBorder="1" applyAlignment="1" applyProtection="1">
      <alignment horizontal="right"/>
      <protection/>
    </xf>
    <xf numFmtId="0" fontId="4" fillId="0" borderId="0" xfId="0" applyFont="1" applyAlignment="1">
      <alignment horizontal="right"/>
    </xf>
    <xf numFmtId="0" fontId="20" fillId="0" borderId="0" xfId="0" applyFont="1" applyAlignment="1">
      <alignment horizontal="right"/>
    </xf>
    <xf numFmtId="177" fontId="4" fillId="6" borderId="6" xfId="37" applyFont="1" applyFill="1" applyBorder="1" applyProtection="1">
      <alignment/>
      <protection/>
    </xf>
    <xf numFmtId="0" fontId="0" fillId="0" borderId="0" xfId="0" applyBorder="1" applyAlignment="1">
      <alignment/>
    </xf>
    <xf numFmtId="4" fontId="4" fillId="0" borderId="6" xfId="34" applyNumberFormat="1" applyFont="1" applyBorder="1" applyProtection="1">
      <alignment/>
      <protection/>
    </xf>
    <xf numFmtId="4" fontId="4" fillId="0" borderId="33" xfId="34" applyNumberFormat="1" applyFont="1" applyBorder="1" applyProtection="1">
      <alignment/>
      <protection/>
    </xf>
    <xf numFmtId="4" fontId="4" fillId="0" borderId="0" xfId="0" applyNumberFormat="1" applyFont="1" applyAlignment="1">
      <alignment/>
    </xf>
    <xf numFmtId="14" fontId="4" fillId="0" borderId="6" xfId="34" applyNumberFormat="1" applyFont="1" applyBorder="1" applyAlignment="1" applyProtection="1">
      <alignment horizontal="right"/>
      <protection/>
    </xf>
    <xf numFmtId="14" fontId="4" fillId="0" borderId="6" xfId="34" applyNumberFormat="1" applyFont="1" applyBorder="1" applyAlignment="1" applyProtection="1">
      <alignment horizontal="center"/>
      <protection/>
    </xf>
    <xf numFmtId="177" fontId="4" fillId="6" borderId="0" xfId="0" applyNumberFormat="1" applyFont="1" applyFill="1" applyAlignment="1" applyProtection="1">
      <alignment/>
      <protection/>
    </xf>
    <xf numFmtId="177" fontId="5" fillId="6" borderId="0" xfId="0" applyNumberFormat="1" applyFont="1" applyFill="1" applyAlignment="1" applyProtection="1">
      <alignment/>
      <protection/>
    </xf>
    <xf numFmtId="177" fontId="4" fillId="0" borderId="6" xfId="34" applyFont="1" applyFill="1" applyBorder="1" applyAlignment="1" applyProtection="1">
      <alignment horizontal="center"/>
      <protection/>
    </xf>
    <xf numFmtId="0" fontId="4" fillId="0" borderId="0" xfId="33" applyFont="1" applyFill="1" applyBorder="1" applyAlignment="1" applyProtection="1">
      <alignment vertical="center" wrapText="1"/>
      <protection/>
    </xf>
    <xf numFmtId="0" fontId="0" fillId="0" borderId="0" xfId="0" applyFont="1" applyBorder="1" applyAlignment="1">
      <alignment vertical="center"/>
    </xf>
    <xf numFmtId="0" fontId="0" fillId="0" borderId="0" xfId="0" applyBorder="1" applyAlignment="1" applyProtection="1">
      <alignment horizontal="justify" wrapText="1"/>
      <protection hidden="1"/>
    </xf>
    <xf numFmtId="0" fontId="0" fillId="0" borderId="0" xfId="0" applyAlignment="1" applyProtection="1">
      <alignment horizontal="justify" wrapText="1"/>
      <protection hidden="1"/>
    </xf>
    <xf numFmtId="198" fontId="4" fillId="0" borderId="12" xfId="33" applyNumberFormat="1" applyFont="1" applyFill="1" applyBorder="1" applyAlignment="1" applyProtection="1">
      <alignment horizontal="center" vertical="center"/>
      <protection/>
    </xf>
    <xf numFmtId="198" fontId="4" fillId="0" borderId="17" xfId="33" applyNumberFormat="1" applyFont="1" applyFill="1" applyBorder="1" applyAlignment="1" applyProtection="1">
      <alignment horizontal="center" vertical="center"/>
      <protection/>
    </xf>
    <xf numFmtId="0" fontId="0" fillId="0" borderId="13" xfId="0" applyFont="1" applyFill="1" applyBorder="1" applyAlignment="1">
      <alignment horizontal="center"/>
    </xf>
    <xf numFmtId="0" fontId="0" fillId="0" borderId="0" xfId="0" applyBorder="1" applyAlignment="1" applyProtection="1">
      <alignment horizontal="justify" vertical="top" wrapText="1"/>
      <protection hidden="1"/>
    </xf>
    <xf numFmtId="198" fontId="4" fillId="0" borderId="20" xfId="0" applyNumberFormat="1" applyFont="1" applyFill="1" applyBorder="1" applyAlignment="1" applyProtection="1">
      <alignment horizontal="center" vertical="center"/>
      <protection locked="0"/>
    </xf>
    <xf numFmtId="198" fontId="4" fillId="0" borderId="18" xfId="0" applyNumberFormat="1" applyFont="1" applyFill="1" applyBorder="1" applyAlignment="1" applyProtection="1">
      <alignment horizontal="center" vertical="center"/>
      <protection locked="0"/>
    </xf>
    <xf numFmtId="37" fontId="4" fillId="0" borderId="20" xfId="0" applyNumberFormat="1" applyFont="1" applyFill="1" applyBorder="1" applyAlignment="1" applyProtection="1">
      <alignment vertical="center"/>
      <protection locked="0"/>
    </xf>
    <xf numFmtId="0" fontId="0" fillId="0" borderId="5" xfId="0" applyBorder="1" applyAlignment="1" applyProtection="1">
      <alignment vertical="center"/>
      <protection locked="0"/>
    </xf>
    <xf numFmtId="0" fontId="0" fillId="0" borderId="18" xfId="0" applyBorder="1" applyAlignment="1" applyProtection="1">
      <alignment vertical="center"/>
      <protection locked="0"/>
    </xf>
    <xf numFmtId="37" fontId="4" fillId="0" borderId="5" xfId="0" applyNumberFormat="1" applyFont="1" applyFill="1" applyBorder="1" applyAlignment="1" applyProtection="1">
      <alignment vertical="center"/>
      <protection locked="0"/>
    </xf>
    <xf numFmtId="37" fontId="4" fillId="0" borderId="18" xfId="0" applyNumberFormat="1" applyFont="1" applyFill="1" applyBorder="1" applyAlignment="1" applyProtection="1">
      <alignment vertical="center"/>
      <protection locked="0"/>
    </xf>
    <xf numFmtId="0" fontId="0" fillId="0" borderId="0" xfId="0" applyBorder="1" applyAlignment="1" applyProtection="1">
      <alignment horizontal="justify" vertical="center" wrapText="1"/>
      <protection hidden="1"/>
    </xf>
    <xf numFmtId="0" fontId="5" fillId="0" borderId="12" xfId="0" applyFont="1" applyBorder="1" applyAlignment="1" applyProtection="1">
      <alignment horizontal="center" wrapText="1"/>
      <protection hidden="1"/>
    </xf>
    <xf numFmtId="0" fontId="5" fillId="0" borderId="17" xfId="0" applyFont="1" applyBorder="1" applyAlignment="1" applyProtection="1">
      <alignment horizontal="center" wrapText="1"/>
      <protection hidden="1"/>
    </xf>
    <xf numFmtId="0" fontId="5" fillId="0" borderId="13" xfId="0" applyFont="1" applyBorder="1" applyAlignment="1" applyProtection="1">
      <alignment horizontal="center" wrapText="1"/>
      <protection hidden="1"/>
    </xf>
    <xf numFmtId="0" fontId="4" fillId="0" borderId="0" xfId="0" applyFont="1" applyBorder="1" applyAlignment="1" applyProtection="1">
      <alignment horizontal="justify" vertical="center" wrapText="1"/>
      <protection hidden="1"/>
    </xf>
    <xf numFmtId="0" fontId="0" fillId="0" borderId="0" xfId="0" applyAlignment="1" applyProtection="1">
      <alignment horizontal="justify" vertical="center" wrapText="1"/>
      <protection hidden="1"/>
    </xf>
    <xf numFmtId="0" fontId="4" fillId="0" borderId="12" xfId="0" applyFont="1" applyBorder="1" applyAlignment="1" applyProtection="1">
      <alignment horizontal="center" vertical="center" wrapText="1"/>
      <protection hidden="1"/>
    </xf>
    <xf numFmtId="0" fontId="4" fillId="0" borderId="17"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5" fillId="0" borderId="32" xfId="33" applyFont="1" applyFill="1" applyBorder="1" applyAlignment="1" applyProtection="1">
      <alignment vertical="center"/>
      <protection/>
    </xf>
    <xf numFmtId="0" fontId="0" fillId="0" borderId="32" xfId="0" applyBorder="1" applyAlignment="1">
      <alignment/>
    </xf>
    <xf numFmtId="0" fontId="0" fillId="0" borderId="21" xfId="0" applyBorder="1" applyAlignment="1">
      <alignment/>
    </xf>
    <xf numFmtId="0" fontId="4" fillId="0" borderId="23" xfId="0" applyFont="1" applyBorder="1" applyAlignment="1" applyProtection="1">
      <alignment horizontal="center" wrapText="1"/>
      <protection hidden="1"/>
    </xf>
    <xf numFmtId="0" fontId="4" fillId="0" borderId="36" xfId="0" applyFont="1" applyBorder="1" applyAlignment="1" applyProtection="1">
      <alignment horizontal="center" wrapText="1"/>
      <protection hidden="1"/>
    </xf>
    <xf numFmtId="0" fontId="4" fillId="0" borderId="37" xfId="0" applyFont="1" applyBorder="1" applyAlignment="1" applyProtection="1">
      <alignment horizontal="center" wrapText="1"/>
      <protection hidden="1"/>
    </xf>
    <xf numFmtId="0" fontId="5" fillId="0" borderId="19" xfId="0" applyFont="1" applyBorder="1" applyAlignment="1" applyProtection="1">
      <alignment horizontal="center" wrapText="1"/>
      <protection hidden="1"/>
    </xf>
    <xf numFmtId="0" fontId="5" fillId="0" borderId="27" xfId="0" applyFont="1" applyBorder="1" applyAlignment="1" applyProtection="1">
      <alignment horizontal="center" wrapText="1"/>
      <protection hidden="1"/>
    </xf>
    <xf numFmtId="0" fontId="5" fillId="0" borderId="38" xfId="0" applyFont="1" applyBorder="1" applyAlignment="1" applyProtection="1">
      <alignment horizontal="center" wrapText="1"/>
      <protection hidden="1"/>
    </xf>
    <xf numFmtId="0" fontId="5" fillId="0" borderId="0" xfId="0" applyNumberFormat="1" applyFont="1" applyAlignment="1" applyProtection="1">
      <alignment vertical="center" wrapText="1"/>
      <protection/>
    </xf>
    <xf numFmtId="0" fontId="0" fillId="0" borderId="0" xfId="0" applyAlignment="1">
      <alignment vertical="center" wrapText="1"/>
    </xf>
    <xf numFmtId="0" fontId="4" fillId="0" borderId="26" xfId="33" applyFont="1" applyFill="1" applyBorder="1" applyAlignment="1" applyProtection="1">
      <alignment vertical="top" wrapText="1"/>
      <protection/>
    </xf>
    <xf numFmtId="0" fontId="4" fillId="0" borderId="27" xfId="33" applyFont="1" applyFill="1" applyBorder="1" applyAlignment="1" applyProtection="1">
      <alignment vertical="top" wrapText="1"/>
      <protection/>
    </xf>
    <xf numFmtId="0" fontId="0" fillId="0" borderId="28" xfId="0" applyBorder="1" applyAlignment="1">
      <alignment vertical="top" wrapText="1"/>
    </xf>
    <xf numFmtId="0" fontId="4" fillId="0" borderId="29" xfId="33" applyFont="1" applyFill="1" applyBorder="1" applyAlignment="1" applyProtection="1">
      <alignment vertical="top" wrapText="1"/>
      <protection/>
    </xf>
    <xf numFmtId="0" fontId="4" fillId="0" borderId="0" xfId="33" applyFont="1" applyFill="1" applyBorder="1" applyAlignment="1" applyProtection="1">
      <alignment vertical="top" wrapText="1"/>
      <protection/>
    </xf>
    <xf numFmtId="0" fontId="0" fillId="0" borderId="30" xfId="0" applyBorder="1" applyAlignment="1">
      <alignment vertical="top" wrapText="1"/>
    </xf>
    <xf numFmtId="0" fontId="4" fillId="0" borderId="31" xfId="33" applyFont="1" applyFill="1" applyBorder="1" applyAlignment="1" applyProtection="1">
      <alignment vertical="top" wrapText="1"/>
      <protection/>
    </xf>
    <xf numFmtId="0" fontId="4" fillId="0" borderId="32" xfId="33" applyFont="1" applyFill="1" applyBorder="1" applyAlignment="1" applyProtection="1">
      <alignment vertical="top" wrapText="1"/>
      <protection/>
    </xf>
    <xf numFmtId="0" fontId="0" fillId="0" borderId="21" xfId="0" applyBorder="1" applyAlignment="1">
      <alignment vertical="top" wrapText="1"/>
    </xf>
    <xf numFmtId="0" fontId="0" fillId="0" borderId="27" xfId="0" applyBorder="1" applyAlignment="1">
      <alignment vertical="top" wrapText="1"/>
    </xf>
    <xf numFmtId="0" fontId="0" fillId="0" borderId="27" xfId="0" applyBorder="1" applyAlignment="1">
      <alignment/>
    </xf>
    <xf numFmtId="0" fontId="0" fillId="0" borderId="28" xfId="0" applyBorder="1" applyAlignment="1">
      <alignment/>
    </xf>
    <xf numFmtId="0" fontId="0" fillId="0" borderId="29" xfId="0" applyBorder="1" applyAlignment="1">
      <alignment vertical="top" wrapText="1"/>
    </xf>
    <xf numFmtId="0" fontId="0" fillId="0" borderId="0" xfId="0" applyBorder="1" applyAlignment="1">
      <alignment vertical="top" wrapText="1"/>
    </xf>
    <xf numFmtId="0" fontId="0" fillId="0" borderId="0" xfId="0" applyAlignment="1">
      <alignment/>
    </xf>
    <xf numFmtId="0" fontId="0" fillId="0" borderId="30" xfId="0" applyBorder="1" applyAlignment="1">
      <alignment/>
    </xf>
    <xf numFmtId="0" fontId="0" fillId="0" borderId="31" xfId="0" applyBorder="1" applyAlignment="1">
      <alignment/>
    </xf>
    <xf numFmtId="0" fontId="4" fillId="0" borderId="0" xfId="0" applyNumberFormat="1" applyFont="1" applyAlignment="1" applyProtection="1">
      <alignment horizontal="justify" vertical="top" wrapText="1"/>
      <protection hidden="1"/>
    </xf>
    <xf numFmtId="0" fontId="4" fillId="0" borderId="0" xfId="0" applyFont="1" applyAlignment="1" applyProtection="1">
      <alignment horizontal="justify" vertical="top" wrapText="1"/>
      <protection hidden="1"/>
    </xf>
    <xf numFmtId="0" fontId="4" fillId="0" borderId="0" xfId="0" applyFont="1" applyAlignment="1" applyProtection="1">
      <alignment horizontal="justify" vertical="top"/>
      <protection hidden="1"/>
    </xf>
    <xf numFmtId="0" fontId="0" fillId="0" borderId="0" xfId="0" applyNumberFormat="1" applyFont="1" applyAlignment="1" applyProtection="1">
      <alignment horizontal="justify" vertical="top" wrapText="1"/>
      <protection hidden="1"/>
    </xf>
    <xf numFmtId="0" fontId="0" fillId="0" borderId="0" xfId="0" applyFont="1" applyAlignment="1" applyProtection="1">
      <alignment horizontal="justify" vertical="top" wrapText="1"/>
      <protection hidden="1"/>
    </xf>
    <xf numFmtId="0" fontId="4" fillId="0" borderId="0" xfId="0" applyNumberFormat="1" applyFont="1" applyBorder="1" applyAlignment="1" applyProtection="1" quotePrefix="1">
      <alignment horizontal="justify" vertical="top" wrapText="1"/>
      <protection hidden="1"/>
    </xf>
    <xf numFmtId="0" fontId="0" fillId="0" borderId="0" xfId="0" applyAlignment="1" applyProtection="1">
      <alignment horizontal="justify" vertical="top" wrapText="1"/>
      <protection hidden="1"/>
    </xf>
    <xf numFmtId="0" fontId="0" fillId="0" borderId="0" xfId="0" applyFont="1" applyAlignment="1">
      <alignment horizontal="justify" vertical="top" wrapText="1"/>
    </xf>
    <xf numFmtId="0" fontId="4" fillId="0" borderId="0" xfId="0" applyNumberFormat="1" applyFont="1" applyBorder="1" applyAlignment="1" applyProtection="1">
      <alignment horizontal="justify" vertical="top" wrapText="1"/>
      <protection hidden="1"/>
    </xf>
    <xf numFmtId="0" fontId="0" fillId="0" borderId="0" xfId="0" applyAlignment="1">
      <alignment horizontal="justify" vertical="top" wrapText="1"/>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pplyProtection="1">
      <alignment vertical="top" wrapText="1"/>
      <protection hidden="1"/>
    </xf>
    <xf numFmtId="37" fontId="5" fillId="3" borderId="3" xfId="0" applyNumberFormat="1" applyFont="1" applyFill="1" applyBorder="1" applyAlignment="1" applyProtection="1">
      <alignment horizontal="center" vertical="center"/>
      <protection hidden="1"/>
    </xf>
    <xf numFmtId="0" fontId="0" fillId="0" borderId="3" xfId="0" applyBorder="1" applyAlignment="1">
      <alignment horizontal="center" vertical="center"/>
    </xf>
    <xf numFmtId="37" fontId="5" fillId="3" borderId="24" xfId="0" applyNumberFormat="1" applyFont="1" applyFill="1" applyBorder="1" applyAlignment="1" applyProtection="1">
      <alignment horizontal="center" vertical="center" wrapText="1"/>
      <protection hidden="1"/>
    </xf>
    <xf numFmtId="0" fontId="0" fillId="0" borderId="22" xfId="0" applyBorder="1" applyAlignment="1">
      <alignment horizontal="center" vertical="center" wrapText="1"/>
    </xf>
    <xf numFmtId="1" fontId="5" fillId="3" borderId="39" xfId="0" applyNumberFormat="1" applyFont="1" applyFill="1" applyBorder="1" applyAlignment="1" applyProtection="1">
      <alignment horizontal="center" vertical="center" wrapText="1"/>
      <protection hidden="1"/>
    </xf>
    <xf numFmtId="0" fontId="0" fillId="0" borderId="40" xfId="0" applyBorder="1" applyAlignment="1">
      <alignment horizontal="center" vertical="center" wrapText="1"/>
    </xf>
    <xf numFmtId="37" fontId="5" fillId="3" borderId="12" xfId="0" applyNumberFormat="1" applyFont="1" applyFill="1" applyBorder="1" applyAlignment="1" applyProtection="1">
      <alignment horizontal="center" vertical="center"/>
      <protection hidden="1"/>
    </xf>
    <xf numFmtId="0" fontId="0" fillId="0" borderId="17" xfId="0" applyBorder="1" applyAlignment="1">
      <alignment horizontal="center" vertical="center"/>
    </xf>
    <xf numFmtId="0" fontId="0" fillId="0" borderId="13" xfId="0" applyBorder="1" applyAlignment="1">
      <alignment horizontal="center" vertical="center"/>
    </xf>
    <xf numFmtId="1" fontId="5" fillId="3" borderId="35" xfId="0" applyNumberFormat="1" applyFont="1" applyFill="1" applyBorder="1" applyAlignment="1" applyProtection="1">
      <alignment horizontal="center" vertical="center" wrapText="1"/>
      <protection hidden="1"/>
    </xf>
    <xf numFmtId="0" fontId="0" fillId="0" borderId="41" xfId="0" applyBorder="1" applyAlignment="1">
      <alignment horizontal="center" vertical="center" wrapText="1"/>
    </xf>
    <xf numFmtId="37" fontId="5" fillId="3" borderId="17" xfId="0" applyNumberFormat="1" applyFont="1" applyFill="1" applyBorder="1" applyAlignment="1" applyProtection="1">
      <alignment horizontal="center" vertical="center"/>
      <protection hidden="1"/>
    </xf>
    <xf numFmtId="0" fontId="0" fillId="3" borderId="17" xfId="0" applyFill="1" applyBorder="1" applyAlignment="1">
      <alignment/>
    </xf>
    <xf numFmtId="1" fontId="5" fillId="3" borderId="34" xfId="0" applyNumberFormat="1" applyFont="1" applyFill="1" applyBorder="1" applyAlignment="1" applyProtection="1">
      <alignment horizontal="center" vertical="center" wrapText="1"/>
      <protection hidden="1"/>
    </xf>
    <xf numFmtId="0" fontId="0" fillId="0" borderId="42" xfId="0" applyBorder="1" applyAlignment="1">
      <alignment horizontal="center" vertical="center" wrapText="1"/>
    </xf>
    <xf numFmtId="0" fontId="5" fillId="3" borderId="24" xfId="32" applyFont="1" applyFill="1" applyBorder="1" applyAlignment="1" applyProtection="1">
      <alignment horizontal="left" wrapText="1"/>
      <protection/>
    </xf>
    <xf numFmtId="0" fontId="0" fillId="0" borderId="2" xfId="0" applyBorder="1" applyAlignment="1">
      <alignment wrapText="1"/>
    </xf>
    <xf numFmtId="0" fontId="0" fillId="0" borderId="22" xfId="0" applyBorder="1" applyAlignment="1">
      <alignment wrapText="1"/>
    </xf>
    <xf numFmtId="0" fontId="0" fillId="0" borderId="2" xfId="0" applyBorder="1" applyAlignment="1">
      <alignment horizontal="center" vertical="center" wrapText="1"/>
    </xf>
    <xf numFmtId="14" fontId="4" fillId="0" borderId="43" xfId="34" applyNumberFormat="1" applyFont="1" applyBorder="1" applyAlignment="1" applyProtection="1">
      <alignment horizontal="right" wrapText="1"/>
      <protection/>
    </xf>
    <xf numFmtId="14" fontId="4" fillId="0" borderId="44" xfId="0" applyNumberFormat="1" applyFont="1" applyBorder="1" applyAlignment="1" applyProtection="1">
      <alignment horizontal="right" wrapText="1"/>
      <protection/>
    </xf>
    <xf numFmtId="0" fontId="5" fillId="3" borderId="24" xfId="32" applyFont="1" applyFill="1" applyBorder="1" applyAlignment="1" applyProtection="1">
      <alignment horizontal="center" vertical="center" wrapText="1"/>
      <protection/>
    </xf>
    <xf numFmtId="177" fontId="4" fillId="0" borderId="25" xfId="34" applyFont="1" applyBorder="1" applyAlignment="1" applyProtection="1">
      <alignment horizontal="center" vertical="center"/>
      <protection/>
    </xf>
    <xf numFmtId="0" fontId="0" fillId="0" borderId="33" xfId="0" applyBorder="1" applyAlignment="1">
      <alignment horizontal="center" vertical="center"/>
    </xf>
    <xf numFmtId="37" fontId="5" fillId="3" borderId="34" xfId="0" applyNumberFormat="1" applyFont="1" applyFill="1" applyBorder="1" applyAlignment="1" applyProtection="1">
      <alignment horizontal="center" vertical="center" wrapText="1"/>
      <protection hidden="1"/>
    </xf>
    <xf numFmtId="0" fontId="0" fillId="0" borderId="35" xfId="0" applyBorder="1" applyAlignment="1">
      <alignment horizontal="center" vertical="center" wrapText="1"/>
    </xf>
  </cellXfs>
  <cellStyles count="33">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APZ Nacalculatie1998" xfId="32"/>
    <cellStyle name="Standaard_Concept nac 2004 ent II" xfId="33"/>
    <cellStyle name="Tabelstandaard" xfId="34"/>
    <cellStyle name="Tabelstandaard financieel" xfId="35"/>
    <cellStyle name="Tabelstandaard negatief" xfId="36"/>
    <cellStyle name="Tabelstandaard Totaal" xfId="37"/>
    <cellStyle name="Tabelstandaard Totaal Negatief" xfId="38"/>
    <cellStyle name="Tabelstandaard Totaal_Afschrijvingen 2003 vzh" xfId="39"/>
    <cellStyle name="Tabelstandaard_Afschrijvingen 2003 vzh" xfId="40"/>
    <cellStyle name="Table  - Opmaakprofiel6" xfId="41"/>
    <cellStyle name="Title  - Opmaakprofiel1" xfId="42"/>
    <cellStyle name="TotCol - Opmaakprofiel5" xfId="43"/>
    <cellStyle name="TotRow - Opmaakprofiel4" xfId="44"/>
    <cellStyle name="Currency" xfId="45"/>
    <cellStyle name="Currency [0]" xfId="46"/>
  </cellStyles>
  <dxfs count="4">
    <dxf>
      <font>
        <color rgb="FFFFFFFF"/>
      </font>
      <fill>
        <patternFill>
          <bgColor rgb="FF0000FF"/>
        </patternFill>
      </fill>
      <border/>
    </dxf>
    <dxf>
      <fill>
        <patternFill>
          <bgColor rgb="FFFFCC99"/>
        </patternFill>
      </fill>
      <border/>
    </dxf>
    <dxf>
      <fill>
        <patternFill>
          <bgColor rgb="FFFFFFCC"/>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file://X:\Algemeen\Clipart\Ctg\LogoKop.eps" TargetMode="External"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16</xdr:row>
      <xdr:rowOff>0</xdr:rowOff>
    </xdr:from>
    <xdr:to>
      <xdr:col>2</xdr:col>
      <xdr:colOff>180975</xdr:colOff>
      <xdr:row>16</xdr:row>
      <xdr:rowOff>0</xdr:rowOff>
    </xdr:to>
    <xdr:sp>
      <xdr:nvSpPr>
        <xdr:cNvPr id="1" name="Rectangle 1"/>
        <xdr:cNvSpPr>
          <a:spLocks/>
        </xdr:cNvSpPr>
      </xdr:nvSpPr>
      <xdr:spPr>
        <a:xfrm>
          <a:off x="962025" y="291465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2" name="Rectangle 2"/>
        <xdr:cNvSpPr>
          <a:spLocks/>
        </xdr:cNvSpPr>
      </xdr:nvSpPr>
      <xdr:spPr>
        <a:xfrm>
          <a:off x="962025" y="291465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3" name="Rectangle 3"/>
        <xdr:cNvSpPr>
          <a:spLocks/>
        </xdr:cNvSpPr>
      </xdr:nvSpPr>
      <xdr:spPr>
        <a:xfrm>
          <a:off x="962025" y="291465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4" name="Rectangle 4"/>
        <xdr:cNvSpPr>
          <a:spLocks/>
        </xdr:cNvSpPr>
      </xdr:nvSpPr>
      <xdr:spPr>
        <a:xfrm>
          <a:off x="962025" y="291465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5" name="Rectangle 5"/>
        <xdr:cNvSpPr>
          <a:spLocks/>
        </xdr:cNvSpPr>
      </xdr:nvSpPr>
      <xdr:spPr>
        <a:xfrm>
          <a:off x="962025" y="2914650"/>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21</xdr:row>
      <xdr:rowOff>47625</xdr:rowOff>
    </xdr:from>
    <xdr:to>
      <xdr:col>2</xdr:col>
      <xdr:colOff>180975</xdr:colOff>
      <xdr:row>21</xdr:row>
      <xdr:rowOff>123825</xdr:rowOff>
    </xdr:to>
    <xdr:sp>
      <xdr:nvSpPr>
        <xdr:cNvPr id="6" name="Rectangle 8"/>
        <xdr:cNvSpPr>
          <a:spLocks/>
        </xdr:cNvSpPr>
      </xdr:nvSpPr>
      <xdr:spPr>
        <a:xfrm>
          <a:off x="962025" y="377190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47625</xdr:rowOff>
    </xdr:from>
    <xdr:to>
      <xdr:col>2</xdr:col>
      <xdr:colOff>180975</xdr:colOff>
      <xdr:row>16</xdr:row>
      <xdr:rowOff>123825</xdr:rowOff>
    </xdr:to>
    <xdr:sp>
      <xdr:nvSpPr>
        <xdr:cNvPr id="7" name="Rectangle 20"/>
        <xdr:cNvSpPr>
          <a:spLocks/>
        </xdr:cNvSpPr>
      </xdr:nvSpPr>
      <xdr:spPr>
        <a:xfrm>
          <a:off x="962025" y="296227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12</xdr:col>
      <xdr:colOff>752475</xdr:colOff>
      <xdr:row>1</xdr:row>
      <xdr:rowOff>9525</xdr:rowOff>
    </xdr:from>
    <xdr:to>
      <xdr:col>14</xdr:col>
      <xdr:colOff>123825</xdr:colOff>
      <xdr:row>3</xdr:row>
      <xdr:rowOff>95250</xdr:rowOff>
    </xdr:to>
    <xdr:pic>
      <xdr:nvPicPr>
        <xdr:cNvPr id="8" name="LogoKop1"/>
        <xdr:cNvPicPr preferRelativeResize="1">
          <a:picLocks noChangeAspect="1"/>
        </xdr:cNvPicPr>
      </xdr:nvPicPr>
      <xdr:blipFill>
        <a:blip r:embed="rId1"/>
        <a:stretch>
          <a:fillRect/>
        </a:stretch>
      </xdr:blipFill>
      <xdr:spPr>
        <a:xfrm>
          <a:off x="8086725" y="200025"/>
          <a:ext cx="14668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161925</xdr:colOff>
      <xdr:row>1</xdr:row>
      <xdr:rowOff>28575</xdr:rowOff>
    </xdr:from>
    <xdr:to>
      <xdr:col>4</xdr:col>
      <xdr:colOff>95250</xdr:colOff>
      <xdr:row>2</xdr:row>
      <xdr:rowOff>0</xdr:rowOff>
    </xdr:to>
    <xdr:pic>
      <xdr:nvPicPr>
        <xdr:cNvPr id="1" name="Picture 101"/>
        <xdr:cNvPicPr preferRelativeResize="1">
          <a:picLocks noChangeAspect="1"/>
        </xdr:cNvPicPr>
      </xdr:nvPicPr>
      <xdr:blipFill>
        <a:blip r:embed="rId1"/>
        <a:stretch>
          <a:fillRect/>
        </a:stretch>
      </xdr:blipFill>
      <xdr:spPr>
        <a:xfrm>
          <a:off x="8553450" y="180975"/>
          <a:ext cx="447675" cy="171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590550</xdr:colOff>
      <xdr:row>1</xdr:row>
      <xdr:rowOff>19050</xdr:rowOff>
    </xdr:from>
    <xdr:to>
      <xdr:col>6</xdr:col>
      <xdr:colOff>257175</xdr:colOff>
      <xdr:row>1</xdr:row>
      <xdr:rowOff>190500</xdr:rowOff>
    </xdr:to>
    <xdr:pic>
      <xdr:nvPicPr>
        <xdr:cNvPr id="1" name="LogoKop1"/>
        <xdr:cNvPicPr preferRelativeResize="1">
          <a:picLocks noChangeAspect="1"/>
        </xdr:cNvPicPr>
      </xdr:nvPicPr>
      <xdr:blipFill>
        <a:blip r:embed="rId1"/>
        <a:stretch>
          <a:fillRect/>
        </a:stretch>
      </xdr:blipFill>
      <xdr:spPr>
        <a:xfrm>
          <a:off x="7858125" y="171450"/>
          <a:ext cx="447675" cy="17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695325</xdr:colOff>
      <xdr:row>1</xdr:row>
      <xdr:rowOff>19050</xdr:rowOff>
    </xdr:from>
    <xdr:to>
      <xdr:col>7</xdr:col>
      <xdr:colOff>295275</xdr:colOff>
      <xdr:row>1</xdr:row>
      <xdr:rowOff>190500</xdr:rowOff>
    </xdr:to>
    <xdr:pic>
      <xdr:nvPicPr>
        <xdr:cNvPr id="1" name="LogoKop1"/>
        <xdr:cNvPicPr preferRelativeResize="1">
          <a:picLocks noChangeAspect="1"/>
        </xdr:cNvPicPr>
      </xdr:nvPicPr>
      <xdr:blipFill>
        <a:blip r:embed="rId1"/>
        <a:stretch>
          <a:fillRect/>
        </a:stretch>
      </xdr:blipFill>
      <xdr:spPr>
        <a:xfrm>
          <a:off x="7810500" y="171450"/>
          <a:ext cx="447675" cy="171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grpSp>
      <xdr:nvGrpSpPr>
        <xdr:cNvPr id="1" name="Group 79"/>
        <xdr:cNvGrpSpPr>
          <a:grpSpLocks/>
        </xdr:cNvGrpSpPr>
      </xdr:nvGrpSpPr>
      <xdr:grpSpPr>
        <a:xfrm>
          <a:off x="7934325" y="0"/>
          <a:ext cx="752475" cy="0"/>
          <a:chOff x="790" y="4"/>
          <a:chExt cx="90" cy="54"/>
        </a:xfrm>
        <a:solidFill>
          <a:srgbClr val="FFFFFF"/>
        </a:solidFill>
      </xdr:grpSpPr>
      <xdr:sp>
        <xdr:nvSpPr>
          <xdr:cNvPr id="2" name="Rectangle 80"/>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81"/>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82"/>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7</xdr:col>
      <xdr:colOff>0</xdr:colOff>
      <xdr:row>0</xdr:row>
      <xdr:rowOff>0</xdr:rowOff>
    </xdr:from>
    <xdr:to>
      <xdr:col>8</xdr:col>
      <xdr:colOff>0</xdr:colOff>
      <xdr:row>0</xdr:row>
      <xdr:rowOff>0</xdr:rowOff>
    </xdr:to>
    <xdr:grpSp>
      <xdr:nvGrpSpPr>
        <xdr:cNvPr id="5" name="Group 83"/>
        <xdr:cNvGrpSpPr>
          <a:grpSpLocks/>
        </xdr:cNvGrpSpPr>
      </xdr:nvGrpSpPr>
      <xdr:grpSpPr>
        <a:xfrm>
          <a:off x="7934325" y="0"/>
          <a:ext cx="752475" cy="0"/>
          <a:chOff x="790" y="4"/>
          <a:chExt cx="90" cy="54"/>
        </a:xfrm>
        <a:solidFill>
          <a:srgbClr val="FFFFFF"/>
        </a:solidFill>
      </xdr:grpSpPr>
      <xdr:sp>
        <xdr:nvSpPr>
          <xdr:cNvPr id="6" name="Rectangle 84"/>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85"/>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86"/>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editAs="absolute">
    <xdr:from>
      <xdr:col>8</xdr:col>
      <xdr:colOff>47625</xdr:colOff>
      <xdr:row>1</xdr:row>
      <xdr:rowOff>19050</xdr:rowOff>
    </xdr:from>
    <xdr:to>
      <xdr:col>8</xdr:col>
      <xdr:colOff>495300</xdr:colOff>
      <xdr:row>1</xdr:row>
      <xdr:rowOff>190500</xdr:rowOff>
    </xdr:to>
    <xdr:pic>
      <xdr:nvPicPr>
        <xdr:cNvPr id="9" name="LogoKop1"/>
        <xdr:cNvPicPr preferRelativeResize="1">
          <a:picLocks noChangeAspect="1"/>
        </xdr:cNvPicPr>
      </xdr:nvPicPr>
      <xdr:blipFill>
        <a:blip r:embed="rId2"/>
        <a:stretch>
          <a:fillRect/>
        </a:stretch>
      </xdr:blipFill>
      <xdr:spPr>
        <a:xfrm>
          <a:off x="8734425" y="171450"/>
          <a:ext cx="447675" cy="171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12</xdr:col>
      <xdr:colOff>0</xdr:colOff>
      <xdr:row>0</xdr:row>
      <xdr:rowOff>0</xdr:rowOff>
    </xdr:to>
    <xdr:grpSp>
      <xdr:nvGrpSpPr>
        <xdr:cNvPr id="1" name="Group 1"/>
        <xdr:cNvGrpSpPr>
          <a:grpSpLocks/>
        </xdr:cNvGrpSpPr>
      </xdr:nvGrpSpPr>
      <xdr:grpSpPr>
        <a:xfrm>
          <a:off x="9515475" y="0"/>
          <a:ext cx="828675" cy="0"/>
          <a:chOff x="790" y="4"/>
          <a:chExt cx="90" cy="54"/>
        </a:xfrm>
        <a:solidFill>
          <a:srgbClr val="FFFFFF"/>
        </a:solidFill>
      </xdr:grpSpPr>
      <xdr:sp>
        <xdr:nvSpPr>
          <xdr:cNvPr id="2" name="Rectangle 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11</xdr:col>
      <xdr:colOff>0</xdr:colOff>
      <xdr:row>0</xdr:row>
      <xdr:rowOff>0</xdr:rowOff>
    </xdr:from>
    <xdr:to>
      <xdr:col>12</xdr:col>
      <xdr:colOff>0</xdr:colOff>
      <xdr:row>0</xdr:row>
      <xdr:rowOff>0</xdr:rowOff>
    </xdr:to>
    <xdr:grpSp>
      <xdr:nvGrpSpPr>
        <xdr:cNvPr id="5" name="Group 5"/>
        <xdr:cNvGrpSpPr>
          <a:grpSpLocks/>
        </xdr:cNvGrpSpPr>
      </xdr:nvGrpSpPr>
      <xdr:grpSpPr>
        <a:xfrm>
          <a:off x="9515475" y="0"/>
          <a:ext cx="828675" cy="0"/>
          <a:chOff x="790" y="4"/>
          <a:chExt cx="90" cy="54"/>
        </a:xfrm>
        <a:solidFill>
          <a:srgbClr val="FFFFFF"/>
        </a:solidFill>
      </xdr:grpSpPr>
      <xdr:sp>
        <xdr:nvSpPr>
          <xdr:cNvPr id="6" name="Rectangle 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editAs="absolute">
    <xdr:from>
      <xdr:col>11</xdr:col>
      <xdr:colOff>485775</xdr:colOff>
      <xdr:row>1</xdr:row>
      <xdr:rowOff>28575</xdr:rowOff>
    </xdr:from>
    <xdr:to>
      <xdr:col>12</xdr:col>
      <xdr:colOff>104775</xdr:colOff>
      <xdr:row>2</xdr:row>
      <xdr:rowOff>0</xdr:rowOff>
    </xdr:to>
    <xdr:pic>
      <xdr:nvPicPr>
        <xdr:cNvPr id="9" name="LogoKop1"/>
        <xdr:cNvPicPr preferRelativeResize="1">
          <a:picLocks noChangeAspect="1"/>
        </xdr:cNvPicPr>
      </xdr:nvPicPr>
      <xdr:blipFill>
        <a:blip r:embed="rId2"/>
        <a:stretch>
          <a:fillRect/>
        </a:stretch>
      </xdr:blipFill>
      <xdr:spPr>
        <a:xfrm>
          <a:off x="10001250" y="180975"/>
          <a:ext cx="447675" cy="171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6</xdr:col>
      <xdr:colOff>0</xdr:colOff>
      <xdr:row>0</xdr:row>
      <xdr:rowOff>0</xdr:rowOff>
    </xdr:to>
    <xdr:grpSp>
      <xdr:nvGrpSpPr>
        <xdr:cNvPr id="1" name="Group 1"/>
        <xdr:cNvGrpSpPr>
          <a:grpSpLocks/>
        </xdr:cNvGrpSpPr>
      </xdr:nvGrpSpPr>
      <xdr:grpSpPr>
        <a:xfrm>
          <a:off x="5534025" y="0"/>
          <a:ext cx="542925" cy="0"/>
          <a:chOff x="790" y="4"/>
          <a:chExt cx="90" cy="54"/>
        </a:xfrm>
        <a:solidFill>
          <a:srgbClr val="FFFFFF"/>
        </a:solidFill>
      </xdr:grpSpPr>
      <xdr:sp>
        <xdr:nvSpPr>
          <xdr:cNvPr id="2" name="Rectangle 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5</xdr:col>
      <xdr:colOff>0</xdr:colOff>
      <xdr:row>0</xdr:row>
      <xdr:rowOff>0</xdr:rowOff>
    </xdr:from>
    <xdr:to>
      <xdr:col>6</xdr:col>
      <xdr:colOff>0</xdr:colOff>
      <xdr:row>0</xdr:row>
      <xdr:rowOff>0</xdr:rowOff>
    </xdr:to>
    <xdr:grpSp>
      <xdr:nvGrpSpPr>
        <xdr:cNvPr id="5" name="Group 5"/>
        <xdr:cNvGrpSpPr>
          <a:grpSpLocks/>
        </xdr:cNvGrpSpPr>
      </xdr:nvGrpSpPr>
      <xdr:grpSpPr>
        <a:xfrm>
          <a:off x="5534025" y="0"/>
          <a:ext cx="542925" cy="0"/>
          <a:chOff x="790" y="4"/>
          <a:chExt cx="90" cy="54"/>
        </a:xfrm>
        <a:solidFill>
          <a:srgbClr val="FFFFFF"/>
        </a:solidFill>
      </xdr:grpSpPr>
      <xdr:sp>
        <xdr:nvSpPr>
          <xdr:cNvPr id="6" name="Rectangle 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editAs="absolute">
    <xdr:from>
      <xdr:col>8</xdr:col>
      <xdr:colOff>180975</xdr:colOff>
      <xdr:row>1</xdr:row>
      <xdr:rowOff>19050</xdr:rowOff>
    </xdr:from>
    <xdr:to>
      <xdr:col>9</xdr:col>
      <xdr:colOff>19050</xdr:colOff>
      <xdr:row>1</xdr:row>
      <xdr:rowOff>190500</xdr:rowOff>
    </xdr:to>
    <xdr:pic>
      <xdr:nvPicPr>
        <xdr:cNvPr id="9" name="LogoKop1"/>
        <xdr:cNvPicPr preferRelativeResize="1">
          <a:picLocks noChangeAspect="1"/>
        </xdr:cNvPicPr>
      </xdr:nvPicPr>
      <xdr:blipFill>
        <a:blip r:embed="rId2"/>
        <a:stretch>
          <a:fillRect/>
        </a:stretch>
      </xdr:blipFill>
      <xdr:spPr>
        <a:xfrm>
          <a:off x="7734300" y="171450"/>
          <a:ext cx="447675"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IBRA\cmae$\DOCUME~1\by\LOCALS~1\Temp\M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mer3@ctgzorg.nl"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2"/>
  <dimension ref="A1:T68"/>
  <sheetViews>
    <sheetView showGridLines="0" tabSelected="1" workbookViewId="0" topLeftCell="A1">
      <selection activeCell="A2" sqref="A2"/>
    </sheetView>
  </sheetViews>
  <sheetFormatPr defaultColWidth="9.140625" defaultRowHeight="12.75"/>
  <cols>
    <col min="1" max="1" width="6.7109375" style="23" customWidth="1"/>
    <col min="2" max="2" width="6.7109375" style="21" customWidth="1"/>
    <col min="3" max="4" width="8.140625" style="23" customWidth="1"/>
    <col min="5" max="5" width="26.28125" style="23" customWidth="1"/>
    <col min="6" max="6" width="8.00390625" style="23" customWidth="1"/>
    <col min="7" max="7" width="10.57421875" style="23" customWidth="1"/>
    <col min="8" max="8" width="2.7109375" style="23" customWidth="1"/>
    <col min="9" max="9" width="6.7109375" style="23" customWidth="1"/>
    <col min="10" max="10" width="6.7109375" style="21" customWidth="1"/>
    <col min="11" max="11" width="8.57421875" style="21" customWidth="1"/>
    <col min="12" max="12" width="10.7109375" style="21" customWidth="1"/>
    <col min="13" max="13" width="24.7109375" style="21" customWidth="1"/>
    <col min="14" max="15" width="6.7109375" style="23" customWidth="1"/>
    <col min="16" max="16384" width="9.140625" style="23" customWidth="1"/>
  </cols>
  <sheetData>
    <row r="1" spans="1:15" s="40" customFormat="1" ht="15" customHeight="1">
      <c r="A1" s="94" t="s">
        <v>169</v>
      </c>
      <c r="B1" s="95"/>
      <c r="C1" s="95"/>
      <c r="D1" s="95"/>
      <c r="E1" s="95"/>
      <c r="F1" s="96"/>
      <c r="G1" s="162"/>
      <c r="H1" s="97"/>
      <c r="I1" s="97"/>
      <c r="J1" s="98"/>
      <c r="K1" s="98"/>
      <c r="L1" s="98"/>
      <c r="M1" s="98"/>
      <c r="N1" s="97"/>
      <c r="O1" s="97"/>
    </row>
    <row r="2" spans="1:15" s="41" customFormat="1" ht="12.75" customHeight="1">
      <c r="A2" s="99"/>
      <c r="B2" s="99"/>
      <c r="C2" s="99"/>
      <c r="D2" s="99"/>
      <c r="E2" s="99"/>
      <c r="F2" s="99"/>
      <c r="G2" s="99"/>
      <c r="H2" s="99"/>
      <c r="I2" s="99"/>
      <c r="J2" s="100"/>
      <c r="K2" s="100"/>
      <c r="L2" s="100"/>
      <c r="M2" s="100"/>
      <c r="N2" s="99"/>
      <c r="O2" s="99"/>
    </row>
    <row r="3" spans="1:16" ht="25.5">
      <c r="A3" s="101" t="s">
        <v>171</v>
      </c>
      <c r="B3" s="101"/>
      <c r="C3" s="101"/>
      <c r="D3" s="101"/>
      <c r="E3" s="102"/>
      <c r="F3" s="233"/>
      <c r="G3" s="234">
        <v>2006</v>
      </c>
      <c r="H3" s="104"/>
      <c r="I3" s="103" t="s">
        <v>116</v>
      </c>
      <c r="J3" s="105"/>
      <c r="K3" s="105"/>
      <c r="L3" s="105"/>
      <c r="M3" s="106">
        <f>IF(OR(Voorblad!E3=2004,Voorblad!E3=2008,Voorblad!E3=2012),366,365)</f>
        <v>365</v>
      </c>
      <c r="N3" s="105"/>
      <c r="O3" s="105"/>
      <c r="P3" s="31"/>
    </row>
    <row r="4" spans="1:15" ht="12.75">
      <c r="A4" s="92"/>
      <c r="B4" s="2"/>
      <c r="C4" s="92"/>
      <c r="D4" s="92"/>
      <c r="E4" s="92"/>
      <c r="F4" s="92"/>
      <c r="G4" s="92"/>
      <c r="H4" s="107"/>
      <c r="I4" s="92"/>
      <c r="J4" s="2"/>
      <c r="K4" s="2"/>
      <c r="L4" s="2"/>
      <c r="M4" s="2"/>
      <c r="N4" s="92"/>
      <c r="O4" s="92"/>
    </row>
    <row r="5" spans="1:15" s="21" customFormat="1" ht="20.25" customHeight="1">
      <c r="A5" s="156" t="s">
        <v>2</v>
      </c>
      <c r="B5" s="2"/>
      <c r="C5" s="2"/>
      <c r="D5" s="2"/>
      <c r="E5" s="2"/>
      <c r="F5" s="2"/>
      <c r="G5" s="119"/>
      <c r="H5" s="3"/>
      <c r="I5" s="2"/>
      <c r="J5" s="2"/>
      <c r="K5" s="2"/>
      <c r="L5" s="2"/>
      <c r="M5" s="309" t="s">
        <v>46</v>
      </c>
      <c r="N5" s="310"/>
      <c r="O5" s="311"/>
    </row>
    <row r="6" spans="1:15" s="21" customFormat="1" ht="15.75">
      <c r="A6" s="157" t="s">
        <v>53</v>
      </c>
      <c r="B6" s="2"/>
      <c r="C6" s="2"/>
      <c r="D6" s="2"/>
      <c r="E6" s="2"/>
      <c r="F6" s="2"/>
      <c r="G6" s="2"/>
      <c r="H6" s="3"/>
      <c r="I6" s="2"/>
      <c r="J6" s="2"/>
      <c r="K6" s="2"/>
      <c r="L6" s="126" t="s">
        <v>47</v>
      </c>
      <c r="M6" s="315" t="str">
        <f>CONCATENATE(RIGHT(E3,4),"2006-29/1")</f>
        <v>2006-29/1</v>
      </c>
      <c r="N6" s="316"/>
      <c r="O6" s="317"/>
    </row>
    <row r="7" spans="1:15" s="21" customFormat="1" ht="12.75">
      <c r="A7" s="2"/>
      <c r="B7" s="2"/>
      <c r="C7" s="2"/>
      <c r="D7" s="2"/>
      <c r="E7" s="2"/>
      <c r="F7" s="2"/>
      <c r="G7" s="2"/>
      <c r="H7" s="3"/>
      <c r="I7" s="2"/>
      <c r="J7" s="2"/>
      <c r="K7" s="2"/>
      <c r="L7" s="108" t="s">
        <v>28</v>
      </c>
      <c r="M7" s="318"/>
      <c r="N7" s="319"/>
      <c r="O7" s="320"/>
    </row>
    <row r="8" spans="1:15" s="21" customFormat="1" ht="12.75">
      <c r="A8" s="312" t="str">
        <f>IF(OR($G9=0),"U dient het CTG/ZAio nummer in te vullen.","")</f>
        <v>U dient het CTG/ZAio nummer in te vullen.</v>
      </c>
      <c r="B8" s="313"/>
      <c r="C8" s="313"/>
      <c r="D8" s="313"/>
      <c r="E8" s="314"/>
      <c r="F8" s="137" t="s">
        <v>51</v>
      </c>
      <c r="G8" s="143" t="s">
        <v>50</v>
      </c>
      <c r="H8" s="3"/>
      <c r="I8" s="2"/>
      <c r="J8" s="2"/>
      <c r="K8" s="2"/>
      <c r="L8" s="121" t="s">
        <v>45</v>
      </c>
      <c r="M8" s="304"/>
      <c r="N8" s="305"/>
      <c r="O8" s="306"/>
    </row>
    <row r="9" spans="1:15" s="31" customFormat="1" ht="12.75">
      <c r="A9" s="138" t="s">
        <v>10</v>
      </c>
      <c r="B9" s="19"/>
      <c r="C9" s="19"/>
      <c r="D9" s="19"/>
      <c r="E9" s="90"/>
      <c r="F9" s="142">
        <v>120</v>
      </c>
      <c r="G9" s="161"/>
      <c r="H9" s="107"/>
      <c r="I9" s="107"/>
      <c r="J9" s="3"/>
      <c r="K9" s="3"/>
      <c r="L9" s="121" t="s">
        <v>14</v>
      </c>
      <c r="M9" s="292">
        <f ca="1">NOW()</f>
        <v>38866.45682835648</v>
      </c>
      <c r="N9" s="293"/>
      <c r="O9" s="294"/>
    </row>
    <row r="10" spans="2:15" s="31" customFormat="1" ht="12.75">
      <c r="B10" s="2"/>
      <c r="C10" s="92"/>
      <c r="D10" s="92"/>
      <c r="E10" s="92"/>
      <c r="F10" s="92"/>
      <c r="G10" s="92"/>
      <c r="H10" s="107"/>
      <c r="I10" s="107"/>
      <c r="J10" s="3"/>
      <c r="K10" s="3"/>
      <c r="L10" s="3"/>
      <c r="M10" s="10"/>
      <c r="N10" s="109"/>
      <c r="O10" s="109"/>
    </row>
    <row r="11" spans="1:15" s="25" customFormat="1" ht="12.75" customHeight="1">
      <c r="A11" s="307" t="str">
        <f>CONCATENATE("Met het oog op de tijdige indiening wordt de instelling verzocht het formulier na gereedkoming direct te ondertekenen en gelijktijdig te verzenden aan het zorgkantoor en aan het CTG/ZAio (per post en per e-mail). Het CTG/ZAio zal tot 1 mei ",G3," wachten met afhandeling, zodat partijen de gelegenheid hebben het formulier kleinschalig wonen gezamenlijk in te dienen. ")</f>
        <v>Met het oog op de tijdige indiening wordt de instelling verzocht het formulier na gereedkoming direct te ondertekenen en gelijktijdig te verzenden aan het zorgkantoor en aan het CTG/ZAio (per post en per e-mail). Het CTG/ZAio zal tot 1 mei 2006 wachten met afhandeling, zodat partijen de gelegenheid hebben het formulier kleinschalig wonen gezamenlijk in te dienen. </v>
      </c>
      <c r="B11" s="308"/>
      <c r="C11" s="308"/>
      <c r="D11" s="308"/>
      <c r="E11" s="308"/>
      <c r="F11" s="308"/>
      <c r="G11" s="308"/>
      <c r="H11" s="308"/>
      <c r="I11" s="308"/>
      <c r="J11" s="308"/>
      <c r="K11" s="308"/>
      <c r="L11" s="308"/>
      <c r="M11" s="308"/>
      <c r="N11" s="308"/>
      <c r="O11" s="308"/>
    </row>
    <row r="12" spans="1:15" s="25" customFormat="1" ht="12.75" customHeight="1">
      <c r="A12" s="308"/>
      <c r="B12" s="308"/>
      <c r="C12" s="308"/>
      <c r="D12" s="308"/>
      <c r="E12" s="308"/>
      <c r="F12" s="308"/>
      <c r="G12" s="308"/>
      <c r="H12" s="308"/>
      <c r="I12" s="308"/>
      <c r="J12" s="308"/>
      <c r="K12" s="308"/>
      <c r="L12" s="308"/>
      <c r="M12" s="308"/>
      <c r="N12" s="308"/>
      <c r="O12" s="308"/>
    </row>
    <row r="13" spans="1:15" s="25" customFormat="1" ht="12.75" customHeight="1">
      <c r="A13" s="308"/>
      <c r="B13" s="308"/>
      <c r="C13" s="308"/>
      <c r="D13" s="308"/>
      <c r="E13" s="308"/>
      <c r="F13" s="308"/>
      <c r="G13" s="308"/>
      <c r="H13" s="308"/>
      <c r="I13" s="308"/>
      <c r="J13" s="308"/>
      <c r="K13" s="308"/>
      <c r="L13" s="308"/>
      <c r="M13" s="308"/>
      <c r="N13" s="308"/>
      <c r="O13" s="308"/>
    </row>
    <row r="14" spans="1:15" s="25" customFormat="1" ht="12.75" customHeight="1" thickBot="1">
      <c r="A14" s="42"/>
      <c r="B14" s="42"/>
      <c r="C14" s="42"/>
      <c r="D14" s="42"/>
      <c r="E14" s="42"/>
      <c r="F14" s="42"/>
      <c r="G14" s="42"/>
      <c r="H14" s="42"/>
      <c r="I14" s="42"/>
      <c r="J14" s="42"/>
      <c r="K14" s="42"/>
      <c r="L14" s="42"/>
      <c r="M14" s="42"/>
      <c r="N14" s="42"/>
      <c r="O14" s="42"/>
    </row>
    <row r="15" spans="2:14" ht="12.75">
      <c r="B15" s="43"/>
      <c r="C15" s="44" t="s">
        <v>0</v>
      </c>
      <c r="D15" s="44"/>
      <c r="E15" s="45"/>
      <c r="F15" s="45"/>
      <c r="G15" s="45"/>
      <c r="H15" s="45"/>
      <c r="I15" s="45"/>
      <c r="J15" s="46"/>
      <c r="K15" s="46"/>
      <c r="L15" s="46"/>
      <c r="M15" s="46"/>
      <c r="N15" s="47"/>
    </row>
    <row r="16" spans="2:14" ht="12.75">
      <c r="B16" s="48"/>
      <c r="C16" s="279"/>
      <c r="D16"/>
      <c r="E16" s="31"/>
      <c r="F16" s="31"/>
      <c r="G16" s="31"/>
      <c r="H16" s="31"/>
      <c r="I16" s="31"/>
      <c r="J16" s="22"/>
      <c r="K16" s="22"/>
      <c r="L16" s="22"/>
      <c r="M16" s="22"/>
      <c r="N16" s="49"/>
    </row>
    <row r="17" spans="2:14" ht="12.75" customHeight="1">
      <c r="B17" s="48"/>
      <c r="C17" s="31"/>
      <c r="D17" s="31"/>
      <c r="E17" s="290" t="s">
        <v>170</v>
      </c>
      <c r="F17" s="291"/>
      <c r="G17" s="291"/>
      <c r="H17" s="291"/>
      <c r="I17" s="291"/>
      <c r="J17" s="291"/>
      <c r="K17" s="291"/>
      <c r="L17" s="291"/>
      <c r="M17" s="291"/>
      <c r="N17" s="49"/>
    </row>
    <row r="18" spans="2:14" ht="12.75">
      <c r="B18" s="48"/>
      <c r="C18" s="31"/>
      <c r="D18" s="31"/>
      <c r="E18" s="290"/>
      <c r="F18" s="291"/>
      <c r="G18" s="291"/>
      <c r="H18" s="291"/>
      <c r="I18" s="291"/>
      <c r="J18" s="291"/>
      <c r="K18" s="291"/>
      <c r="L18" s="291"/>
      <c r="M18" s="291"/>
      <c r="N18" s="49"/>
    </row>
    <row r="19" spans="2:14" ht="12.75" customHeight="1">
      <c r="B19" s="48"/>
      <c r="C19"/>
      <c r="D19"/>
      <c r="E19" s="291"/>
      <c r="F19" s="291"/>
      <c r="G19" s="291"/>
      <c r="H19" s="291"/>
      <c r="I19" s="291"/>
      <c r="J19" s="291"/>
      <c r="K19" s="291"/>
      <c r="L19" s="291"/>
      <c r="M19" s="291"/>
      <c r="N19" s="49"/>
    </row>
    <row r="20" spans="2:14" ht="12.75">
      <c r="B20" s="48"/>
      <c r="C20" s="31"/>
      <c r="D20" s="31"/>
      <c r="E20" s="303"/>
      <c r="F20" s="303"/>
      <c r="G20" s="303"/>
      <c r="H20" s="303"/>
      <c r="I20" s="303"/>
      <c r="J20" s="303"/>
      <c r="K20" s="303"/>
      <c r="L20" s="303"/>
      <c r="M20" s="303"/>
      <c r="N20" s="49"/>
    </row>
    <row r="21" spans="2:14" ht="12.75">
      <c r="B21" s="48"/>
      <c r="C21" s="31"/>
      <c r="D21" s="31"/>
      <c r="E21" s="303"/>
      <c r="F21" s="303"/>
      <c r="G21" s="303"/>
      <c r="H21" s="303"/>
      <c r="I21" s="303"/>
      <c r="J21" s="303"/>
      <c r="K21" s="303"/>
      <c r="L21" s="303"/>
      <c r="M21" s="303"/>
      <c r="N21" s="49"/>
    </row>
    <row r="22" spans="2:14" ht="12.75">
      <c r="B22" s="48"/>
      <c r="C22" s="31"/>
      <c r="D22" s="31"/>
      <c r="E22" s="295" t="s">
        <v>9</v>
      </c>
      <c r="F22" s="295"/>
      <c r="G22" s="295"/>
      <c r="H22" s="295"/>
      <c r="I22" s="295"/>
      <c r="J22" s="295"/>
      <c r="K22" s="295"/>
      <c r="L22" s="295"/>
      <c r="M22" s="295"/>
      <c r="N22" s="49"/>
    </row>
    <row r="23" spans="2:14" ht="12.75">
      <c r="B23" s="48"/>
      <c r="C23" s="31"/>
      <c r="D23" s="31"/>
      <c r="E23" s="295"/>
      <c r="F23" s="295"/>
      <c r="G23" s="295"/>
      <c r="H23" s="295"/>
      <c r="I23" s="295"/>
      <c r="J23" s="295"/>
      <c r="K23" s="295"/>
      <c r="L23" s="295"/>
      <c r="M23" s="295"/>
      <c r="N23" s="49"/>
    </row>
    <row r="24" spans="2:14" ht="12.75">
      <c r="B24" s="48"/>
      <c r="C24" s="31"/>
      <c r="D24" s="31"/>
      <c r="E24" s="295"/>
      <c r="F24" s="295"/>
      <c r="G24" s="295"/>
      <c r="H24" s="295"/>
      <c r="I24" s="295"/>
      <c r="J24" s="295"/>
      <c r="K24" s="295"/>
      <c r="L24" s="295"/>
      <c r="M24" s="295"/>
      <c r="N24" s="49"/>
    </row>
    <row r="25" spans="2:14" ht="12.75">
      <c r="B25" s="48"/>
      <c r="C25" s="31"/>
      <c r="D25" s="31"/>
      <c r="E25" s="22"/>
      <c r="F25" s="22"/>
      <c r="G25" s="22"/>
      <c r="H25" s="22"/>
      <c r="I25" s="22"/>
      <c r="J25" s="22"/>
      <c r="K25" s="22"/>
      <c r="L25" s="22"/>
      <c r="M25" s="22"/>
      <c r="N25" s="49"/>
    </row>
    <row r="26" spans="2:14" ht="12.75">
      <c r="B26" s="48"/>
      <c r="C26" s="31"/>
      <c r="D26" s="31"/>
      <c r="E26" s="50" t="str">
        <f>IF(E27=TRUE,"      Invulvelden gearceerd","      Invulvelden niet gearceerd")</f>
        <v>      Invulvelden gearceerd</v>
      </c>
      <c r="F26" s="51"/>
      <c r="G26" s="52"/>
      <c r="H26" s="31"/>
      <c r="I26" s="31"/>
      <c r="J26" s="141" t="s">
        <v>13</v>
      </c>
      <c r="K26"/>
      <c r="L26"/>
      <c r="M26"/>
      <c r="N26" s="53"/>
    </row>
    <row r="27" spans="2:20" s="32" customFormat="1" ht="13.5" thickBot="1">
      <c r="B27" s="54"/>
      <c r="C27" s="55"/>
      <c r="D27" s="55"/>
      <c r="E27" s="113" t="b">
        <v>1</v>
      </c>
      <c r="F27" s="56"/>
      <c r="G27" s="56"/>
      <c r="H27" s="55"/>
      <c r="I27" s="55"/>
      <c r="J27" s="113"/>
      <c r="K27" s="56"/>
      <c r="L27" s="56"/>
      <c r="M27" s="57"/>
      <c r="N27" s="58"/>
      <c r="Q27" s="23"/>
      <c r="R27" s="23"/>
      <c r="S27" s="23"/>
      <c r="T27" s="23"/>
    </row>
    <row r="28" spans="13:20" s="60" customFormat="1" ht="16.5" customHeight="1">
      <c r="M28" s="38"/>
      <c r="N28" s="61"/>
      <c r="O28" s="61"/>
      <c r="Q28" s="23"/>
      <c r="R28" s="23"/>
      <c r="S28" s="23"/>
      <c r="T28" s="23"/>
    </row>
    <row r="29" spans="1:20" s="37" customFormat="1" ht="16.5" customHeight="1">
      <c r="A29" s="135" t="s">
        <v>11</v>
      </c>
      <c r="B29" s="136"/>
      <c r="C29" s="110"/>
      <c r="D29" s="110"/>
      <c r="E29" s="110"/>
      <c r="F29" s="110"/>
      <c r="G29" s="144"/>
      <c r="I29" s="135" t="s">
        <v>43</v>
      </c>
      <c r="J29" s="155"/>
      <c r="K29" s="110"/>
      <c r="L29" s="110"/>
      <c r="M29" s="110"/>
      <c r="N29" s="110"/>
      <c r="O29" s="144"/>
      <c r="Q29" s="23"/>
      <c r="R29" s="23"/>
      <c r="S29" s="23"/>
      <c r="T29" s="23"/>
    </row>
    <row r="30" spans="1:20" s="37" customFormat="1" ht="16.5" customHeight="1">
      <c r="A30" s="138" t="s">
        <v>12</v>
      </c>
      <c r="B30" s="139"/>
      <c r="C30" s="298"/>
      <c r="D30" s="301"/>
      <c r="E30" s="301"/>
      <c r="F30" s="301"/>
      <c r="G30" s="302"/>
      <c r="I30" s="138" t="s">
        <v>12</v>
      </c>
      <c r="J30" s="144"/>
      <c r="K30" s="298"/>
      <c r="L30" s="301"/>
      <c r="M30" s="301"/>
      <c r="N30" s="301"/>
      <c r="O30" s="302"/>
      <c r="Q30" s="23"/>
      <c r="R30" s="23"/>
      <c r="S30" s="23"/>
      <c r="T30" s="23"/>
    </row>
    <row r="31" spans="1:20" s="37" customFormat="1" ht="16.5" customHeight="1">
      <c r="A31" s="138" t="s">
        <v>17</v>
      </c>
      <c r="B31" s="139"/>
      <c r="C31" s="298"/>
      <c r="D31" s="301"/>
      <c r="E31" s="301"/>
      <c r="F31" s="301"/>
      <c r="G31" s="302"/>
      <c r="I31" s="138" t="s">
        <v>17</v>
      </c>
      <c r="J31" s="144"/>
      <c r="K31" s="298"/>
      <c r="L31" s="301"/>
      <c r="M31" s="301"/>
      <c r="N31" s="301"/>
      <c r="O31" s="302"/>
      <c r="Q31" s="23"/>
      <c r="R31" s="23"/>
      <c r="S31" s="23"/>
      <c r="T31" s="23"/>
    </row>
    <row r="32" spans="1:20" s="37" customFormat="1" ht="19.5" customHeight="1">
      <c r="A32" s="138" t="s">
        <v>36</v>
      </c>
      <c r="B32" s="139"/>
      <c r="C32" s="133"/>
      <c r="D32" s="62"/>
      <c r="E32" s="301"/>
      <c r="F32" s="299"/>
      <c r="G32" s="300"/>
      <c r="I32" s="138" t="s">
        <v>36</v>
      </c>
      <c r="J32" s="144"/>
      <c r="K32" s="133"/>
      <c r="L32" s="62"/>
      <c r="M32" s="62"/>
      <c r="N32" s="62"/>
      <c r="O32" s="134"/>
      <c r="Q32" s="23"/>
      <c r="R32" s="23"/>
      <c r="S32" s="23"/>
      <c r="T32" s="23"/>
    </row>
    <row r="33" spans="1:20" s="37" customFormat="1" ht="16.5" customHeight="1">
      <c r="A33" s="138" t="s">
        <v>37</v>
      </c>
      <c r="B33" s="139"/>
      <c r="C33" s="298"/>
      <c r="D33" s="299"/>
      <c r="E33" s="299"/>
      <c r="F33" s="299"/>
      <c r="G33" s="300"/>
      <c r="I33" s="138" t="s">
        <v>37</v>
      </c>
      <c r="J33" s="144"/>
      <c r="K33" s="298"/>
      <c r="L33" s="299"/>
      <c r="M33" s="299"/>
      <c r="N33" s="299"/>
      <c r="O33" s="300"/>
      <c r="Q33" s="23"/>
      <c r="R33" s="23"/>
      <c r="S33" s="23"/>
      <c r="T33" s="23"/>
    </row>
    <row r="34" spans="1:20" s="37" customFormat="1" ht="16.5" customHeight="1">
      <c r="A34" s="138" t="s">
        <v>38</v>
      </c>
      <c r="B34" s="139"/>
      <c r="C34" s="298"/>
      <c r="D34" s="301"/>
      <c r="E34" s="301"/>
      <c r="F34" s="301"/>
      <c r="G34" s="302"/>
      <c r="I34" s="138" t="s">
        <v>38</v>
      </c>
      <c r="J34" s="144"/>
      <c r="K34" s="298"/>
      <c r="L34" s="299"/>
      <c r="M34" s="299"/>
      <c r="N34" s="299"/>
      <c r="O34" s="300"/>
      <c r="Q34" s="23"/>
      <c r="R34" s="23"/>
      <c r="S34" s="23"/>
      <c r="T34" s="23"/>
    </row>
    <row r="35" spans="1:20" s="37" customFormat="1" ht="16.5" customHeight="1">
      <c r="A35" s="138" t="s">
        <v>39</v>
      </c>
      <c r="B35" s="139"/>
      <c r="C35" s="298"/>
      <c r="D35" s="301"/>
      <c r="E35" s="301"/>
      <c r="F35" s="301"/>
      <c r="G35" s="302"/>
      <c r="I35" s="138" t="s">
        <v>39</v>
      </c>
      <c r="J35" s="144"/>
      <c r="K35" s="298"/>
      <c r="L35" s="299"/>
      <c r="M35" s="299"/>
      <c r="N35" s="299"/>
      <c r="O35" s="300"/>
      <c r="Q35" s="23"/>
      <c r="R35" s="23"/>
      <c r="S35" s="23"/>
      <c r="T35" s="23"/>
    </row>
    <row r="36" spans="1:20" s="37" customFormat="1" ht="16.5" customHeight="1">
      <c r="A36" s="111"/>
      <c r="B36" s="111"/>
      <c r="C36" s="111"/>
      <c r="D36" s="111"/>
      <c r="E36" s="111"/>
      <c r="F36" s="111"/>
      <c r="G36" s="111"/>
      <c r="H36" s="38"/>
      <c r="I36" s="111"/>
      <c r="J36" s="111"/>
      <c r="K36" s="111"/>
      <c r="L36" s="111"/>
      <c r="M36" s="111"/>
      <c r="N36" s="111"/>
      <c r="O36" s="111"/>
      <c r="P36" s="38"/>
      <c r="Q36" s="23"/>
      <c r="R36" s="23"/>
      <c r="S36" s="23"/>
      <c r="T36" s="23"/>
    </row>
    <row r="37" spans="1:20" s="37" customFormat="1" ht="16.5" customHeight="1">
      <c r="A37" s="135" t="s">
        <v>172</v>
      </c>
      <c r="B37" s="136"/>
      <c r="C37" s="136"/>
      <c r="D37" s="136"/>
      <c r="E37" s="136"/>
      <c r="F37" s="136"/>
      <c r="G37" s="145"/>
      <c r="I37" s="135" t="s">
        <v>44</v>
      </c>
      <c r="J37" s="136"/>
      <c r="K37" s="136"/>
      <c r="L37" s="136"/>
      <c r="M37" s="136"/>
      <c r="N37" s="136"/>
      <c r="O37" s="145"/>
      <c r="Q37" s="23"/>
      <c r="R37" s="23"/>
      <c r="S37" s="23"/>
      <c r="T37" s="23"/>
    </row>
    <row r="38" spans="1:15" s="37" customFormat="1" ht="16.5" customHeight="1">
      <c r="A38" s="323" t="s">
        <v>173</v>
      </c>
      <c r="B38" s="324"/>
      <c r="C38" s="324"/>
      <c r="D38" s="324"/>
      <c r="E38" s="324"/>
      <c r="F38" s="324"/>
      <c r="G38" s="325"/>
      <c r="I38" s="323"/>
      <c r="J38" s="332"/>
      <c r="K38" s="332"/>
      <c r="L38" s="332"/>
      <c r="M38" s="332"/>
      <c r="N38" s="333"/>
      <c r="O38" s="334"/>
    </row>
    <row r="39" spans="1:15" s="37" customFormat="1" ht="21" customHeight="1">
      <c r="A39" s="326"/>
      <c r="B39" s="327"/>
      <c r="C39" s="327"/>
      <c r="D39" s="327"/>
      <c r="E39" s="327"/>
      <c r="F39" s="327"/>
      <c r="G39" s="328"/>
      <c r="I39" s="335"/>
      <c r="J39" s="336"/>
      <c r="K39" s="336"/>
      <c r="L39" s="336"/>
      <c r="M39" s="336"/>
      <c r="N39" s="337"/>
      <c r="O39" s="338"/>
    </row>
    <row r="40" spans="1:15" s="37" customFormat="1" ht="14.25" customHeight="1">
      <c r="A40" s="329"/>
      <c r="B40" s="330"/>
      <c r="C40" s="330"/>
      <c r="D40" s="330"/>
      <c r="E40" s="330"/>
      <c r="F40" s="330"/>
      <c r="G40" s="331"/>
      <c r="I40" s="339"/>
      <c r="J40" s="313"/>
      <c r="K40" s="313"/>
      <c r="L40" s="313"/>
      <c r="M40" s="313"/>
      <c r="N40" s="313"/>
      <c r="O40" s="314"/>
    </row>
    <row r="41" spans="1:15" s="37" customFormat="1" ht="16.5" customHeight="1">
      <c r="A41" s="146"/>
      <c r="B41" s="147"/>
      <c r="C41" s="147"/>
      <c r="D41" s="147"/>
      <c r="E41" s="147"/>
      <c r="F41" s="147"/>
      <c r="G41" s="148"/>
      <c r="I41" s="146"/>
      <c r="J41" s="147"/>
      <c r="K41" s="147"/>
      <c r="L41" s="147"/>
      <c r="M41" s="147"/>
      <c r="N41" s="147"/>
      <c r="O41" s="148"/>
    </row>
    <row r="42" spans="1:15" s="37" customFormat="1" ht="16.5" customHeight="1">
      <c r="A42" s="149"/>
      <c r="B42" s="150"/>
      <c r="C42" s="150"/>
      <c r="D42" s="150"/>
      <c r="E42" s="150"/>
      <c r="F42" s="150"/>
      <c r="G42" s="151"/>
      <c r="I42" s="149"/>
      <c r="J42" s="150"/>
      <c r="K42" s="150"/>
      <c r="L42" s="150"/>
      <c r="M42" s="150"/>
      <c r="N42" s="150"/>
      <c r="O42" s="151"/>
    </row>
    <row r="43" spans="1:15" s="37" customFormat="1" ht="16.5" customHeight="1">
      <c r="A43" s="152" t="s">
        <v>1</v>
      </c>
      <c r="B43" s="153"/>
      <c r="C43" s="153"/>
      <c r="D43" s="153"/>
      <c r="E43" s="153"/>
      <c r="F43" s="153"/>
      <c r="G43" s="154" t="s">
        <v>42</v>
      </c>
      <c r="I43" s="152"/>
      <c r="J43" s="153"/>
      <c r="K43" s="153"/>
      <c r="L43" s="153"/>
      <c r="M43" s="153"/>
      <c r="N43" s="153"/>
      <c r="O43" s="154" t="s">
        <v>42</v>
      </c>
    </row>
    <row r="44" spans="1:15" s="37" customFormat="1" ht="16.5" customHeight="1">
      <c r="A44" s="296"/>
      <c r="B44" s="297"/>
      <c r="C44" s="159" t="s">
        <v>40</v>
      </c>
      <c r="D44" s="298"/>
      <c r="E44" s="301"/>
      <c r="F44" s="302"/>
      <c r="G44" s="159" t="s">
        <v>41</v>
      </c>
      <c r="I44" s="296"/>
      <c r="J44" s="297"/>
      <c r="K44" s="160" t="s">
        <v>40</v>
      </c>
      <c r="L44" s="298"/>
      <c r="M44" s="301"/>
      <c r="N44" s="302"/>
      <c r="O44" s="159" t="s">
        <v>41</v>
      </c>
    </row>
    <row r="45" s="37" customFormat="1" ht="9.75" customHeight="1">
      <c r="I45" s="158"/>
    </row>
    <row r="46" spans="1:15" s="37" customFormat="1" ht="16.5" customHeight="1">
      <c r="A46" s="288" t="s">
        <v>174</v>
      </c>
      <c r="B46" s="288"/>
      <c r="C46" s="288"/>
      <c r="D46" s="288"/>
      <c r="E46" s="288"/>
      <c r="F46" s="288"/>
      <c r="G46" s="288"/>
      <c r="H46" s="288"/>
      <c r="I46" s="288"/>
      <c r="J46" s="288"/>
      <c r="K46" s="288"/>
      <c r="L46" s="288"/>
      <c r="M46" s="288"/>
      <c r="N46" s="289"/>
      <c r="O46" s="289"/>
    </row>
    <row r="47" spans="1:15" s="37" customFormat="1" ht="16.5" customHeight="1">
      <c r="A47" s="288"/>
      <c r="B47" s="288"/>
      <c r="C47" s="288"/>
      <c r="D47" s="288"/>
      <c r="E47" s="288"/>
      <c r="F47" s="288"/>
      <c r="G47" s="288"/>
      <c r="H47" s="288"/>
      <c r="I47" s="288"/>
      <c r="J47" s="288"/>
      <c r="K47" s="288"/>
      <c r="L47" s="288"/>
      <c r="M47" s="288"/>
      <c r="N47" s="289"/>
      <c r="O47" s="289"/>
    </row>
    <row r="48" spans="1:15" s="37" customFormat="1" ht="16.5" customHeight="1">
      <c r="A48" s="288"/>
      <c r="B48" s="288"/>
      <c r="C48" s="288"/>
      <c r="D48" s="288"/>
      <c r="E48" s="288"/>
      <c r="F48" s="288"/>
      <c r="G48" s="288"/>
      <c r="H48" s="288"/>
      <c r="I48" s="288"/>
      <c r="J48" s="288"/>
      <c r="K48" s="288"/>
      <c r="L48" s="288"/>
      <c r="M48" s="288"/>
      <c r="N48" s="289"/>
      <c r="O48" s="289"/>
    </row>
    <row r="49" s="37" customFormat="1" ht="7.5" customHeight="1"/>
    <row r="50" spans="1:15" s="24" customFormat="1" ht="16.5" customHeight="1">
      <c r="A50" s="93" t="str">
        <f>CONCATENATE("Ondertekende partijen verzoeken de kapitaalslasten kleinschalig wonen ",G3," goed te keuren/vast te stellen op:")</f>
        <v>Ondertekende partijen verzoeken de kapitaalslasten kleinschalig wonen 2006 goed te keuren/vast te stellen op:</v>
      </c>
      <c r="B50" s="112"/>
      <c r="C50" s="112"/>
      <c r="D50" s="112"/>
      <c r="E50" s="112"/>
      <c r="F50" s="112"/>
      <c r="G50" s="112"/>
      <c r="H50" s="112"/>
      <c r="I50" s="112"/>
      <c r="J50" s="112"/>
      <c r="K50" s="112"/>
      <c r="L50" s="112"/>
      <c r="M50" s="127">
        <f>'Kleinschalig wonen 2006'!H19</f>
        <v>0</v>
      </c>
      <c r="N50" s="128"/>
      <c r="O50" s="129" t="str">
        <f>CONCATENATE("(regel ",'Kleinschalig wonen 2006'!A19,")")</f>
        <v>(regel 410)</v>
      </c>
    </row>
    <row r="51" spans="1:15" s="37" customFormat="1" ht="16.5" customHeight="1">
      <c r="A51" s="75" t="s">
        <v>65</v>
      </c>
      <c r="B51" s="63"/>
      <c r="E51" s="38"/>
      <c r="F51" s="64"/>
      <c r="J51" s="65"/>
      <c r="M51" s="264">
        <f>'Kleinschalig wonen 2006'!H25</f>
        <v>0</v>
      </c>
      <c r="N51" s="265"/>
      <c r="O51" s="266" t="str">
        <f>CONCATENATE("(regel ",'Kleinschalig wonen 2006'!A25,")")</f>
        <v>(regel 412)</v>
      </c>
    </row>
    <row r="52" spans="1:15" s="37" customFormat="1" ht="16.5" customHeight="1">
      <c r="A52" s="75" t="s">
        <v>137</v>
      </c>
      <c r="B52" s="63"/>
      <c r="E52" s="38"/>
      <c r="F52" s="64"/>
      <c r="J52" s="65"/>
      <c r="M52" s="127">
        <f>SUM('Kleinschalig wonen 2006'!H28:H29)</f>
        <v>0</v>
      </c>
      <c r="N52" s="267"/>
      <c r="O52" s="268" t="str">
        <f>CONCATENATE("(regel ",'Kleinschalig wonen 2006'!A30,")")</f>
        <v>(regel 415)</v>
      </c>
    </row>
    <row r="53" spans="1:10" ht="12.75">
      <c r="A53" s="29" t="s">
        <v>29</v>
      </c>
      <c r="G53" s="70"/>
      <c r="J53" s="23"/>
    </row>
    <row r="54" ht="12.75">
      <c r="A54" s="140"/>
    </row>
    <row r="55" spans="1:7" ht="12.75">
      <c r="A55" s="321"/>
      <c r="B55" s="322"/>
      <c r="C55" s="322"/>
      <c r="D55" s="322"/>
      <c r="E55" s="322"/>
      <c r="F55" s="322"/>
      <c r="G55" s="322"/>
    </row>
    <row r="56" spans="1:7" ht="12.75">
      <c r="A56" s="322"/>
      <c r="B56" s="322"/>
      <c r="C56" s="322"/>
      <c r="D56" s="322"/>
      <c r="E56" s="322"/>
      <c r="F56" s="322"/>
      <c r="G56" s="322"/>
    </row>
    <row r="67" ht="12.75">
      <c r="O67" s="124"/>
    </row>
    <row r="68" spans="9:15" ht="12.75">
      <c r="I68" s="124"/>
      <c r="J68" s="124"/>
      <c r="K68" s="124"/>
      <c r="L68" s="124"/>
      <c r="M68" s="124"/>
      <c r="N68" s="124"/>
      <c r="O68" s="124"/>
    </row>
  </sheetData>
  <sheetProtection password="8ED0" sheet="1" objects="1" scenarios="1"/>
  <mergeCells count="29">
    <mergeCell ref="A46:O48"/>
    <mergeCell ref="A55:G56"/>
    <mergeCell ref="L44:N44"/>
    <mergeCell ref="A38:G40"/>
    <mergeCell ref="D44:F44"/>
    <mergeCell ref="I38:O40"/>
    <mergeCell ref="E22:M24"/>
    <mergeCell ref="C34:G34"/>
    <mergeCell ref="A44:B44"/>
    <mergeCell ref="I44:J44"/>
    <mergeCell ref="C31:G31"/>
    <mergeCell ref="C33:G33"/>
    <mergeCell ref="C35:G35"/>
    <mergeCell ref="E32:G32"/>
    <mergeCell ref="K30:O30"/>
    <mergeCell ref="C30:G30"/>
    <mergeCell ref="E20:M21"/>
    <mergeCell ref="M8:O8"/>
    <mergeCell ref="A11:O13"/>
    <mergeCell ref="M5:O5"/>
    <mergeCell ref="A8:E8"/>
    <mergeCell ref="M6:O6"/>
    <mergeCell ref="M7:O7"/>
    <mergeCell ref="E17:M19"/>
    <mergeCell ref="M9:O9"/>
    <mergeCell ref="K33:O33"/>
    <mergeCell ref="K34:O34"/>
    <mergeCell ref="K35:O35"/>
    <mergeCell ref="K31:O31"/>
  </mergeCells>
  <conditionalFormatting sqref="A8">
    <cfRule type="expression" priority="1" dxfId="0" stopIfTrue="1">
      <formula>$A8&lt;&gt;""</formula>
    </cfRule>
  </conditionalFormatting>
  <conditionalFormatting sqref="I55:O58 A57:G58 G49:G52 L45:O45 E49:F53 E45:G45 L49:O53">
    <cfRule type="expression" priority="2" dxfId="1" stopIfTrue="1">
      <formula>$E$35=TRUE</formula>
    </cfRule>
  </conditionalFormatting>
  <conditionalFormatting sqref="J34">
    <cfRule type="expression" priority="3" dxfId="2" stopIfTrue="1">
      <formula>$J$35=TRUE</formula>
    </cfRule>
  </conditionalFormatting>
  <conditionalFormatting sqref="E26:F26 D34:G35 K32:K35 I41:O44 G53 D32:E32 C30:G31 L32:O32 K30:O31 A41:G44 C32:C35 G9">
    <cfRule type="expression" priority="4" dxfId="3" stopIfTrue="1">
      <formula>$E$27=TRUE</formula>
    </cfRule>
  </conditionalFormatting>
  <dataValidations count="2">
    <dataValidation type="whole" allowBlank="1" showInputMessage="1" showErrorMessage="1" errorTitle="Onjuiste invoer:" error="- de invoer moet het juiste nummer zijn" sqref="G9">
      <formula1>$P9</formula1>
      <formula2>$Q9</formula2>
    </dataValidation>
    <dataValidation type="date" allowBlank="1" showInputMessage="1" showErrorMessage="1" errorTitle="Onjuiste invoer:" error="- de invoer mag geen datum zijn buiten de aangegeven periode" sqref="A44:B44 I44:J44">
      <formula1>$V44</formula1>
      <formula2>$W44</formula2>
    </dataValidation>
  </dataValidations>
  <hyperlinks>
    <hyperlink ref="J26" r:id="rId1" display="kamer3@ctgzorg.nl"/>
  </hyperlinks>
  <printOptions/>
  <pageMargins left="0.3937007874015748" right="0.3937007874015748" top="0.3937007874015748" bottom="0.3937007874015748" header="0.5118110236220472" footer="0.5118110236220472"/>
  <pageSetup horizontalDpi="300" verticalDpi="300" orientation="landscape" paperSize="9" scale="90" r:id="rId4"/>
  <drawing r:id="rId3"/>
  <legacyDrawing r:id="rId2"/>
</worksheet>
</file>

<file path=xl/worksheets/sheet2.xml><?xml version="1.0" encoding="utf-8"?>
<worksheet xmlns="http://schemas.openxmlformats.org/spreadsheetml/2006/main" xmlns:r="http://schemas.openxmlformats.org/officeDocument/2006/relationships">
  <sheetPr codeName="Blad4"/>
  <dimension ref="A1:I80"/>
  <sheetViews>
    <sheetView showGridLines="0" zoomScale="95" zoomScaleNormal="95" workbookViewId="0" topLeftCell="A16">
      <selection activeCell="J43" sqref="J43"/>
    </sheetView>
  </sheetViews>
  <sheetFormatPr defaultColWidth="9.140625" defaultRowHeight="12.75"/>
  <cols>
    <col min="1" max="1" width="4.28125" style="67" customWidth="1"/>
    <col min="2" max="2" width="100.140625" style="39" customWidth="1"/>
    <col min="3" max="3" width="21.421875" style="39" customWidth="1"/>
    <col min="4" max="4" width="7.7109375" style="39" customWidth="1"/>
    <col min="5" max="5" width="6.8515625" style="39" customWidth="1"/>
    <col min="6" max="16384" width="9.140625" style="39" customWidth="1"/>
  </cols>
  <sheetData>
    <row r="1" spans="1:5" s="26" customFormat="1" ht="12" customHeight="1">
      <c r="A1" s="27"/>
      <c r="B1" s="28"/>
      <c r="C1" s="35"/>
      <c r="E1" s="28"/>
    </row>
    <row r="2" spans="1:5" s="37" customFormat="1" ht="15.75" customHeight="1">
      <c r="A2" s="122" t="str">
        <f>CONCATENATE("Formulier kleinschalig wonen "," ",Voorblad!A5)</f>
        <v>Formulier kleinschalig wonen  GGZ-instellingen</v>
      </c>
      <c r="B2" s="59"/>
      <c r="C2" s="73"/>
      <c r="D2" s="73"/>
      <c r="E2" s="132">
        <v>2</v>
      </c>
    </row>
    <row r="3" spans="4:9" ht="12" customHeight="1">
      <c r="D3" s="66"/>
      <c r="I3" s="28"/>
    </row>
    <row r="4" spans="1:5" s="28" customFormat="1" ht="12" customHeight="1">
      <c r="A4" s="6" t="s">
        <v>35</v>
      </c>
      <c r="B4" s="7"/>
      <c r="C4" s="7"/>
      <c r="D4" s="7"/>
      <c r="E4" s="7"/>
    </row>
    <row r="5" spans="1:5" s="28" customFormat="1" ht="9.75" customHeight="1">
      <c r="A5" s="6"/>
      <c r="B5" s="7"/>
      <c r="C5" s="7"/>
      <c r="D5" s="7"/>
      <c r="E5" s="7"/>
    </row>
    <row r="6" spans="2:5" s="28" customFormat="1" ht="12" customHeight="1">
      <c r="B6" s="1" t="s">
        <v>52</v>
      </c>
      <c r="C6" s="7"/>
      <c r="D6" s="7"/>
      <c r="E6" s="7"/>
    </row>
    <row r="7" spans="2:5" s="28" customFormat="1" ht="8.25" customHeight="1">
      <c r="B7" s="6"/>
      <c r="C7" s="7"/>
      <c r="D7" s="7"/>
      <c r="E7" s="7"/>
    </row>
    <row r="8" spans="1:5" s="263" customFormat="1" ht="12" customHeight="1">
      <c r="A8" s="350" t="s">
        <v>178</v>
      </c>
      <c r="B8" s="351"/>
      <c r="C8" s="351"/>
      <c r="D8" s="351"/>
      <c r="E8" s="351"/>
    </row>
    <row r="9" spans="1:5" s="263" customFormat="1" ht="12" customHeight="1">
      <c r="A9" s="351"/>
      <c r="B9" s="351"/>
      <c r="C9" s="351"/>
      <c r="D9" s="351"/>
      <c r="E9" s="351"/>
    </row>
    <row r="10" spans="1:5" s="263" customFormat="1" ht="12" customHeight="1">
      <c r="A10" s="351"/>
      <c r="B10" s="351"/>
      <c r="C10" s="351"/>
      <c r="D10" s="351"/>
      <c r="E10" s="351"/>
    </row>
    <row r="11" spans="1:5" s="263" customFormat="1" ht="12" customHeight="1">
      <c r="A11" s="351"/>
      <c r="B11" s="351"/>
      <c r="C11" s="351"/>
      <c r="D11" s="351"/>
      <c r="E11" s="351"/>
    </row>
    <row r="12" spans="1:5" s="263" customFormat="1" ht="12" customHeight="1">
      <c r="A12" s="351"/>
      <c r="B12" s="351"/>
      <c r="C12" s="351"/>
      <c r="D12" s="351"/>
      <c r="E12" s="351"/>
    </row>
    <row r="13" spans="1:5" s="263" customFormat="1" ht="12" customHeight="1">
      <c r="A13" s="351"/>
      <c r="B13" s="351"/>
      <c r="C13" s="351"/>
      <c r="D13" s="351"/>
      <c r="E13" s="351"/>
    </row>
    <row r="14" spans="1:5" s="28" customFormat="1" ht="12" customHeight="1">
      <c r="A14" s="351"/>
      <c r="B14" s="351"/>
      <c r="C14" s="351"/>
      <c r="D14" s="351"/>
      <c r="E14" s="351"/>
    </row>
    <row r="15" spans="1:5" s="28" customFormat="1" ht="12" customHeight="1">
      <c r="A15" s="350" t="s">
        <v>121</v>
      </c>
      <c r="B15" s="351"/>
      <c r="C15" s="351"/>
      <c r="D15" s="351"/>
      <c r="E15" s="351"/>
    </row>
    <row r="16" spans="1:5" s="28" customFormat="1" ht="12" customHeight="1">
      <c r="A16" s="351"/>
      <c r="B16" s="351"/>
      <c r="C16" s="351"/>
      <c r="D16" s="351"/>
      <c r="E16" s="351"/>
    </row>
    <row r="17" spans="1:7" s="28" customFormat="1" ht="12" customHeight="1">
      <c r="A17" s="351"/>
      <c r="B17" s="351"/>
      <c r="C17" s="351"/>
      <c r="D17" s="351"/>
      <c r="E17" s="351"/>
      <c r="F17" s="123"/>
      <c r="G17" s="123"/>
    </row>
    <row r="18" spans="1:5" s="28" customFormat="1" ht="12" customHeight="1">
      <c r="A18" s="351"/>
      <c r="B18" s="351"/>
      <c r="C18" s="351"/>
      <c r="D18" s="351"/>
      <c r="E18" s="351"/>
    </row>
    <row r="19" spans="1:5" s="28" customFormat="1" ht="12" customHeight="1">
      <c r="A19" s="351"/>
      <c r="B19" s="351"/>
      <c r="C19" s="351"/>
      <c r="D19" s="351"/>
      <c r="E19" s="351"/>
    </row>
    <row r="20" spans="1:5" s="28" customFormat="1" ht="12" customHeight="1">
      <c r="A20" s="351" t="s">
        <v>175</v>
      </c>
      <c r="B20" s="351"/>
      <c r="C20" s="351"/>
      <c r="D20" s="351"/>
      <c r="E20" s="351"/>
    </row>
    <row r="21" spans="1:5" s="28" customFormat="1" ht="12" customHeight="1">
      <c r="A21" s="351"/>
      <c r="B21" s="351"/>
      <c r="C21" s="351"/>
      <c r="D21" s="351"/>
      <c r="E21" s="351"/>
    </row>
    <row r="22" spans="1:5" s="28" customFormat="1" ht="12" customHeight="1">
      <c r="A22" s="351" t="s">
        <v>168</v>
      </c>
      <c r="B22" s="351"/>
      <c r="C22" s="351"/>
      <c r="D22" s="351"/>
      <c r="E22" s="351"/>
    </row>
    <row r="23" spans="1:5" s="28" customFormat="1" ht="12" customHeight="1">
      <c r="A23" s="351"/>
      <c r="B23" s="351"/>
      <c r="C23" s="351"/>
      <c r="D23" s="351"/>
      <c r="E23" s="351"/>
    </row>
    <row r="24" spans="1:5" s="28" customFormat="1" ht="12" customHeight="1">
      <c r="A24" s="351"/>
      <c r="B24" s="351"/>
      <c r="C24" s="351"/>
      <c r="D24" s="351"/>
      <c r="E24" s="351"/>
    </row>
    <row r="25" spans="1:5" s="28" customFormat="1" ht="12" customHeight="1">
      <c r="A25" s="351" t="s">
        <v>176</v>
      </c>
      <c r="B25" s="351"/>
      <c r="C25" s="351"/>
      <c r="D25" s="351"/>
      <c r="E25" s="351"/>
    </row>
    <row r="26" spans="1:5" s="28" customFormat="1" ht="12" customHeight="1">
      <c r="A26" s="351"/>
      <c r="B26" s="351"/>
      <c r="C26" s="351"/>
      <c r="D26" s="351"/>
      <c r="E26" s="351"/>
    </row>
    <row r="27" spans="1:5" s="28" customFormat="1" ht="12" customHeight="1">
      <c r="A27" s="351"/>
      <c r="B27" s="351"/>
      <c r="C27" s="351"/>
      <c r="D27" s="351"/>
      <c r="E27" s="351"/>
    </row>
    <row r="28" spans="1:5" s="28" customFormat="1" ht="12" customHeight="1">
      <c r="A28" s="351"/>
      <c r="B28" s="351"/>
      <c r="C28" s="351"/>
      <c r="D28" s="351"/>
      <c r="E28" s="351"/>
    </row>
    <row r="29" spans="1:5" s="28" customFormat="1" ht="12" customHeight="1">
      <c r="A29" s="351"/>
      <c r="B29" s="351"/>
      <c r="C29" s="351"/>
      <c r="D29" s="351"/>
      <c r="E29" s="351"/>
    </row>
    <row r="30" spans="1:5" s="28" customFormat="1" ht="12" customHeight="1">
      <c r="A30" s="253">
        <f>Invulblad!A4</f>
        <v>1</v>
      </c>
      <c r="B30" s="119" t="str">
        <f>Invulblad!B4</f>
        <v>Invulblad</v>
      </c>
      <c r="C30" s="11"/>
      <c r="D30" s="11"/>
      <c r="E30" s="11"/>
    </row>
    <row r="31" spans="1:5" s="28" customFormat="1" ht="9.75" customHeight="1">
      <c r="A31" s="253"/>
      <c r="B31" s="119"/>
      <c r="C31" s="11"/>
      <c r="D31" s="11"/>
      <c r="E31" s="11"/>
    </row>
    <row r="32" spans="1:5" s="28" customFormat="1" ht="12" customHeight="1">
      <c r="A32" s="352" t="s">
        <v>177</v>
      </c>
      <c r="B32" s="352"/>
      <c r="C32" s="352"/>
      <c r="D32" s="352"/>
      <c r="E32" s="352"/>
    </row>
    <row r="33" spans="1:5" s="28" customFormat="1" ht="12" customHeight="1">
      <c r="A33" s="352"/>
      <c r="B33" s="352"/>
      <c r="C33" s="352"/>
      <c r="D33" s="352"/>
      <c r="E33" s="352"/>
    </row>
    <row r="34" spans="1:5" s="28" customFormat="1" ht="12" customHeight="1">
      <c r="A34" s="352"/>
      <c r="B34" s="352"/>
      <c r="C34" s="352"/>
      <c r="D34" s="352"/>
      <c r="E34" s="352"/>
    </row>
    <row r="35" spans="1:5" s="28" customFormat="1" ht="12" customHeight="1">
      <c r="A35" s="352"/>
      <c r="B35" s="352"/>
      <c r="C35" s="352"/>
      <c r="D35" s="352"/>
      <c r="E35" s="352"/>
    </row>
    <row r="36" spans="1:5" s="28" customFormat="1" ht="12" customHeight="1">
      <c r="A36" s="352"/>
      <c r="B36" s="352"/>
      <c r="C36" s="352"/>
      <c r="D36" s="352"/>
      <c r="E36" s="352"/>
    </row>
    <row r="37" spans="1:5" s="28" customFormat="1" ht="8.25" customHeight="1">
      <c r="A37" s="352"/>
      <c r="B37" s="352"/>
      <c r="C37" s="352"/>
      <c r="D37" s="352"/>
      <c r="E37" s="352"/>
    </row>
    <row r="38" spans="1:5" s="28" customFormat="1" ht="12" customHeight="1">
      <c r="A38" s="254">
        <f>'Kleinschalig wonen 2006'!$A$4</f>
        <v>2</v>
      </c>
      <c r="B38" s="255" t="str">
        <f>'Kleinschalig wonen 2006'!$B$4</f>
        <v>Kapitaalslasten kleinschalig wonen</v>
      </c>
      <c r="C38" s="251"/>
      <c r="D38" s="251"/>
      <c r="E38" s="251"/>
    </row>
    <row r="39" spans="1:5" s="28" customFormat="1" ht="8.25" customHeight="1">
      <c r="A39" s="254"/>
      <c r="B39" s="255"/>
      <c r="C39" s="251"/>
      <c r="D39" s="251"/>
      <c r="E39" s="251"/>
    </row>
    <row r="40" spans="1:5" s="28" customFormat="1" ht="12" customHeight="1">
      <c r="A40" s="350" t="s">
        <v>159</v>
      </c>
      <c r="B40" s="351"/>
      <c r="C40" s="351"/>
      <c r="D40" s="351"/>
      <c r="E40" s="351"/>
    </row>
    <row r="41" spans="1:5" s="28" customFormat="1" ht="12" customHeight="1">
      <c r="A41" s="351"/>
      <c r="B41" s="351"/>
      <c r="C41" s="351"/>
      <c r="D41" s="351"/>
      <c r="E41" s="351"/>
    </row>
    <row r="42" spans="1:5" s="28" customFormat="1" ht="12" customHeight="1">
      <c r="A42" s="351"/>
      <c r="B42" s="351"/>
      <c r="C42" s="351"/>
      <c r="D42" s="351"/>
      <c r="E42" s="351"/>
    </row>
    <row r="43" spans="1:5" s="28" customFormat="1" ht="12" customHeight="1">
      <c r="A43" s="253">
        <f>'Beschermd wonen 2005'!A4</f>
        <v>3</v>
      </c>
      <c r="B43" s="1" t="str">
        <f>'Beschermd wonen 2005'!B4</f>
        <v>Kapitaalslasten beschermd wonen (RIBW)</v>
      </c>
      <c r="C43" s="256"/>
      <c r="D43" s="257"/>
      <c r="E43" s="256"/>
    </row>
    <row r="44" spans="1:8" ht="8.25" customHeight="1">
      <c r="A44" s="253"/>
      <c r="B44" s="1"/>
      <c r="C44" s="256"/>
      <c r="D44" s="257"/>
      <c r="E44" s="256"/>
      <c r="G44" s="28"/>
      <c r="H44" s="28"/>
    </row>
    <row r="45" spans="1:8" ht="12" customHeight="1">
      <c r="A45" s="343" t="s">
        <v>141</v>
      </c>
      <c r="B45" s="344"/>
      <c r="C45" s="344"/>
      <c r="D45" s="344"/>
      <c r="E45" s="344"/>
      <c r="G45" s="28"/>
      <c r="H45" s="28"/>
    </row>
    <row r="46" spans="1:8" ht="8.25" customHeight="1">
      <c r="A46" s="258"/>
      <c r="B46" s="259"/>
      <c r="C46" s="252"/>
      <c r="D46" s="252"/>
      <c r="E46" s="252"/>
      <c r="G46" s="28"/>
      <c r="H46" s="28"/>
    </row>
    <row r="47" spans="1:8" ht="12" customHeight="1">
      <c r="A47" s="260">
        <f>'Sociowoning 2005'!A4</f>
        <v>4</v>
      </c>
      <c r="B47" s="260" t="str">
        <f>'Sociowoning 2005'!B4</f>
        <v>Kapitaalslasten beschermd wonen (Sociowoningen)</v>
      </c>
      <c r="C47" s="252"/>
      <c r="D47" s="252"/>
      <c r="E47" s="252"/>
      <c r="G47" s="28"/>
      <c r="H47" s="28"/>
    </row>
    <row r="48" spans="1:8" ht="6" customHeight="1">
      <c r="A48" s="343"/>
      <c r="B48" s="344"/>
      <c r="C48" s="344"/>
      <c r="D48" s="344"/>
      <c r="E48" s="344"/>
      <c r="G48" s="28"/>
      <c r="H48" s="28"/>
    </row>
    <row r="49" spans="1:8" ht="21.75" customHeight="1">
      <c r="A49" s="343" t="s">
        <v>141</v>
      </c>
      <c r="B49" s="344"/>
      <c r="C49" s="344"/>
      <c r="D49" s="344"/>
      <c r="E49" s="344"/>
      <c r="G49" s="28"/>
      <c r="H49" s="28"/>
    </row>
    <row r="50" spans="1:5" ht="12.75" customHeight="1">
      <c r="A50" s="131"/>
      <c r="B50" s="120"/>
      <c r="C50" s="120"/>
      <c r="D50" s="120"/>
      <c r="E50" s="120"/>
    </row>
    <row r="51" spans="1:5" s="37" customFormat="1" ht="12.75" customHeight="1">
      <c r="A51" s="6"/>
      <c r="B51" s="6"/>
      <c r="C51" s="120"/>
      <c r="D51" s="120"/>
      <c r="E51" s="120"/>
    </row>
    <row r="52" spans="1:5" s="37" customFormat="1" ht="38.25" customHeight="1">
      <c r="A52" s="340"/>
      <c r="B52" s="341"/>
      <c r="C52" s="341"/>
      <c r="D52" s="341"/>
      <c r="E52" s="341"/>
    </row>
    <row r="53" spans="1:5" s="37" customFormat="1" ht="12.75" customHeight="1">
      <c r="A53" s="131"/>
      <c r="B53" s="120"/>
      <c r="C53" s="120"/>
      <c r="D53" s="120"/>
      <c r="E53" s="120"/>
    </row>
    <row r="54" spans="1:5" s="37" customFormat="1" ht="12.75" customHeight="1">
      <c r="A54" s="340"/>
      <c r="B54" s="342"/>
      <c r="C54" s="342"/>
      <c r="D54" s="342"/>
      <c r="E54" s="342"/>
    </row>
    <row r="55" spans="1:5" s="37" customFormat="1" ht="25.5" customHeight="1">
      <c r="A55" s="131"/>
      <c r="B55" s="120"/>
      <c r="C55" s="120"/>
      <c r="D55" s="120"/>
      <c r="E55" s="120"/>
    </row>
    <row r="56" spans="1:5" s="37" customFormat="1" ht="12.75" customHeight="1">
      <c r="A56" s="6"/>
      <c r="B56" s="6"/>
      <c r="C56" s="120"/>
      <c r="D56" s="120"/>
      <c r="E56" s="120"/>
    </row>
    <row r="57" spans="1:5" s="37" customFormat="1" ht="12.75" customHeight="1">
      <c r="A57" s="345"/>
      <c r="B57" s="346"/>
      <c r="C57" s="346"/>
      <c r="D57" s="346"/>
      <c r="E57" s="346"/>
    </row>
    <row r="58" spans="1:5" s="37" customFormat="1" ht="25.5" customHeight="1">
      <c r="A58" s="169"/>
      <c r="B58" s="163"/>
      <c r="C58" s="163"/>
      <c r="D58" s="163"/>
      <c r="E58" s="163"/>
    </row>
    <row r="59" spans="1:5" s="37" customFormat="1" ht="12.75" customHeight="1">
      <c r="A59" s="166"/>
      <c r="B59" s="167"/>
      <c r="C59" s="163"/>
      <c r="D59" s="163"/>
      <c r="E59" s="163"/>
    </row>
    <row r="60" spans="1:5" s="37" customFormat="1" ht="12.75" customHeight="1">
      <c r="A60" s="348"/>
      <c r="B60" s="349"/>
      <c r="C60" s="349"/>
      <c r="D60" s="349"/>
      <c r="E60" s="349"/>
    </row>
    <row r="61" spans="1:5" s="37" customFormat="1" ht="25.5" customHeight="1">
      <c r="A61" s="165"/>
      <c r="B61" s="168"/>
      <c r="C61" s="168"/>
      <c r="D61" s="168"/>
      <c r="E61" s="168"/>
    </row>
    <row r="62" spans="1:5" s="37" customFormat="1" ht="12.75" customHeight="1">
      <c r="A62" s="166"/>
      <c r="B62" s="166"/>
      <c r="C62" s="163"/>
      <c r="D62" s="163"/>
      <c r="E62" s="163"/>
    </row>
    <row r="63" spans="1:5" s="37" customFormat="1" ht="12.75" customHeight="1">
      <c r="A63" s="348"/>
      <c r="B63" s="349"/>
      <c r="C63" s="349"/>
      <c r="D63" s="349"/>
      <c r="E63" s="349"/>
    </row>
    <row r="64" spans="1:5" s="37" customFormat="1" ht="38.25" customHeight="1">
      <c r="A64" s="165"/>
      <c r="B64" s="168"/>
      <c r="C64" s="168"/>
      <c r="D64" s="168"/>
      <c r="E64" s="168"/>
    </row>
    <row r="65" spans="1:5" s="37" customFormat="1" ht="12.75" customHeight="1">
      <c r="A65" s="6"/>
      <c r="B65" s="6"/>
      <c r="C65" s="118"/>
      <c r="D65" s="118"/>
      <c r="E65" s="118"/>
    </row>
    <row r="66" spans="1:5" s="37" customFormat="1" ht="12.75" customHeight="1">
      <c r="A66" s="340"/>
      <c r="B66" s="347"/>
      <c r="C66" s="347"/>
      <c r="D66" s="347"/>
      <c r="E66" s="347"/>
    </row>
    <row r="67" spans="1:5" s="37" customFormat="1" ht="12.75" customHeight="1">
      <c r="A67" s="131"/>
      <c r="B67" s="164"/>
      <c r="C67" s="164"/>
      <c r="D67" s="164"/>
      <c r="E67" s="164"/>
    </row>
    <row r="68" spans="1:5" s="37" customFormat="1" ht="51" customHeight="1">
      <c r="A68" s="6"/>
      <c r="B68" s="6"/>
      <c r="C68" s="118"/>
      <c r="D68" s="118"/>
      <c r="E68" s="118"/>
    </row>
    <row r="69" spans="1:5" s="37" customFormat="1" ht="12.75" customHeight="1">
      <c r="A69" s="340"/>
      <c r="B69" s="347"/>
      <c r="C69" s="347"/>
      <c r="D69" s="347"/>
      <c r="E69" s="347"/>
    </row>
    <row r="70" spans="1:5" s="37" customFormat="1" ht="12.75" customHeight="1">
      <c r="A70" s="131"/>
      <c r="B70" s="164"/>
      <c r="C70" s="164"/>
      <c r="D70" s="164"/>
      <c r="E70" s="164"/>
    </row>
    <row r="71" spans="1:5" s="37" customFormat="1" ht="38.25" customHeight="1">
      <c r="A71" s="6"/>
      <c r="B71" s="6"/>
      <c r="C71" s="82"/>
      <c r="D71" s="82"/>
      <c r="E71" s="83"/>
    </row>
    <row r="72" spans="1:5" s="37" customFormat="1" ht="12.75" customHeight="1">
      <c r="A72" s="6"/>
      <c r="B72" s="6"/>
      <c r="C72" s="81"/>
      <c r="D72" s="81"/>
      <c r="E72" s="81"/>
    </row>
    <row r="73" spans="1:5" ht="12.75" customHeight="1">
      <c r="A73" s="340"/>
      <c r="B73" s="341"/>
      <c r="C73" s="341"/>
      <c r="D73" s="341"/>
      <c r="E73" s="341"/>
    </row>
    <row r="74" spans="1:5" ht="25.5" customHeight="1">
      <c r="A74" s="131"/>
      <c r="B74" s="120"/>
      <c r="C74" s="120"/>
      <c r="D74" s="120"/>
      <c r="E74" s="120"/>
    </row>
    <row r="75" spans="1:5" s="28" customFormat="1" ht="12.75" customHeight="1">
      <c r="A75" s="6"/>
      <c r="B75" s="12"/>
      <c r="C75" s="85"/>
      <c r="D75" s="85"/>
      <c r="E75" s="7"/>
    </row>
    <row r="76" spans="1:5" ht="12">
      <c r="A76" s="341"/>
      <c r="B76" s="341"/>
      <c r="C76" s="341"/>
      <c r="D76" s="341"/>
      <c r="E76" s="341"/>
    </row>
    <row r="77" spans="1:5" ht="12">
      <c r="A77" s="120"/>
      <c r="B77" s="120"/>
      <c r="C77" s="120"/>
      <c r="D77" s="120"/>
      <c r="E77" s="120"/>
    </row>
    <row r="78" spans="1:5" ht="12">
      <c r="A78" s="6"/>
      <c r="B78" s="6"/>
      <c r="C78" s="78"/>
      <c r="D78" s="78"/>
      <c r="E78" s="78"/>
    </row>
    <row r="79" spans="1:5" ht="12">
      <c r="A79" s="341"/>
      <c r="B79" s="341"/>
      <c r="C79" s="341"/>
      <c r="D79" s="341"/>
      <c r="E79" s="341"/>
    </row>
    <row r="80" spans="1:5" ht="12">
      <c r="A80" s="84"/>
      <c r="B80" s="38"/>
      <c r="C80" s="79"/>
      <c r="D80" s="79"/>
      <c r="E80" s="83"/>
    </row>
  </sheetData>
  <sheetProtection password="8ED0" sheet="1" objects="1" scenarios="1"/>
  <mergeCells count="20">
    <mergeCell ref="A45:E45"/>
    <mergeCell ref="A8:E14"/>
    <mergeCell ref="A15:E19"/>
    <mergeCell ref="A32:E37"/>
    <mergeCell ref="A20:E21"/>
    <mergeCell ref="A40:E42"/>
    <mergeCell ref="A25:E29"/>
    <mergeCell ref="A22:E24"/>
    <mergeCell ref="A79:E79"/>
    <mergeCell ref="A57:E57"/>
    <mergeCell ref="A73:E73"/>
    <mergeCell ref="A66:E66"/>
    <mergeCell ref="A60:E60"/>
    <mergeCell ref="A69:E69"/>
    <mergeCell ref="A63:E63"/>
    <mergeCell ref="A76:E76"/>
    <mergeCell ref="A52:E52"/>
    <mergeCell ref="A54:E54"/>
    <mergeCell ref="A49:E49"/>
    <mergeCell ref="A48:E48"/>
  </mergeCells>
  <printOptions/>
  <pageMargins left="0.3937007874015748" right="0.3937007874015748" top="0.3937007874015748" bottom="0.25" header="0.5118110236220472" footer="0.11811023622047245"/>
  <pageSetup fitToHeight="3" horizontalDpi="300" verticalDpi="300" orientation="landscape" paperSize="9" scale="95" r:id="rId2"/>
  <rowBreaks count="1" manualBreakCount="1">
    <brk id="49" max="4" man="1"/>
  </rowBreaks>
  <drawing r:id="rId1"/>
</worksheet>
</file>

<file path=xl/worksheets/sheet3.xml><?xml version="1.0" encoding="utf-8"?>
<worksheet xmlns="http://schemas.openxmlformats.org/spreadsheetml/2006/main" xmlns:r="http://schemas.openxmlformats.org/officeDocument/2006/relationships">
  <dimension ref="A2:G40"/>
  <sheetViews>
    <sheetView zoomScale="95" zoomScaleNormal="95" workbookViewId="0" topLeftCell="A1">
      <selection activeCell="B17" sqref="B17"/>
    </sheetView>
  </sheetViews>
  <sheetFormatPr defaultColWidth="9.140625" defaultRowHeight="12.75"/>
  <cols>
    <col min="1" max="1" width="7.00390625" style="209" customWidth="1"/>
    <col min="2" max="2" width="57.8515625" style="179" bestFit="1" customWidth="1"/>
    <col min="3" max="3" width="14.8515625" style="179" customWidth="1"/>
    <col min="4" max="4" width="15.7109375" style="179" customWidth="1"/>
    <col min="5" max="5" width="13.57421875" style="179" customWidth="1"/>
    <col min="6" max="6" width="11.7109375" style="178" customWidth="1"/>
    <col min="7" max="7" width="11.7109375" style="179" customWidth="1"/>
    <col min="8" max="16384" width="9.140625" style="179" customWidth="1"/>
  </cols>
  <sheetData>
    <row r="1" ht="12" customHeight="1"/>
    <row r="2" spans="1:7" s="187" customFormat="1" ht="15.75" customHeight="1">
      <c r="A2" s="181" t="str">
        <f>instructie!$A$2</f>
        <v>Formulier kleinschalig wonen  GGZ-instellingen</v>
      </c>
      <c r="B2" s="182"/>
      <c r="C2" s="183"/>
      <c r="D2" s="184" t="b">
        <f>Voorblad!E27</f>
        <v>1</v>
      </c>
      <c r="E2" s="182"/>
      <c r="F2" s="184"/>
      <c r="G2" s="181">
        <v>3</v>
      </c>
    </row>
    <row r="3" spans="1:7" s="187" customFormat="1" ht="12" customHeight="1">
      <c r="A3" s="241"/>
      <c r="B3" s="242"/>
      <c r="C3" s="243"/>
      <c r="D3" s="244"/>
      <c r="E3" s="242"/>
      <c r="F3" s="244"/>
      <c r="G3" s="244"/>
    </row>
    <row r="4" spans="1:7" s="187" customFormat="1" ht="12" customHeight="1">
      <c r="A4" s="261">
        <v>1</v>
      </c>
      <c r="B4" s="262" t="s">
        <v>117</v>
      </c>
      <c r="C4" s="243"/>
      <c r="D4" s="244"/>
      <c r="E4" s="242"/>
      <c r="F4" s="244"/>
      <c r="G4" s="244"/>
    </row>
    <row r="5" spans="1:7" ht="12" customHeight="1">
      <c r="A5" s="179"/>
      <c r="B5" s="209" t="s">
        <v>18</v>
      </c>
      <c r="C5" s="246" t="s">
        <v>64</v>
      </c>
      <c r="D5" s="246" t="s">
        <v>129</v>
      </c>
      <c r="E5" s="246" t="s">
        <v>30</v>
      </c>
      <c r="F5" s="179"/>
      <c r="G5" s="178"/>
    </row>
    <row r="6" spans="1:7" ht="12" customHeight="1">
      <c r="A6" s="179"/>
      <c r="B6" s="245" t="s">
        <v>19</v>
      </c>
      <c r="C6" s="246" t="s">
        <v>104</v>
      </c>
      <c r="D6" s="246" t="s">
        <v>104</v>
      </c>
      <c r="E6" s="246" t="s">
        <v>104</v>
      </c>
      <c r="F6" s="179"/>
      <c r="G6" s="178"/>
    </row>
    <row r="7" spans="1:7" ht="12" customHeight="1">
      <c r="A7" s="114">
        <f>G2*100+1</f>
        <v>301</v>
      </c>
      <c r="B7" s="36" t="s">
        <v>20</v>
      </c>
      <c r="C7" s="20"/>
      <c r="D7" s="20"/>
      <c r="E7" s="36">
        <f>SUM(C7:D7)</f>
        <v>0</v>
      </c>
      <c r="F7" s="179"/>
      <c r="G7" s="178"/>
    </row>
    <row r="8" spans="1:7" ht="12" customHeight="1">
      <c r="A8" s="114">
        <f>A7+1</f>
        <v>302</v>
      </c>
      <c r="B8" s="36" t="s">
        <v>21</v>
      </c>
      <c r="C8" s="20"/>
      <c r="D8" s="20"/>
      <c r="E8" s="36">
        <f>SUM(C8:D8)</f>
        <v>0</v>
      </c>
      <c r="F8" s="179"/>
      <c r="G8" s="178"/>
    </row>
    <row r="9" spans="1:7" ht="12" customHeight="1">
      <c r="A9" s="114">
        <f>A8+1</f>
        <v>303</v>
      </c>
      <c r="B9" s="36" t="s">
        <v>22</v>
      </c>
      <c r="C9" s="20"/>
      <c r="D9" s="20"/>
      <c r="E9" s="36">
        <f>SUM(C9:D9)</f>
        <v>0</v>
      </c>
      <c r="F9" s="179"/>
      <c r="G9" s="178"/>
    </row>
    <row r="10" spans="1:7" ht="12" customHeight="1">
      <c r="A10" s="179"/>
      <c r="B10" s="209"/>
      <c r="F10" s="179"/>
      <c r="G10" s="178"/>
    </row>
    <row r="11" spans="1:7" ht="12" customHeight="1">
      <c r="A11" s="179"/>
      <c r="B11" s="245" t="s">
        <v>103</v>
      </c>
      <c r="C11" s="246" t="s">
        <v>104</v>
      </c>
      <c r="D11" s="246" t="s">
        <v>104</v>
      </c>
      <c r="E11" s="246" t="s">
        <v>104</v>
      </c>
      <c r="F11" s="179"/>
      <c r="G11" s="178"/>
    </row>
    <row r="12" spans="1:7" ht="12" customHeight="1">
      <c r="A12" s="114">
        <f>A9+1</f>
        <v>304</v>
      </c>
      <c r="B12" s="36" t="s">
        <v>23</v>
      </c>
      <c r="C12" s="20"/>
      <c r="D12" s="20"/>
      <c r="E12" s="36">
        <f>SUM(C12:D12)</f>
        <v>0</v>
      </c>
      <c r="F12" s="179"/>
      <c r="G12" s="178"/>
    </row>
    <row r="13" spans="1:7" ht="12" customHeight="1">
      <c r="A13" s="114">
        <f>A12+1</f>
        <v>305</v>
      </c>
      <c r="B13" s="36" t="s">
        <v>24</v>
      </c>
      <c r="C13" s="20"/>
      <c r="D13" s="20"/>
      <c r="E13" s="36">
        <f>SUM(C13:D13)</f>
        <v>0</v>
      </c>
      <c r="F13" s="179"/>
      <c r="G13" s="178"/>
    </row>
    <row r="14" spans="1:7" ht="12" customHeight="1">
      <c r="A14" s="114">
        <f>A13+1</f>
        <v>306</v>
      </c>
      <c r="B14" s="36" t="s">
        <v>25</v>
      </c>
      <c r="C14" s="20"/>
      <c r="D14" s="20"/>
      <c r="E14" s="36">
        <f>SUM(C14:D14)</f>
        <v>0</v>
      </c>
      <c r="F14" s="179"/>
      <c r="G14" s="178"/>
    </row>
    <row r="15" spans="1:7" ht="12" customHeight="1">
      <c r="A15" s="179"/>
      <c r="B15" s="209"/>
      <c r="F15" s="179"/>
      <c r="G15" s="178"/>
    </row>
    <row r="16" spans="1:7" ht="12" customHeight="1">
      <c r="A16" s="114">
        <f>A14+1</f>
        <v>307</v>
      </c>
      <c r="B16" s="245" t="s">
        <v>26</v>
      </c>
      <c r="C16" s="20"/>
      <c r="D16" s="20"/>
      <c r="E16" s="36">
        <f>SUM(C16:D16)</f>
        <v>0</v>
      </c>
      <c r="F16" s="179"/>
      <c r="G16" s="178"/>
    </row>
    <row r="17" spans="1:7" ht="12" customHeight="1">
      <c r="A17" s="274">
        <f>A16+1</f>
        <v>308</v>
      </c>
      <c r="B17" s="17" t="s">
        <v>128</v>
      </c>
      <c r="C17" s="249">
        <f>SUM(C7:C9)+C16</f>
        <v>0</v>
      </c>
      <c r="D17" s="249">
        <f>SUM(D7:D9)+D16</f>
        <v>0</v>
      </c>
      <c r="E17" s="249">
        <f>SUM(E7:E9)+E16</f>
        <v>0</v>
      </c>
      <c r="F17" s="179"/>
      <c r="G17" s="178"/>
    </row>
    <row r="18" ht="12" customHeight="1"/>
    <row r="19" spans="2:3" ht="12" customHeight="1">
      <c r="B19" s="245" t="s">
        <v>64</v>
      </c>
      <c r="C19" s="246" t="s">
        <v>105</v>
      </c>
    </row>
    <row r="20" spans="1:3" ht="12" customHeight="1">
      <c r="A20" s="114">
        <f>A17+1</f>
        <v>309</v>
      </c>
      <c r="B20" s="36" t="s">
        <v>166</v>
      </c>
      <c r="C20" s="36">
        <f>SUM(C7:C9)</f>
        <v>0</v>
      </c>
    </row>
    <row r="21" spans="1:4" ht="12" customHeight="1">
      <c r="A21" s="114">
        <f>A20+1</f>
        <v>310</v>
      </c>
      <c r="B21" s="36" t="s">
        <v>167</v>
      </c>
      <c r="C21" s="36">
        <f>SUM(C16)</f>
        <v>0</v>
      </c>
      <c r="D21" s="285"/>
    </row>
    <row r="22" spans="1:4" ht="12" customHeight="1">
      <c r="A22" s="114">
        <f>A21+1</f>
        <v>311</v>
      </c>
      <c r="B22" s="36" t="s">
        <v>109</v>
      </c>
      <c r="C22" s="36">
        <f>IF(SUM(C20:C21)=C23,SUM(C20:C21),"Niet cf regel 312")</f>
        <v>0</v>
      </c>
      <c r="D22" s="286" t="str">
        <f>IF(SUM(C20:C21)=C23," ","Het toegelaten aantal RIBW plaatsen cf regel 312 moet gelijk")</f>
        <v> </v>
      </c>
    </row>
    <row r="23" spans="1:4" ht="12" customHeight="1">
      <c r="A23" s="114">
        <f>A22+1</f>
        <v>312</v>
      </c>
      <c r="B23" s="36" t="s">
        <v>107</v>
      </c>
      <c r="C23" s="20"/>
      <c r="D23" s="286" t="str">
        <f>IF(SUM(C20:C21)=C23," ","zijn aan het opgegeven aantal RIBW plaatsen cf regel 308")</f>
        <v> </v>
      </c>
    </row>
    <row r="24" ht="12" customHeight="1">
      <c r="B24" s="247" t="s">
        <v>142</v>
      </c>
    </row>
    <row r="25" ht="12" customHeight="1"/>
    <row r="26" spans="2:3" ht="12" customHeight="1">
      <c r="B26" s="245" t="s">
        <v>129</v>
      </c>
      <c r="C26" s="246" t="s">
        <v>105</v>
      </c>
    </row>
    <row r="27" spans="1:3" ht="12" customHeight="1">
      <c r="A27" s="114">
        <f>A23+1</f>
        <v>313</v>
      </c>
      <c r="B27" s="36" t="s">
        <v>143</v>
      </c>
      <c r="C27" s="36">
        <f>SUM(D7:D9)</f>
        <v>0</v>
      </c>
    </row>
    <row r="28" spans="1:3" ht="12" customHeight="1">
      <c r="A28" s="114">
        <f>A27+1</f>
        <v>314</v>
      </c>
      <c r="B28" s="36" t="s">
        <v>144</v>
      </c>
      <c r="C28" s="36">
        <f>SUM(D16)</f>
        <v>0</v>
      </c>
    </row>
    <row r="29" spans="1:3" ht="12" customHeight="1">
      <c r="A29" s="114">
        <f>A28+1</f>
        <v>315</v>
      </c>
      <c r="B29" s="36" t="s">
        <v>30</v>
      </c>
      <c r="C29" s="211">
        <f>SUM(C27:C28)</f>
        <v>0</v>
      </c>
    </row>
    <row r="30" ht="12" customHeight="1">
      <c r="B30" s="247" t="s">
        <v>145</v>
      </c>
    </row>
    <row r="31" ht="12" customHeight="1"/>
    <row r="32" spans="2:3" ht="12" customHeight="1">
      <c r="B32" s="245" t="s">
        <v>146</v>
      </c>
      <c r="C32" s="246" t="s">
        <v>106</v>
      </c>
    </row>
    <row r="33" spans="1:3" ht="12" customHeight="1">
      <c r="A33" s="114">
        <f>A29+1</f>
        <v>316</v>
      </c>
      <c r="B33" s="36" t="s">
        <v>147</v>
      </c>
      <c r="C33" s="20"/>
    </row>
    <row r="34" spans="1:3" ht="12" customHeight="1">
      <c r="A34" s="114">
        <f>A33+1</f>
        <v>317</v>
      </c>
      <c r="B34" s="36" t="s">
        <v>148</v>
      </c>
      <c r="C34" s="20"/>
    </row>
    <row r="35" spans="1:3" ht="12" customHeight="1">
      <c r="A35" s="114">
        <f>A34+1</f>
        <v>318</v>
      </c>
      <c r="B35" s="36" t="s">
        <v>149</v>
      </c>
      <c r="C35" s="20"/>
    </row>
    <row r="36" spans="1:3" ht="12" customHeight="1">
      <c r="A36" s="114">
        <f>A35+1</f>
        <v>319</v>
      </c>
      <c r="B36" s="36" t="s">
        <v>150</v>
      </c>
      <c r="C36" s="20"/>
    </row>
    <row r="37" spans="1:3" ht="12" customHeight="1">
      <c r="A37" s="114">
        <f>A36+1</f>
        <v>320</v>
      </c>
      <c r="B37" s="36" t="s">
        <v>30</v>
      </c>
      <c r="C37" s="211">
        <f>SUM(C33:C36)</f>
        <v>0</v>
      </c>
    </row>
    <row r="38" ht="12" customHeight="1">
      <c r="B38" s="179" t="s">
        <v>151</v>
      </c>
    </row>
    <row r="39" ht="12" customHeight="1"/>
    <row r="40" spans="1:3" ht="12" customHeight="1">
      <c r="A40" s="114">
        <f>A37+1</f>
        <v>321</v>
      </c>
      <c r="B40" s="175" t="s">
        <v>127</v>
      </c>
      <c r="C40" s="115">
        <f>C29+C23</f>
        <v>0</v>
      </c>
    </row>
    <row r="41" ht="12" customHeight="1"/>
  </sheetData>
  <sheetProtection password="8ED0" sheet="1" objects="1" scenarios="1"/>
  <conditionalFormatting sqref="C16:D16 C33:C36 C7:D9 C12:D14 C23">
    <cfRule type="expression" priority="1" dxfId="3" stopIfTrue="1">
      <formula>$D$2=TRUE</formula>
    </cfRule>
  </conditionalFormatting>
  <dataValidations count="1">
    <dataValidation type="whole" operator="greaterThanOrEqual" allowBlank="1" showInputMessage="1" showErrorMessage="1" error="U kunt hier alleen positieve, gehele aantallen invullen." sqref="C7:D9 C12:D14 C16:D16 C23">
      <formula1>0</formula1>
    </dataValidation>
  </dataValidations>
  <printOptions/>
  <pageMargins left="0.75" right="0.75" top="1" bottom="1" header="0.5" footer="0.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N30"/>
  <sheetViews>
    <sheetView workbookViewId="0" topLeftCell="A1">
      <selection activeCell="B25" sqref="B25"/>
    </sheetView>
  </sheetViews>
  <sheetFormatPr defaultColWidth="9.140625" defaultRowHeight="12.75"/>
  <cols>
    <col min="1" max="1" width="5.7109375" style="209" customWidth="1"/>
    <col min="2" max="2" width="50.140625" style="179" customWidth="1"/>
    <col min="3" max="5" width="12.7109375" style="179" customWidth="1"/>
    <col min="6" max="6" width="12.7109375" style="178" customWidth="1"/>
    <col min="7" max="9" width="12.7109375" style="179" customWidth="1"/>
    <col min="10" max="16384" width="9.140625" style="179" customWidth="1"/>
  </cols>
  <sheetData>
    <row r="1" spans="1:9" ht="12" customHeight="1">
      <c r="A1" s="177"/>
      <c r="B1" s="178"/>
      <c r="C1" s="178"/>
      <c r="D1" s="177"/>
      <c r="E1" s="178"/>
      <c r="G1" s="178"/>
      <c r="I1" s="180"/>
    </row>
    <row r="2" spans="1:9" s="187" customFormat="1" ht="15.75" customHeight="1">
      <c r="A2" s="181" t="str">
        <f>instructie!$A$2</f>
        <v>Formulier kleinschalig wonen  GGZ-instellingen</v>
      </c>
      <c r="B2" s="182"/>
      <c r="C2" s="183"/>
      <c r="D2" s="184" t="b">
        <f>Voorblad!E27</f>
        <v>1</v>
      </c>
      <c r="E2" s="182"/>
      <c r="F2" s="184"/>
      <c r="G2" s="184"/>
      <c r="H2" s="185">
        <v>4</v>
      </c>
      <c r="I2" s="186"/>
    </row>
    <row r="3" spans="1:9" ht="12" customHeight="1">
      <c r="A3" s="188"/>
      <c r="B3" s="189"/>
      <c r="C3" s="189"/>
      <c r="D3" s="188"/>
      <c r="E3" s="189"/>
      <c r="F3" s="189"/>
      <c r="G3" s="189"/>
      <c r="H3" s="190"/>
      <c r="I3" s="180"/>
    </row>
    <row r="4" spans="1:8" ht="12" customHeight="1">
      <c r="A4" s="237">
        <v>2</v>
      </c>
      <c r="B4" s="191" t="s">
        <v>95</v>
      </c>
      <c r="C4" s="192"/>
      <c r="D4" s="191"/>
      <c r="E4" s="192"/>
      <c r="F4" s="193"/>
      <c r="G4" s="192"/>
      <c r="H4" s="190"/>
    </row>
    <row r="5" spans="1:8" s="198" customFormat="1" ht="12" customHeight="1">
      <c r="A5" s="238"/>
      <c r="B5" s="194"/>
      <c r="C5" s="195"/>
      <c r="D5" s="193"/>
      <c r="E5" s="196"/>
      <c r="F5" s="196"/>
      <c r="G5" s="196"/>
      <c r="H5" s="197"/>
    </row>
    <row r="6" spans="1:2" s="200" customFormat="1" ht="12" customHeight="1">
      <c r="A6" s="239"/>
      <c r="B6" s="199"/>
    </row>
    <row r="7" spans="1:8" s="200" customFormat="1" ht="12" customHeight="1">
      <c r="A7" s="217" t="s">
        <v>98</v>
      </c>
      <c r="B7" s="194" t="s">
        <v>18</v>
      </c>
      <c r="C7" s="187"/>
      <c r="D7" s="201"/>
      <c r="E7" s="201"/>
      <c r="F7" s="201"/>
      <c r="G7" s="201"/>
      <c r="H7" s="201"/>
    </row>
    <row r="8" spans="1:8" ht="12" customHeight="1">
      <c r="A8" s="202"/>
      <c r="B8" s="130"/>
      <c r="C8" s="170" t="s">
        <v>27</v>
      </c>
      <c r="D8" s="353" t="s">
        <v>59</v>
      </c>
      <c r="E8" s="354"/>
      <c r="F8" s="354"/>
      <c r="G8" s="354"/>
      <c r="H8" s="170" t="s">
        <v>30</v>
      </c>
    </row>
    <row r="9" spans="2:8" s="198" customFormat="1" ht="12" customHeight="1">
      <c r="B9" s="125" t="s">
        <v>19</v>
      </c>
      <c r="C9" s="171">
        <v>38718</v>
      </c>
      <c r="D9" s="172" t="s">
        <v>56</v>
      </c>
      <c r="E9" s="172" t="s">
        <v>57</v>
      </c>
      <c r="F9" s="172" t="s">
        <v>58</v>
      </c>
      <c r="G9" s="172" t="s">
        <v>60</v>
      </c>
      <c r="H9" s="172"/>
    </row>
    <row r="10" spans="1:8" ht="12" customHeight="1">
      <c r="A10" s="114">
        <f>H2*100+1</f>
        <v>401</v>
      </c>
      <c r="B10" s="117" t="s">
        <v>20</v>
      </c>
      <c r="C10" s="36">
        <f>Invulblad!E7</f>
        <v>0</v>
      </c>
      <c r="D10" s="36">
        <v>6767</v>
      </c>
      <c r="E10" s="36">
        <v>1488</v>
      </c>
      <c r="F10" s="36">
        <v>1937</v>
      </c>
      <c r="G10" s="36">
        <v>1306</v>
      </c>
      <c r="H10" s="36">
        <f>C10*(D10+E10+F10+G10)</f>
        <v>0</v>
      </c>
    </row>
    <row r="11" spans="1:8" ht="12" customHeight="1">
      <c r="A11" s="114">
        <f aca="true" t="shared" si="0" ref="A11:A19">A10+1</f>
        <v>402</v>
      </c>
      <c r="B11" s="91" t="s">
        <v>21</v>
      </c>
      <c r="C11" s="36">
        <f>Invulblad!E8</f>
        <v>0</v>
      </c>
      <c r="D11" s="36">
        <v>4636</v>
      </c>
      <c r="E11" s="36">
        <v>1026</v>
      </c>
      <c r="F11" s="36">
        <v>1335</v>
      </c>
      <c r="G11" s="36">
        <v>900</v>
      </c>
      <c r="H11" s="36">
        <f aca="true" t="shared" si="1" ref="H11:H16">C11*(D11+E11+F11+G11)</f>
        <v>0</v>
      </c>
    </row>
    <row r="12" spans="1:8" ht="12" customHeight="1">
      <c r="A12" s="114">
        <f t="shared" si="0"/>
        <v>403</v>
      </c>
      <c r="B12" s="91" t="s">
        <v>22</v>
      </c>
      <c r="C12" s="36">
        <f>Invulblad!E9</f>
        <v>0</v>
      </c>
      <c r="D12" s="36">
        <v>6799</v>
      </c>
      <c r="E12" s="36">
        <v>1206</v>
      </c>
      <c r="F12" s="36">
        <v>1570</v>
      </c>
      <c r="G12" s="36">
        <v>1058</v>
      </c>
      <c r="H12" s="36">
        <f t="shared" si="1"/>
        <v>0</v>
      </c>
    </row>
    <row r="13" spans="1:8" ht="12" customHeight="1">
      <c r="A13" s="114">
        <f t="shared" si="0"/>
        <v>404</v>
      </c>
      <c r="B13" s="224" t="str">
        <f>CONCATENATE("Totaal bezette plaatsen (regel ",A10," t/m ",A12,")")</f>
        <v>Totaal bezette plaatsen (regel 401 t/m 403)</v>
      </c>
      <c r="C13" s="115">
        <f>SUM(C10:C12)</f>
        <v>0</v>
      </c>
      <c r="D13" s="115"/>
      <c r="E13" s="115"/>
      <c r="F13" s="115"/>
      <c r="G13" s="115"/>
      <c r="H13" s="115">
        <f>SUM(H10:H12)</f>
        <v>0</v>
      </c>
    </row>
    <row r="14" spans="1:14" ht="12" customHeight="1">
      <c r="A14" s="114">
        <f t="shared" si="0"/>
        <v>405</v>
      </c>
      <c r="B14" s="91" t="s">
        <v>23</v>
      </c>
      <c r="C14" s="36">
        <f>Invulblad!E12</f>
        <v>0</v>
      </c>
      <c r="D14" s="36">
        <v>200</v>
      </c>
      <c r="E14" s="36"/>
      <c r="F14" s="36"/>
      <c r="G14" s="36"/>
      <c r="H14" s="36">
        <f t="shared" si="1"/>
        <v>0</v>
      </c>
      <c r="N14" s="203"/>
    </row>
    <row r="15" spans="1:8" ht="12" customHeight="1">
      <c r="A15" s="114">
        <f t="shared" si="0"/>
        <v>406</v>
      </c>
      <c r="B15" s="91" t="s">
        <v>24</v>
      </c>
      <c r="C15" s="36">
        <f>Invulblad!E13</f>
        <v>0</v>
      </c>
      <c r="D15" s="36">
        <v>500</v>
      </c>
      <c r="E15" s="36"/>
      <c r="F15" s="36"/>
      <c r="G15" s="36"/>
      <c r="H15" s="36">
        <f t="shared" si="1"/>
        <v>0</v>
      </c>
    </row>
    <row r="16" spans="1:8" ht="12" customHeight="1">
      <c r="A16" s="114">
        <f t="shared" si="0"/>
        <v>407</v>
      </c>
      <c r="B16" s="91" t="s">
        <v>25</v>
      </c>
      <c r="C16" s="36">
        <f>Invulblad!E14</f>
        <v>0</v>
      </c>
      <c r="D16" s="36">
        <v>1000</v>
      </c>
      <c r="E16" s="36"/>
      <c r="F16" s="36"/>
      <c r="G16" s="36"/>
      <c r="H16" s="36">
        <f t="shared" si="1"/>
        <v>0</v>
      </c>
    </row>
    <row r="17" spans="1:8" ht="12" customHeight="1">
      <c r="A17" s="114">
        <f>A16+1</f>
        <v>408</v>
      </c>
      <c r="B17" s="224" t="str">
        <f>CONCATENATE("Waarvan met toeslag (regel ",A14," t/m ",A16,")")</f>
        <v>Waarvan met toeslag (regel 405 t/m 407)</v>
      </c>
      <c r="C17" s="115">
        <f>SUM(C14:C16)</f>
        <v>0</v>
      </c>
      <c r="D17" s="115"/>
      <c r="E17" s="115"/>
      <c r="F17" s="115"/>
      <c r="G17" s="115"/>
      <c r="H17" s="115">
        <f>SUM(H14:H16)</f>
        <v>0</v>
      </c>
    </row>
    <row r="18" spans="1:8" ht="12" customHeight="1">
      <c r="A18" s="114">
        <f t="shared" si="0"/>
        <v>409</v>
      </c>
      <c r="B18" s="91" t="s">
        <v>26</v>
      </c>
      <c r="C18" s="36">
        <f>Invulblad!E16</f>
        <v>0</v>
      </c>
      <c r="D18" s="174"/>
      <c r="E18" s="174"/>
      <c r="F18" s="174"/>
      <c r="G18" s="174"/>
      <c r="H18" s="174">
        <f>C18*(D18+E18+F18+G18)</f>
        <v>0</v>
      </c>
    </row>
    <row r="19" spans="1:8" ht="12" customHeight="1">
      <c r="A19" s="114">
        <f t="shared" si="0"/>
        <v>410</v>
      </c>
      <c r="B19" s="175" t="str">
        <f>CONCATENATE("Totaal toelating woonvoorziening (regel ",A13," + regel ",A18,")")</f>
        <v>Totaal toelating woonvoorziening (regel 404 + regel 409)</v>
      </c>
      <c r="C19" s="115">
        <f>C13+C18</f>
        <v>0</v>
      </c>
      <c r="D19" s="205">
        <f>SUM(D17:D18)</f>
        <v>0</v>
      </c>
      <c r="E19" s="206">
        <f>SUM(E17:E18)</f>
        <v>0</v>
      </c>
      <c r="F19" s="206">
        <f>SUM(F17:F18)</f>
        <v>0</v>
      </c>
      <c r="G19" s="207">
        <f>SUM(G17:G18)</f>
        <v>0</v>
      </c>
      <c r="H19" s="204">
        <f>H17+H13</f>
        <v>0</v>
      </c>
    </row>
    <row r="20" spans="1:8" ht="12" customHeight="1">
      <c r="A20" s="208"/>
      <c r="B20" s="208"/>
      <c r="C20" s="208"/>
      <c r="D20" s="200"/>
      <c r="E20" s="200"/>
      <c r="F20" s="208"/>
      <c r="G20" s="208"/>
      <c r="H20" s="208"/>
    </row>
    <row r="21" spans="1:2" ht="12" customHeight="1">
      <c r="A21" s="217" t="s">
        <v>99</v>
      </c>
      <c r="B21" s="194" t="s">
        <v>130</v>
      </c>
    </row>
    <row r="22" spans="1:8" ht="12" customHeight="1">
      <c r="A22" s="114">
        <f>A19+1</f>
        <v>411</v>
      </c>
      <c r="B22" s="116" t="str">
        <f>CONCATENATE("Totaal budget RIBW en sociowoningen (regel ",'Beschermd wonen 2005'!A11," + regel ",'Sociowoning 2005'!A12,")")</f>
        <v>Totaal budget RIBW en sociowoningen (regel 503 + regel 603)</v>
      </c>
      <c r="C22" s="115"/>
      <c r="D22" s="115"/>
      <c r="E22" s="115"/>
      <c r="F22" s="115"/>
      <c r="G22" s="115"/>
      <c r="H22" s="204">
        <f>'Beschermd wonen 2005'!I11+'Sociowoning 2005'!M12</f>
        <v>0</v>
      </c>
    </row>
    <row r="23" ht="12" customHeight="1">
      <c r="A23" s="237"/>
    </row>
    <row r="24" spans="1:2" ht="12" customHeight="1">
      <c r="A24" s="240" t="s">
        <v>118</v>
      </c>
      <c r="B24" s="194" t="s">
        <v>131</v>
      </c>
    </row>
    <row r="25" spans="1:8" ht="12" customHeight="1">
      <c r="A25" s="114">
        <f>A22+1</f>
        <v>412</v>
      </c>
      <c r="B25" s="116" t="str">
        <f>CONCATENATE("Verschil nieuwe norm - oude norm (regel ",A19," - regel ",A22,")")</f>
        <v>Verschil nieuwe norm - oude norm (regel 410 - regel 411)</v>
      </c>
      <c r="C25" s="115"/>
      <c r="D25" s="115"/>
      <c r="E25" s="115"/>
      <c r="F25" s="115"/>
      <c r="G25" s="115"/>
      <c r="H25" s="204">
        <f>H19-H22</f>
        <v>0</v>
      </c>
    </row>
    <row r="26" ht="12" customHeight="1"/>
    <row r="27" spans="1:8" ht="12" customHeight="1">
      <c r="A27" s="237" t="s">
        <v>32</v>
      </c>
      <c r="B27" s="203" t="s">
        <v>110</v>
      </c>
      <c r="H27" s="250">
        <f>Invulblad!D7*SUM('Kleinschalig wonen 2006'!D10:G10)+Invulblad!D8*SUM('Kleinschalig wonen 2006'!D11:G11)+Invulblad!D9*SUM('Kleinschalig wonen 2006'!D12:G12)+Invulblad!D12*'Kleinschalig wonen 2006'!D14+Invulblad!D13*'Kleinschalig wonen 2006'!D15+Invulblad!D14*'Kleinschalig wonen 2006'!D16-'Sociowoning 2005'!M12</f>
        <v>0</v>
      </c>
    </row>
    <row r="28" spans="1:8" ht="12" customHeight="1">
      <c r="A28" s="114">
        <f>A25+1</f>
        <v>413</v>
      </c>
      <c r="B28" s="116" t="s">
        <v>138</v>
      </c>
      <c r="C28" s="115"/>
      <c r="D28" s="115"/>
      <c r="E28" s="115"/>
      <c r="F28" s="115"/>
      <c r="G28" s="115"/>
      <c r="H28" s="278">
        <f>IF(H27&gt;0,0,-H27)</f>
        <v>0</v>
      </c>
    </row>
    <row r="29" spans="1:8" ht="12">
      <c r="A29" s="114">
        <f>A28+1</f>
        <v>414</v>
      </c>
      <c r="B29" s="116" t="s">
        <v>139</v>
      </c>
      <c r="C29" s="115"/>
      <c r="D29" s="115"/>
      <c r="E29" s="115"/>
      <c r="F29" s="115"/>
      <c r="G29" s="115"/>
      <c r="H29" s="278">
        <f>Mutaties!C19</f>
        <v>0</v>
      </c>
    </row>
    <row r="30" spans="1:8" ht="12">
      <c r="A30" s="114">
        <f>A29+1</f>
        <v>415</v>
      </c>
      <c r="B30" s="224" t="str">
        <f>CONCATENATE("Totaal herallocatie sociowoning (regel ",A28," + regel ",A29,")")</f>
        <v>Totaal herallocatie sociowoning (regel 413 + regel 414)</v>
      </c>
      <c r="C30" s="115"/>
      <c r="D30" s="115"/>
      <c r="E30" s="115"/>
      <c r="F30" s="115"/>
      <c r="G30" s="115"/>
      <c r="H30" s="204">
        <f>SUM(H28:H29)</f>
        <v>0</v>
      </c>
    </row>
  </sheetData>
  <sheetProtection password="8ED0" sheet="1" objects="1" scenarios="1"/>
  <mergeCells count="1">
    <mergeCell ref="D8:G8"/>
  </mergeCells>
  <printOptions/>
  <pageMargins left="0.75" right="0.75" top="1" bottom="1" header="0.5" footer="0.5"/>
  <pageSetup horizontalDpi="600" verticalDpi="600" orientation="landscape" paperSize="9" scale="95" r:id="rId2"/>
  <colBreaks count="1" manualBreakCount="1">
    <brk id="10" max="37" man="1"/>
  </colBreaks>
  <drawing r:id="rId1"/>
</worksheet>
</file>

<file path=xl/worksheets/sheet5.xml><?xml version="1.0" encoding="utf-8"?>
<worksheet xmlns="http://schemas.openxmlformats.org/spreadsheetml/2006/main" xmlns:r="http://schemas.openxmlformats.org/officeDocument/2006/relationships">
  <sheetPr codeName="Blad7"/>
  <dimension ref="A1:L32"/>
  <sheetViews>
    <sheetView showGridLines="0" workbookViewId="0" topLeftCell="A1">
      <selection activeCell="C30" sqref="C30"/>
    </sheetView>
  </sheetViews>
  <sheetFormatPr defaultColWidth="9.140625" defaultRowHeight="12.75"/>
  <cols>
    <col min="1" max="1" width="5.7109375" style="33" customWidth="1"/>
    <col min="2" max="2" width="48.421875" style="26" customWidth="1"/>
    <col min="3" max="3" width="14.7109375" style="26" customWidth="1"/>
    <col min="4" max="4" width="14.140625" style="26" customWidth="1"/>
    <col min="5" max="5" width="10.7109375" style="26" customWidth="1"/>
    <col min="6" max="6" width="14.00390625" style="26" customWidth="1"/>
    <col min="7" max="7" width="11.28125" style="28" customWidth="1"/>
    <col min="8" max="8" width="11.28125" style="26" customWidth="1"/>
    <col min="9" max="9" width="14.8515625" style="26" customWidth="1"/>
    <col min="10" max="10" width="12.7109375" style="26" customWidth="1"/>
    <col min="11" max="16384" width="9.140625" style="26" customWidth="1"/>
  </cols>
  <sheetData>
    <row r="1" spans="1:10" ht="12" customHeight="1">
      <c r="A1" s="27"/>
      <c r="B1" s="28"/>
      <c r="C1" s="28"/>
      <c r="D1" s="27"/>
      <c r="E1" s="28"/>
      <c r="F1" s="28"/>
      <c r="H1" s="28"/>
      <c r="J1" s="25"/>
    </row>
    <row r="2" spans="1:10" s="37" customFormat="1" ht="15.75" customHeight="1">
      <c r="A2" s="80" t="str">
        <f>instructie!$A$2</f>
        <v>Formulier kleinschalig wonen  GGZ-instellingen</v>
      </c>
      <c r="B2" s="86"/>
      <c r="C2" s="87"/>
      <c r="D2" s="88" t="b">
        <f>Voorblad!E27</f>
        <v>1</v>
      </c>
      <c r="E2" s="86"/>
      <c r="F2" s="86"/>
      <c r="G2" s="88"/>
      <c r="H2" s="88"/>
      <c r="I2" s="132">
        <v>5</v>
      </c>
      <c r="J2" s="38"/>
    </row>
    <row r="3" spans="1:10" ht="12" customHeight="1">
      <c r="A3" s="6"/>
      <c r="B3" s="7"/>
      <c r="C3" s="7"/>
      <c r="D3" s="6"/>
      <c r="E3" s="7"/>
      <c r="F3" s="7"/>
      <c r="G3" s="7"/>
      <c r="H3" s="7"/>
      <c r="I3" s="77"/>
      <c r="J3" s="25"/>
    </row>
    <row r="4" spans="1:9" ht="12" customHeight="1">
      <c r="A4" s="235">
        <v>3</v>
      </c>
      <c r="B4" s="4" t="s">
        <v>96</v>
      </c>
      <c r="C4" s="13"/>
      <c r="D4" s="4"/>
      <c r="E4" s="13"/>
      <c r="F4" s="13"/>
      <c r="G4" s="89"/>
      <c r="H4" s="13"/>
      <c r="I4" s="77"/>
    </row>
    <row r="5" spans="1:9" s="74" customFormat="1" ht="12" customHeight="1">
      <c r="A5" s="236"/>
      <c r="B5" s="18"/>
      <c r="C5" s="14"/>
      <c r="D5" s="15"/>
      <c r="E5" s="16"/>
      <c r="F5" s="16"/>
      <c r="G5" s="16"/>
      <c r="H5" s="16"/>
      <c r="I5" s="68"/>
    </row>
    <row r="6" spans="1:9" ht="12" customHeight="1">
      <c r="A6" s="217" t="s">
        <v>48</v>
      </c>
      <c r="B6" s="8" t="s">
        <v>64</v>
      </c>
      <c r="C6" s="173"/>
      <c r="D6" s="173"/>
      <c r="E6" s="173"/>
      <c r="F6" s="173"/>
      <c r="G6" s="173"/>
      <c r="H6" s="173"/>
      <c r="I6" s="173"/>
    </row>
    <row r="7" spans="1:12" ht="12" customHeight="1">
      <c r="A7" s="71"/>
      <c r="B7" s="130"/>
      <c r="C7" s="355" t="s">
        <v>102</v>
      </c>
      <c r="D7" s="353" t="s">
        <v>59</v>
      </c>
      <c r="E7" s="354"/>
      <c r="F7" s="354"/>
      <c r="G7" s="354"/>
      <c r="H7" s="354"/>
      <c r="I7" s="170" t="s">
        <v>30</v>
      </c>
      <c r="J7" s="72"/>
      <c r="K7" s="72"/>
      <c r="L7" s="72"/>
    </row>
    <row r="8" spans="1:9" ht="12" customHeight="1">
      <c r="A8" s="30"/>
      <c r="B8" s="125"/>
      <c r="C8" s="356"/>
      <c r="D8" s="172" t="s">
        <v>56</v>
      </c>
      <c r="E8" s="172" t="s">
        <v>57</v>
      </c>
      <c r="F8" s="172" t="s">
        <v>66</v>
      </c>
      <c r="G8" s="172" t="s">
        <v>94</v>
      </c>
      <c r="H8" s="172" t="s">
        <v>152</v>
      </c>
      <c r="I8" s="172"/>
    </row>
    <row r="9" spans="1:9" ht="12" customHeight="1">
      <c r="A9" s="114">
        <f>I2*100+1</f>
        <v>501</v>
      </c>
      <c r="B9" s="117" t="s">
        <v>100</v>
      </c>
      <c r="C9" s="36">
        <f>Invulblad!C20</f>
        <v>0</v>
      </c>
      <c r="D9" s="280">
        <v>3531.4</v>
      </c>
      <c r="E9" s="280">
        <v>453.76</v>
      </c>
      <c r="F9" s="280">
        <v>58.4</v>
      </c>
      <c r="G9" s="280">
        <v>863.72</v>
      </c>
      <c r="H9" s="280">
        <v>1280.93</v>
      </c>
      <c r="I9" s="36">
        <f>C9*(D9+E9+F9+G9+H9)</f>
        <v>0</v>
      </c>
    </row>
    <row r="10" spans="1:9" ht="12" customHeight="1">
      <c r="A10" s="114">
        <f>A9+1</f>
        <v>502</v>
      </c>
      <c r="B10" s="91" t="s">
        <v>101</v>
      </c>
      <c r="C10" s="36">
        <f>Invulblad!C21</f>
        <v>0</v>
      </c>
      <c r="D10" s="174"/>
      <c r="E10" s="174"/>
      <c r="F10" s="174"/>
      <c r="G10" s="174"/>
      <c r="H10" s="174"/>
      <c r="I10" s="36">
        <f>C10*(D10+E10+F10+G10+H10)</f>
        <v>0</v>
      </c>
    </row>
    <row r="11" spans="1:9" ht="12" customHeight="1">
      <c r="A11" s="114">
        <f>A10+1</f>
        <v>503</v>
      </c>
      <c r="B11" s="116" t="s">
        <v>30</v>
      </c>
      <c r="C11" s="115">
        <f>SUM(C9:C10)</f>
        <v>0</v>
      </c>
      <c r="D11" s="75"/>
      <c r="E11" s="75"/>
      <c r="F11" s="75"/>
      <c r="G11" s="26"/>
      <c r="H11" s="28"/>
      <c r="I11" s="211">
        <f>SUM(I9:I10)</f>
        <v>0</v>
      </c>
    </row>
    <row r="12" spans="1:8" ht="12" customHeight="1">
      <c r="A12" s="76"/>
      <c r="B12" s="76"/>
      <c r="C12" s="76"/>
      <c r="D12" s="76"/>
      <c r="E12" s="76"/>
      <c r="F12" s="76"/>
      <c r="G12" s="26"/>
      <c r="H12" s="28"/>
    </row>
    <row r="13" ht="12" customHeight="1">
      <c r="A13" s="26"/>
    </row>
    <row r="14" spans="1:2" ht="12" customHeight="1">
      <c r="A14" s="235" t="s">
        <v>49</v>
      </c>
      <c r="B14" s="34" t="s">
        <v>85</v>
      </c>
    </row>
    <row r="15" spans="2:5" ht="12" customHeight="1">
      <c r="B15" s="227"/>
      <c r="C15" s="228"/>
      <c r="D15" s="228"/>
      <c r="E15" s="229"/>
    </row>
    <row r="16" spans="1:9" ht="12" customHeight="1">
      <c r="A16" s="114">
        <f>A11+1</f>
        <v>504</v>
      </c>
      <c r="B16" s="226" t="s">
        <v>90</v>
      </c>
      <c r="C16" s="225">
        <f>C9</f>
        <v>0</v>
      </c>
      <c r="D16" s="281">
        <f>D9</f>
        <v>3531.4</v>
      </c>
      <c r="E16" s="225">
        <f>C16*D16</f>
        <v>0</v>
      </c>
      <c r="G16" s="35"/>
      <c r="H16" s="25"/>
      <c r="I16" s="25"/>
    </row>
    <row r="17" spans="1:9" ht="12" customHeight="1">
      <c r="A17" s="114">
        <f>A16+1</f>
        <v>505</v>
      </c>
      <c r="B17" s="226" t="s">
        <v>91</v>
      </c>
      <c r="C17" s="225">
        <f>C9</f>
        <v>0</v>
      </c>
      <c r="D17" s="280">
        <f>E9</f>
        <v>453.76</v>
      </c>
      <c r="E17" s="225">
        <f>C17*D17</f>
        <v>0</v>
      </c>
      <c r="G17" s="35"/>
      <c r="H17" s="25"/>
      <c r="I17" s="25"/>
    </row>
    <row r="18" spans="1:9" ht="12" customHeight="1">
      <c r="A18" s="114">
        <f>A17+1</f>
        <v>506</v>
      </c>
      <c r="B18" s="226" t="s">
        <v>92</v>
      </c>
      <c r="C18" s="225">
        <f>C9</f>
        <v>0</v>
      </c>
      <c r="D18" s="281">
        <f>F9</f>
        <v>58.4</v>
      </c>
      <c r="E18" s="225">
        <f>C18*D18</f>
        <v>0</v>
      </c>
      <c r="G18" s="35"/>
      <c r="H18" s="210"/>
      <c r="I18" s="25"/>
    </row>
    <row r="19" spans="1:9" ht="12" customHeight="1">
      <c r="A19" s="114">
        <f>A18+1</f>
        <v>507</v>
      </c>
      <c r="B19" s="226" t="s">
        <v>93</v>
      </c>
      <c r="C19" s="225">
        <f>C9</f>
        <v>0</v>
      </c>
      <c r="D19" s="281">
        <f>G9</f>
        <v>863.72</v>
      </c>
      <c r="E19" s="225">
        <f>C19*D19</f>
        <v>0</v>
      </c>
      <c r="G19" s="35"/>
      <c r="H19" s="25"/>
      <c r="I19" s="25"/>
    </row>
    <row r="20" spans="1:9" ht="12" customHeight="1">
      <c r="A20" s="114">
        <f>A19+1</f>
        <v>508</v>
      </c>
      <c r="B20" s="226" t="s">
        <v>153</v>
      </c>
      <c r="C20" s="225">
        <f>C9</f>
        <v>0</v>
      </c>
      <c r="D20" s="281">
        <f>H9</f>
        <v>1280.93</v>
      </c>
      <c r="E20" s="225">
        <f>C20*D20</f>
        <v>0</v>
      </c>
      <c r="G20" s="35"/>
      <c r="H20" s="25"/>
      <c r="I20" s="25"/>
    </row>
    <row r="21" spans="1:5" ht="12" customHeight="1">
      <c r="A21" s="114">
        <f>A20+1</f>
        <v>509</v>
      </c>
      <c r="B21" s="232" t="s">
        <v>30</v>
      </c>
      <c r="C21" s="231"/>
      <c r="E21" s="211">
        <f>SUM(E16:E20)</f>
        <v>0</v>
      </c>
    </row>
    <row r="22" ht="12" customHeight="1"/>
    <row r="23" ht="12" customHeight="1">
      <c r="B23" s="33"/>
    </row>
    <row r="24" ht="12" customHeight="1"/>
    <row r="25" ht="12" customHeight="1"/>
    <row r="32" ht="12">
      <c r="G32" s="230"/>
    </row>
  </sheetData>
  <sheetProtection password="8ED0" sheet="1" objects="1" scenarios="1"/>
  <mergeCells count="2">
    <mergeCell ref="D7:H7"/>
    <mergeCell ref="C7:C8"/>
  </mergeCells>
  <printOptions/>
  <pageMargins left="0.3937007874015748" right="0.3937007874015748" top="0.3937007874015748" bottom="0.3937007874015748" header="0.5118110236220472" footer="0.5118110236220472"/>
  <pageSetup horizontalDpi="300" verticalDpi="300" orientation="landscape" paperSize="9" scale="95" r:id="rId2"/>
  <drawing r:id="rId1"/>
</worksheet>
</file>

<file path=xl/worksheets/sheet6.xml><?xml version="1.0" encoding="utf-8"?>
<worksheet xmlns="http://schemas.openxmlformats.org/spreadsheetml/2006/main" xmlns:r="http://schemas.openxmlformats.org/officeDocument/2006/relationships">
  <sheetPr codeName="Blad9"/>
  <dimension ref="A1:P27"/>
  <sheetViews>
    <sheetView showGridLines="0" workbookViewId="0" topLeftCell="B1">
      <selection activeCell="B1" sqref="A1:IV1"/>
    </sheetView>
  </sheetViews>
  <sheetFormatPr defaultColWidth="9.140625" defaultRowHeight="12.75"/>
  <cols>
    <col min="1" max="1" width="5.7109375" style="33" customWidth="1"/>
    <col min="2" max="2" width="28.8515625" style="26" customWidth="1"/>
    <col min="3" max="3" width="17.28125" style="26" customWidth="1"/>
    <col min="4" max="4" width="12.140625" style="26" customWidth="1"/>
    <col min="5" max="5" width="11.421875" style="26" customWidth="1"/>
    <col min="6" max="6" width="8.421875" style="26" customWidth="1"/>
    <col min="7" max="7" width="10.57421875" style="26" customWidth="1"/>
    <col min="8" max="8" width="15.8515625" style="26" customWidth="1"/>
    <col min="9" max="9" width="12.28125" style="26" customWidth="1"/>
    <col min="10" max="10" width="7.421875" style="28" customWidth="1"/>
    <col min="11" max="11" width="12.7109375" style="28" customWidth="1"/>
    <col min="12" max="12" width="12.421875" style="26" customWidth="1"/>
    <col min="13" max="13" width="8.7109375" style="26" customWidth="1"/>
    <col min="14" max="14" width="12.7109375" style="26" customWidth="1"/>
    <col min="15" max="16384" width="9.140625" style="26" customWidth="1"/>
  </cols>
  <sheetData>
    <row r="1" spans="1:14" ht="12" customHeight="1">
      <c r="A1" s="27"/>
      <c r="B1" s="28"/>
      <c r="C1" s="28"/>
      <c r="D1" s="28"/>
      <c r="E1" s="29"/>
      <c r="F1" s="29"/>
      <c r="G1" s="27"/>
      <c r="H1" s="27"/>
      <c r="I1" s="28"/>
      <c r="L1" s="28"/>
      <c r="N1" s="25"/>
    </row>
    <row r="2" spans="1:14" s="37" customFormat="1" ht="15.75" customHeight="1">
      <c r="A2" s="80" t="str">
        <f>instructie!$A$2</f>
        <v>Formulier kleinschalig wonen  GGZ-instellingen</v>
      </c>
      <c r="B2" s="86"/>
      <c r="C2" s="87"/>
      <c r="D2" s="87"/>
      <c r="E2" s="59"/>
      <c r="F2" s="59"/>
      <c r="G2" s="88" t="b">
        <f>Voorblad!E27</f>
        <v>1</v>
      </c>
      <c r="H2" s="88"/>
      <c r="I2" s="86"/>
      <c r="J2" s="88"/>
      <c r="K2" s="88"/>
      <c r="L2" s="88"/>
      <c r="M2" s="132">
        <v>6</v>
      </c>
      <c r="N2" s="38"/>
    </row>
    <row r="3" spans="1:14" ht="12" customHeight="1">
      <c r="A3" s="6"/>
      <c r="B3" s="7"/>
      <c r="C3" s="7"/>
      <c r="D3" s="7"/>
      <c r="E3" s="9"/>
      <c r="F3" s="9"/>
      <c r="G3" s="6"/>
      <c r="H3" s="6"/>
      <c r="I3" s="7"/>
      <c r="J3" s="7"/>
      <c r="K3" s="7"/>
      <c r="L3" s="7"/>
      <c r="M3" s="77"/>
      <c r="N3" s="25"/>
    </row>
    <row r="4" spans="1:13" ht="12" customHeight="1">
      <c r="A4" s="235">
        <v>4</v>
      </c>
      <c r="B4" s="4" t="s">
        <v>132</v>
      </c>
      <c r="C4" s="13"/>
      <c r="D4" s="13"/>
      <c r="E4" s="5"/>
      <c r="F4" s="5"/>
      <c r="G4" s="4"/>
      <c r="H4" s="4"/>
      <c r="I4" s="13"/>
      <c r="J4" s="89"/>
      <c r="K4" s="89"/>
      <c r="L4" s="13"/>
      <c r="M4" s="77"/>
    </row>
    <row r="5" spans="1:13" s="74" customFormat="1" ht="12" customHeight="1">
      <c r="A5" s="236"/>
      <c r="B5" s="18"/>
      <c r="C5" s="14"/>
      <c r="D5" s="15"/>
      <c r="E5" s="16"/>
      <c r="F5" s="16"/>
      <c r="G5" s="15"/>
      <c r="H5" s="15"/>
      <c r="I5" s="16"/>
      <c r="J5" s="16"/>
      <c r="K5" s="16"/>
      <c r="L5" s="16"/>
      <c r="M5" s="68"/>
    </row>
    <row r="6" spans="1:13" ht="12" customHeight="1">
      <c r="A6" s="217" t="s">
        <v>33</v>
      </c>
      <c r="B6" s="8" t="s">
        <v>129</v>
      </c>
      <c r="C6" s="173"/>
      <c r="D6" s="173"/>
      <c r="E6" s="173"/>
      <c r="F6" s="173"/>
      <c r="G6" s="173"/>
      <c r="H6" s="173"/>
      <c r="I6" s="173"/>
      <c r="J6" s="214"/>
      <c r="K6" s="214"/>
      <c r="L6" s="214"/>
      <c r="M6" s="215"/>
    </row>
    <row r="7" spans="1:16" ht="12" customHeight="1">
      <c r="A7" s="71"/>
      <c r="B7" s="368"/>
      <c r="C7" s="355" t="s">
        <v>102</v>
      </c>
      <c r="D7" s="359" t="s">
        <v>59</v>
      </c>
      <c r="E7" s="360"/>
      <c r="F7" s="360"/>
      <c r="G7" s="360"/>
      <c r="H7" s="361"/>
      <c r="I7" s="364" t="s">
        <v>63</v>
      </c>
      <c r="J7" s="365"/>
      <c r="K7" s="365"/>
      <c r="L7" s="365"/>
      <c r="M7" s="170" t="s">
        <v>30</v>
      </c>
      <c r="N7" s="72"/>
      <c r="O7" s="72"/>
      <c r="P7" s="72"/>
    </row>
    <row r="8" spans="1:13" ht="12" customHeight="1">
      <c r="A8" s="30"/>
      <c r="B8" s="369"/>
      <c r="C8" s="371"/>
      <c r="D8" s="357" t="s">
        <v>58</v>
      </c>
      <c r="E8" s="366" t="s">
        <v>62</v>
      </c>
      <c r="F8" s="357" t="s">
        <v>60</v>
      </c>
      <c r="G8" s="357" t="s">
        <v>57</v>
      </c>
      <c r="H8" s="362" t="s">
        <v>61</v>
      </c>
      <c r="I8" s="366" t="s">
        <v>54</v>
      </c>
      <c r="J8" s="357" t="s">
        <v>55</v>
      </c>
      <c r="K8" s="357" t="s">
        <v>136</v>
      </c>
      <c r="L8" s="362" t="s">
        <v>135</v>
      </c>
      <c r="M8" s="176"/>
    </row>
    <row r="9" spans="1:13" ht="23.25" customHeight="1">
      <c r="A9" s="30"/>
      <c r="B9" s="370"/>
      <c r="C9" s="356"/>
      <c r="D9" s="358"/>
      <c r="E9" s="367"/>
      <c r="F9" s="358"/>
      <c r="G9" s="358"/>
      <c r="H9" s="363"/>
      <c r="I9" s="367"/>
      <c r="J9" s="358"/>
      <c r="K9" s="358"/>
      <c r="L9" s="363"/>
      <c r="M9" s="172"/>
    </row>
    <row r="10" spans="1:13" ht="12" customHeight="1">
      <c r="A10" s="114">
        <f>M2*100+1</f>
        <v>601</v>
      </c>
      <c r="B10" s="117" t="s">
        <v>100</v>
      </c>
      <c r="C10" s="222">
        <f>Invulblad!C27</f>
        <v>0</v>
      </c>
      <c r="D10" s="282">
        <v>3114.46</v>
      </c>
      <c r="E10" s="222">
        <v>60</v>
      </c>
      <c r="F10" s="281">
        <v>19.65</v>
      </c>
      <c r="G10" s="223">
        <v>1.467</v>
      </c>
      <c r="H10" s="223">
        <v>1.422</v>
      </c>
      <c r="I10" s="222">
        <f>Invulblad!C33</f>
        <v>0</v>
      </c>
      <c r="J10" s="222">
        <f>Invulblad!C34</f>
        <v>0</v>
      </c>
      <c r="K10" s="222">
        <f>Invulblad!C35</f>
        <v>0</v>
      </c>
      <c r="L10" s="222">
        <f>Invulblad!C36</f>
        <v>0</v>
      </c>
      <c r="M10" s="221">
        <f>(C10*D10)+((C10*E10)*(F10+G10+H10))+I10+J10+K10+L10</f>
        <v>0</v>
      </c>
    </row>
    <row r="11" spans="1:13" ht="12" customHeight="1">
      <c r="A11" s="114">
        <f>A10+1</f>
        <v>602</v>
      </c>
      <c r="B11" s="91" t="s">
        <v>101</v>
      </c>
      <c r="C11" s="222">
        <f>Invulblad!C28</f>
        <v>0</v>
      </c>
      <c r="D11" s="174"/>
      <c r="E11" s="212">
        <v>60</v>
      </c>
      <c r="F11" s="280">
        <v>19.65</v>
      </c>
      <c r="G11" s="213">
        <v>1.467</v>
      </c>
      <c r="H11" s="213">
        <v>1.422</v>
      </c>
      <c r="I11" s="174"/>
      <c r="J11" s="174"/>
      <c r="K11" s="174"/>
      <c r="L11" s="174"/>
      <c r="M11" s="221">
        <f>(C11*D11)+((C11*E11)*(F11+G11+H11))+I11+J11+K11+L11</f>
        <v>0</v>
      </c>
    </row>
    <row r="12" spans="1:13" ht="12" customHeight="1">
      <c r="A12" s="114">
        <f>A11+1</f>
        <v>603</v>
      </c>
      <c r="B12" s="116" t="s">
        <v>30</v>
      </c>
      <c r="C12" s="115">
        <f>SUM(C10:C11)</f>
        <v>0</v>
      </c>
      <c r="G12" s="75"/>
      <c r="H12" s="75"/>
      <c r="I12" s="75"/>
      <c r="J12" s="26"/>
      <c r="K12" s="26"/>
      <c r="L12" s="28"/>
      <c r="M12" s="216">
        <f>SUM(M10:M11)</f>
        <v>0</v>
      </c>
    </row>
    <row r="13" spans="1:12" ht="12" customHeight="1">
      <c r="A13" s="76"/>
      <c r="B13" s="76"/>
      <c r="C13" s="76"/>
      <c r="G13" s="76"/>
      <c r="H13" s="76"/>
      <c r="I13" s="76"/>
      <c r="J13" s="26"/>
      <c r="K13" s="26"/>
      <c r="L13" s="28"/>
    </row>
    <row r="14" ht="12" customHeight="1"/>
    <row r="15" spans="1:2" ht="12" customHeight="1">
      <c r="A15" s="235" t="s">
        <v>34</v>
      </c>
      <c r="B15" s="34" t="s">
        <v>85</v>
      </c>
    </row>
    <row r="16" spans="2:5" ht="12" customHeight="1">
      <c r="B16" s="227"/>
      <c r="C16" s="228"/>
      <c r="D16" s="228"/>
      <c r="E16" s="229"/>
    </row>
    <row r="17" spans="1:5" ht="12" customHeight="1">
      <c r="A17" s="114">
        <f>A12+1</f>
        <v>604</v>
      </c>
      <c r="B17" s="226" t="s">
        <v>153</v>
      </c>
      <c r="C17" s="225">
        <f>C10</f>
        <v>0</v>
      </c>
      <c r="D17" s="281">
        <f>D10</f>
        <v>3114.46</v>
      </c>
      <c r="E17" s="225">
        <f>C17*D17</f>
        <v>0</v>
      </c>
    </row>
    <row r="18" spans="1:5" ht="12" customHeight="1">
      <c r="A18" s="114">
        <f aca="true" t="shared" si="0" ref="A18:A25">A17+1</f>
        <v>605</v>
      </c>
      <c r="B18" s="226" t="s">
        <v>97</v>
      </c>
      <c r="C18" s="225">
        <f>C12*E10</f>
        <v>0</v>
      </c>
      <c r="D18" s="280">
        <f>F10</f>
        <v>19.65</v>
      </c>
      <c r="E18" s="225">
        <f>C18*D18</f>
        <v>0</v>
      </c>
    </row>
    <row r="19" spans="1:5" ht="12" customHeight="1">
      <c r="A19" s="114">
        <f t="shared" si="0"/>
        <v>606</v>
      </c>
      <c r="B19" s="226" t="s">
        <v>86</v>
      </c>
      <c r="C19" s="225">
        <f>C12*E10</f>
        <v>0</v>
      </c>
      <c r="D19" s="223">
        <f>G10</f>
        <v>1.467</v>
      </c>
      <c r="E19" s="225">
        <f>C19*D19</f>
        <v>0</v>
      </c>
    </row>
    <row r="20" spans="1:5" ht="12" customHeight="1">
      <c r="A20" s="114">
        <f t="shared" si="0"/>
        <v>607</v>
      </c>
      <c r="B20" s="226" t="s">
        <v>87</v>
      </c>
      <c r="C20" s="225">
        <f>C12*E10</f>
        <v>0</v>
      </c>
      <c r="D20" s="223">
        <f>H10</f>
        <v>1.422</v>
      </c>
      <c r="E20" s="225">
        <f>C20*D20</f>
        <v>0</v>
      </c>
    </row>
    <row r="21" spans="1:5" ht="12" customHeight="1">
      <c r="A21" s="114">
        <f t="shared" si="0"/>
        <v>608</v>
      </c>
      <c r="B21" s="226" t="s">
        <v>88</v>
      </c>
      <c r="C21" s="225"/>
      <c r="D21" s="225"/>
      <c r="E21" s="225">
        <f>I10</f>
        <v>0</v>
      </c>
    </row>
    <row r="22" spans="1:5" ht="12" customHeight="1">
      <c r="A22" s="114">
        <f t="shared" si="0"/>
        <v>609</v>
      </c>
      <c r="B22" s="226" t="s">
        <v>89</v>
      </c>
      <c r="C22" s="225"/>
      <c r="D22" s="225"/>
      <c r="E22" s="225">
        <f>J10</f>
        <v>0</v>
      </c>
    </row>
    <row r="23" spans="1:5" ht="12" customHeight="1">
      <c r="A23" s="114">
        <f t="shared" si="0"/>
        <v>610</v>
      </c>
      <c r="B23" s="226" t="s">
        <v>133</v>
      </c>
      <c r="C23" s="225"/>
      <c r="D23" s="225"/>
      <c r="E23" s="225">
        <f>K10</f>
        <v>0</v>
      </c>
    </row>
    <row r="24" spans="1:5" ht="12" customHeight="1">
      <c r="A24" s="114">
        <f t="shared" si="0"/>
        <v>611</v>
      </c>
      <c r="B24" s="226" t="s">
        <v>134</v>
      </c>
      <c r="C24" s="225"/>
      <c r="D24" s="225"/>
      <c r="E24" s="225">
        <f>L10</f>
        <v>0</v>
      </c>
    </row>
    <row r="25" spans="1:5" ht="12" customHeight="1">
      <c r="A25" s="114">
        <f t="shared" si="0"/>
        <v>612</v>
      </c>
      <c r="B25" s="232" t="s">
        <v>30</v>
      </c>
      <c r="E25" s="275">
        <f>SUM(E17:E24)</f>
        <v>0</v>
      </c>
    </row>
    <row r="26" ht="12" customHeight="1"/>
    <row r="27" ht="12" customHeight="1">
      <c r="B27" s="33"/>
    </row>
    <row r="28" ht="12" customHeight="1"/>
    <row r="29" ht="12" customHeight="1"/>
    <row r="30" ht="12" customHeight="1"/>
  </sheetData>
  <sheetProtection password="8ED0" sheet="1" objects="1" scenarios="1"/>
  <mergeCells count="13">
    <mergeCell ref="B7:B9"/>
    <mergeCell ref="C7:C9"/>
    <mergeCell ref="D8:D9"/>
    <mergeCell ref="E8:E9"/>
    <mergeCell ref="J8:J9"/>
    <mergeCell ref="D7:H7"/>
    <mergeCell ref="K8:K9"/>
    <mergeCell ref="L8:L9"/>
    <mergeCell ref="I7:L7"/>
    <mergeCell ref="F8:F9"/>
    <mergeCell ref="G8:G9"/>
    <mergeCell ref="H8:H9"/>
    <mergeCell ref="I8:I9"/>
  </mergeCells>
  <printOptions/>
  <pageMargins left="0.3937007874015748" right="0.3937007874015748" top="0.3937007874015748" bottom="0.3937007874015748" header="0.5118110236220472" footer="0.5118110236220472"/>
  <pageSetup horizontalDpi="300" verticalDpi="300" orientation="landscape" paperSize="9" scale="85" r:id="rId2"/>
  <drawing r:id="rId1"/>
</worksheet>
</file>

<file path=xl/worksheets/sheet7.xml><?xml version="1.0" encoding="utf-8"?>
<worksheet xmlns="http://schemas.openxmlformats.org/spreadsheetml/2006/main" xmlns:r="http://schemas.openxmlformats.org/officeDocument/2006/relationships">
  <sheetPr codeName="Blad8"/>
  <dimension ref="A1:L45"/>
  <sheetViews>
    <sheetView showGridLines="0" workbookViewId="0" topLeftCell="A1">
      <selection activeCell="G23" sqref="G23"/>
    </sheetView>
  </sheetViews>
  <sheetFormatPr defaultColWidth="9.140625" defaultRowHeight="12.75"/>
  <cols>
    <col min="1" max="1" width="5.7109375" style="33" customWidth="1"/>
    <col min="2" max="2" width="47.57421875" style="26" customWidth="1"/>
    <col min="3" max="4" width="12.7109375" style="26" customWidth="1"/>
    <col min="5" max="5" width="4.28125" style="26" customWidth="1"/>
    <col min="6" max="6" width="8.140625" style="26" bestFit="1" customWidth="1"/>
    <col min="7" max="7" width="9.421875" style="26" customWidth="1"/>
    <col min="8" max="8" width="12.7109375" style="26" customWidth="1"/>
    <col min="9" max="16384" width="9.140625" style="26" customWidth="1"/>
  </cols>
  <sheetData>
    <row r="1" spans="1:8" ht="12" customHeight="1">
      <c r="A1" s="27"/>
      <c r="B1" s="28"/>
      <c r="C1" s="28"/>
      <c r="D1" s="28"/>
      <c r="E1" s="28"/>
      <c r="F1" s="28"/>
      <c r="H1" s="25"/>
    </row>
    <row r="2" spans="1:12" s="37" customFormat="1" ht="15.75" customHeight="1">
      <c r="A2" s="80" t="s">
        <v>108</v>
      </c>
      <c r="B2" s="86"/>
      <c r="C2" s="87"/>
      <c r="D2" s="87"/>
      <c r="E2" s="87"/>
      <c r="F2" s="59"/>
      <c r="G2" s="59"/>
      <c r="H2" s="88" t="b">
        <v>1</v>
      </c>
      <c r="I2" s="88"/>
      <c r="J2" s="86">
        <v>7</v>
      </c>
      <c r="K2" s="80"/>
      <c r="L2" s="38"/>
    </row>
    <row r="3" spans="1:8" ht="12" customHeight="1">
      <c r="A3" s="6"/>
      <c r="B3" s="7"/>
      <c r="C3" s="7"/>
      <c r="D3" s="7"/>
      <c r="E3" s="7"/>
      <c r="F3" s="7"/>
      <c r="G3" s="77"/>
      <c r="H3" s="25"/>
    </row>
    <row r="4" spans="1:2" s="75" customFormat="1" ht="12" customHeight="1">
      <c r="A4" s="217">
        <v>5</v>
      </c>
      <c r="B4" s="8" t="s">
        <v>67</v>
      </c>
    </row>
    <row r="5" spans="1:2" s="75" customFormat="1" ht="12" customHeight="1">
      <c r="A5" s="217" t="s">
        <v>119</v>
      </c>
      <c r="B5" s="8" t="s">
        <v>71</v>
      </c>
    </row>
    <row r="6" spans="1:7" ht="12" customHeight="1">
      <c r="A6" s="76"/>
      <c r="B6" s="76"/>
      <c r="C6" s="76"/>
      <c r="D6" s="76"/>
      <c r="E6" s="76"/>
      <c r="F6" s="76"/>
      <c r="G6" s="76"/>
    </row>
    <row r="7" spans="1:7" ht="12" customHeight="1">
      <c r="A7" s="202"/>
      <c r="B7" s="374" t="s">
        <v>70</v>
      </c>
      <c r="C7" s="355" t="s">
        <v>68</v>
      </c>
      <c r="D7" s="355" t="s">
        <v>69</v>
      </c>
      <c r="E7" s="377" t="s">
        <v>160</v>
      </c>
      <c r="F7" s="378"/>
      <c r="G7" s="355" t="s">
        <v>161</v>
      </c>
    </row>
    <row r="8" spans="1:7" ht="12" customHeight="1">
      <c r="A8" s="198"/>
      <c r="B8" s="356"/>
      <c r="C8" s="356"/>
      <c r="D8" s="356"/>
      <c r="E8" s="367"/>
      <c r="F8" s="363"/>
      <c r="G8" s="356"/>
    </row>
    <row r="9" spans="1:10" ht="12" customHeight="1">
      <c r="A9" s="114">
        <f>J2*100+1</f>
        <v>701</v>
      </c>
      <c r="B9" s="117" t="str">
        <f>'Kleinschalig wonen 2006'!B10</f>
        <v>Individueel verblijf licht</v>
      </c>
      <c r="C9" s="248">
        <f>'Kleinschalig wonen 2006'!C10</f>
        <v>0</v>
      </c>
      <c r="D9" s="218" t="s">
        <v>112</v>
      </c>
      <c r="E9" s="372">
        <v>38718</v>
      </c>
      <c r="F9" s="373"/>
      <c r="G9" s="284" t="s">
        <v>140</v>
      </c>
      <c r="H9" s="72"/>
      <c r="I9" s="72"/>
      <c r="J9" s="72"/>
    </row>
    <row r="10" spans="1:7" ht="12" customHeight="1">
      <c r="A10" s="114">
        <f aca="true" t="shared" si="0" ref="A10:A19">A9+1</f>
        <v>702</v>
      </c>
      <c r="B10" s="117" t="str">
        <f>'Kleinschalig wonen 2006'!B11</f>
        <v>Kleinschalig groepsverblijf licht</v>
      </c>
      <c r="C10" s="248">
        <f>'Kleinschalig wonen 2006'!C11</f>
        <v>0</v>
      </c>
      <c r="D10" s="218" t="s">
        <v>113</v>
      </c>
      <c r="E10" s="372">
        <v>38718</v>
      </c>
      <c r="F10" s="373"/>
      <c r="G10" s="284" t="s">
        <v>140</v>
      </c>
    </row>
    <row r="11" spans="1:7" ht="12" customHeight="1">
      <c r="A11" s="114">
        <f t="shared" si="0"/>
        <v>703</v>
      </c>
      <c r="B11" s="117" t="str">
        <f>'Kleinschalig wonen 2006'!B12</f>
        <v>Kleinschalig verblijf zwaar</v>
      </c>
      <c r="C11" s="248">
        <f>'Kleinschalig wonen 2006'!C12</f>
        <v>0</v>
      </c>
      <c r="D11" s="218" t="s">
        <v>114</v>
      </c>
      <c r="E11" s="372">
        <v>38718</v>
      </c>
      <c r="F11" s="373"/>
      <c r="G11" s="284" t="s">
        <v>140</v>
      </c>
    </row>
    <row r="12" spans="1:7" ht="12" customHeight="1">
      <c r="A12" s="114">
        <f t="shared" si="0"/>
        <v>704</v>
      </c>
      <c r="B12" s="117" t="str">
        <f>'Kleinschalig wonen 2006'!B14</f>
        <v>Toeslag categorie 1</v>
      </c>
      <c r="C12" s="248">
        <f>'Kleinschalig wonen 2006'!C14</f>
        <v>0</v>
      </c>
      <c r="D12" s="218" t="s">
        <v>122</v>
      </c>
      <c r="E12" s="372">
        <v>38718</v>
      </c>
      <c r="F12" s="373"/>
      <c r="G12" s="284" t="s">
        <v>140</v>
      </c>
    </row>
    <row r="13" spans="1:7" ht="12" customHeight="1">
      <c r="A13" s="114">
        <f t="shared" si="0"/>
        <v>705</v>
      </c>
      <c r="B13" s="117" t="str">
        <f>'Kleinschalig wonen 2006'!B15</f>
        <v>Toeslag categorie 2</v>
      </c>
      <c r="C13" s="248">
        <f>'Kleinschalig wonen 2006'!C15</f>
        <v>0</v>
      </c>
      <c r="D13" s="218" t="s">
        <v>123</v>
      </c>
      <c r="E13" s="372">
        <v>38718</v>
      </c>
      <c r="F13" s="373"/>
      <c r="G13" s="284" t="s">
        <v>140</v>
      </c>
    </row>
    <row r="14" spans="1:7" ht="12" customHeight="1">
      <c r="A14" s="114">
        <f t="shared" si="0"/>
        <v>706</v>
      </c>
      <c r="B14" s="117" t="str">
        <f>'Kleinschalig wonen 2006'!B16</f>
        <v>Toeslag categorie 3</v>
      </c>
      <c r="C14" s="248">
        <f>'Kleinschalig wonen 2006'!C16</f>
        <v>0</v>
      </c>
      <c r="D14" s="218" t="s">
        <v>124</v>
      </c>
      <c r="E14" s="372">
        <v>38718</v>
      </c>
      <c r="F14" s="373"/>
      <c r="G14" s="284" t="s">
        <v>140</v>
      </c>
    </row>
    <row r="15" spans="1:7" ht="12" customHeight="1">
      <c r="A15" s="114">
        <f t="shared" si="0"/>
        <v>707</v>
      </c>
      <c r="B15" s="117" t="s">
        <v>73</v>
      </c>
      <c r="C15" s="248">
        <f>'Kleinschalig wonen 2006'!C18</f>
        <v>0</v>
      </c>
      <c r="D15" s="218" t="s">
        <v>115</v>
      </c>
      <c r="E15" s="372">
        <v>38718</v>
      </c>
      <c r="F15" s="373"/>
      <c r="G15" s="284" t="s">
        <v>140</v>
      </c>
    </row>
    <row r="16" spans="1:7" ht="12" customHeight="1">
      <c r="A16" s="114">
        <f t="shared" si="0"/>
        <v>708</v>
      </c>
      <c r="B16" s="117" t="s">
        <v>125</v>
      </c>
      <c r="C16" s="248">
        <f>'Kleinschalig wonen 2006'!C13</f>
        <v>0</v>
      </c>
      <c r="D16" s="218" t="s">
        <v>164</v>
      </c>
      <c r="E16" s="372">
        <v>38718</v>
      </c>
      <c r="F16" s="373"/>
      <c r="G16" s="284" t="s">
        <v>140</v>
      </c>
    </row>
    <row r="17" spans="1:7" ht="12" customHeight="1">
      <c r="A17" s="114">
        <f t="shared" si="0"/>
        <v>709</v>
      </c>
      <c r="B17" s="117" t="s">
        <v>111</v>
      </c>
      <c r="C17" s="248">
        <f>'Kleinschalig wonen 2006'!C19</f>
        <v>0</v>
      </c>
      <c r="D17" s="218" t="s">
        <v>165</v>
      </c>
      <c r="E17" s="372">
        <v>38718</v>
      </c>
      <c r="F17" s="373"/>
      <c r="G17" s="284" t="s">
        <v>140</v>
      </c>
    </row>
    <row r="18" spans="1:7" ht="12" customHeight="1">
      <c r="A18" s="114">
        <f t="shared" si="0"/>
        <v>710</v>
      </c>
      <c r="B18" s="117" t="s">
        <v>138</v>
      </c>
      <c r="C18" s="248">
        <f>'Kleinschalig wonen 2006'!H28</f>
        <v>0</v>
      </c>
      <c r="D18" s="287" t="s">
        <v>162</v>
      </c>
      <c r="E18" s="372">
        <v>38718</v>
      </c>
      <c r="F18" s="373"/>
      <c r="G18" s="284" t="s">
        <v>140</v>
      </c>
    </row>
    <row r="19" spans="1:7" ht="12" customHeight="1">
      <c r="A19" s="114">
        <f t="shared" si="0"/>
        <v>711</v>
      </c>
      <c r="B19" s="117" t="s">
        <v>139</v>
      </c>
      <c r="C19" s="248">
        <f>-C27*SUM(C39:D39)--C27*SUM(C40:D40)</f>
        <v>0</v>
      </c>
      <c r="D19" s="287" t="s">
        <v>163</v>
      </c>
      <c r="E19" s="372">
        <v>38718</v>
      </c>
      <c r="F19" s="373"/>
      <c r="G19" s="283">
        <v>39083</v>
      </c>
    </row>
    <row r="20" ht="12" customHeight="1">
      <c r="E20" s="179"/>
    </row>
    <row r="21" spans="1:5" ht="12" customHeight="1">
      <c r="A21" s="235" t="s">
        <v>120</v>
      </c>
      <c r="B21" s="34" t="s">
        <v>72</v>
      </c>
      <c r="E21" s="179"/>
    </row>
    <row r="22" ht="12" customHeight="1">
      <c r="E22" s="179"/>
    </row>
    <row r="23" spans="1:5" ht="12" customHeight="1">
      <c r="A23" s="202"/>
      <c r="B23" s="374" t="s">
        <v>70</v>
      </c>
      <c r="C23" s="355" t="s">
        <v>68</v>
      </c>
      <c r="D23" s="355" t="s">
        <v>69</v>
      </c>
      <c r="E23" s="273"/>
    </row>
    <row r="24" spans="1:5" ht="12" customHeight="1">
      <c r="A24" s="198"/>
      <c r="B24" s="356"/>
      <c r="C24" s="356"/>
      <c r="D24" s="356"/>
      <c r="E24" s="269"/>
    </row>
    <row r="25" spans="1:5" ht="12" customHeight="1">
      <c r="A25" s="114">
        <f>A15+1</f>
        <v>708</v>
      </c>
      <c r="B25" s="117" t="s">
        <v>7</v>
      </c>
      <c r="C25" s="248">
        <f>-'Beschermd wonen 2005'!C9</f>
        <v>0</v>
      </c>
      <c r="D25" s="218" t="s">
        <v>5</v>
      </c>
      <c r="E25" s="270"/>
    </row>
    <row r="26" spans="1:5" ht="12" customHeight="1">
      <c r="A26" s="114">
        <f aca="true" t="shared" si="1" ref="A26:A35">A25+1</f>
        <v>709</v>
      </c>
      <c r="B26" s="91" t="s">
        <v>74</v>
      </c>
      <c r="C26" s="248">
        <f>-'Beschermd wonen 2005'!C10</f>
        <v>0</v>
      </c>
      <c r="D26" s="218" t="s">
        <v>75</v>
      </c>
      <c r="E26" s="270"/>
    </row>
    <row r="27" spans="1:5" ht="12" customHeight="1">
      <c r="A27" s="114">
        <f t="shared" si="1"/>
        <v>710</v>
      </c>
      <c r="B27" s="69" t="s">
        <v>6</v>
      </c>
      <c r="C27" s="248">
        <f>-'Sociowoning 2005'!C10</f>
        <v>0</v>
      </c>
      <c r="D27" s="218" t="s">
        <v>3</v>
      </c>
      <c r="E27" s="270"/>
    </row>
    <row r="28" spans="1:5" ht="12" customHeight="1">
      <c r="A28" s="114">
        <f t="shared" si="1"/>
        <v>711</v>
      </c>
      <c r="B28" s="69" t="s">
        <v>76</v>
      </c>
      <c r="C28" s="248">
        <f>-'Sociowoning 2005'!C11</f>
        <v>0</v>
      </c>
      <c r="D28" s="218" t="s">
        <v>77</v>
      </c>
      <c r="E28" s="270"/>
    </row>
    <row r="29" spans="1:5" ht="12" customHeight="1">
      <c r="A29" s="114">
        <f t="shared" si="1"/>
        <v>712</v>
      </c>
      <c r="B29" s="219" t="s">
        <v>8</v>
      </c>
      <c r="C29" s="248">
        <f>-'Sociowoning 2005'!C12*60</f>
        <v>0</v>
      </c>
      <c r="D29" s="218" t="s">
        <v>4</v>
      </c>
      <c r="E29" s="270"/>
    </row>
    <row r="30" spans="1:5" ht="12" customHeight="1">
      <c r="A30" s="114">
        <f t="shared" si="1"/>
        <v>713</v>
      </c>
      <c r="B30" s="91" t="s">
        <v>78</v>
      </c>
      <c r="C30" s="248">
        <f>-'Sociowoning 2005'!C10*'Sociowoning 2005'!E10-'Sociowoning 2005'!C11*'Sociowoning 2005'!E11</f>
        <v>0</v>
      </c>
      <c r="D30" s="375" t="s">
        <v>126</v>
      </c>
      <c r="E30" s="271"/>
    </row>
    <row r="31" spans="1:5" ht="12" customHeight="1">
      <c r="A31" s="114">
        <f t="shared" si="1"/>
        <v>714</v>
      </c>
      <c r="B31" s="91" t="s">
        <v>79</v>
      </c>
      <c r="C31" s="248">
        <f>-'Sociowoning 2005'!C10*'Sociowoning 2005'!E10-'Sociowoning 2005'!C11*'Sociowoning 2005'!E11</f>
        <v>0</v>
      </c>
      <c r="D31" s="376"/>
      <c r="E31" s="272"/>
    </row>
    <row r="32" spans="1:5" ht="12" customHeight="1">
      <c r="A32" s="114">
        <f t="shared" si="1"/>
        <v>715</v>
      </c>
      <c r="B32" s="220" t="s">
        <v>80</v>
      </c>
      <c r="C32" s="248">
        <f>-SUM('Sociowoning 2005'!K10:K11)</f>
        <v>0</v>
      </c>
      <c r="D32" s="218" t="s">
        <v>82</v>
      </c>
      <c r="E32" s="270"/>
    </row>
    <row r="33" spans="1:5" ht="12" customHeight="1">
      <c r="A33" s="114">
        <f t="shared" si="1"/>
        <v>716</v>
      </c>
      <c r="B33" s="220" t="s">
        <v>81</v>
      </c>
      <c r="C33" s="248">
        <f>-SUM('Sociowoning 2005'!L10:L11)</f>
        <v>0</v>
      </c>
      <c r="D33" s="218" t="s">
        <v>83</v>
      </c>
      <c r="E33" s="270"/>
    </row>
    <row r="34" spans="1:5" ht="12" customHeight="1">
      <c r="A34" s="114">
        <f t="shared" si="1"/>
        <v>717</v>
      </c>
      <c r="B34" s="220" t="s">
        <v>31</v>
      </c>
      <c r="C34" s="248">
        <f>-SUM('Sociowoning 2005'!I10:I11)</f>
        <v>0</v>
      </c>
      <c r="D34" s="218" t="s">
        <v>15</v>
      </c>
      <c r="E34" s="270"/>
    </row>
    <row r="35" spans="1:5" ht="12" customHeight="1">
      <c r="A35" s="114">
        <f t="shared" si="1"/>
        <v>718</v>
      </c>
      <c r="B35" s="220" t="s">
        <v>84</v>
      </c>
      <c r="C35" s="248">
        <f>-SUM('Sociowoning 2005'!J10:J11)</f>
        <v>0</v>
      </c>
      <c r="D35" s="218" t="s">
        <v>16</v>
      </c>
      <c r="E35" s="270"/>
    </row>
    <row r="36" ht="12" customHeight="1"/>
    <row r="37" spans="2:4" ht="12" customHeight="1">
      <c r="B37" s="374" t="s">
        <v>157</v>
      </c>
      <c r="C37" s="374" t="s">
        <v>154</v>
      </c>
      <c r="D37" s="374" t="s">
        <v>155</v>
      </c>
    </row>
    <row r="38" spans="2:4" ht="12" customHeight="1">
      <c r="B38" s="356"/>
      <c r="C38" s="356"/>
      <c r="D38" s="356"/>
    </row>
    <row r="39" spans="1:4" ht="12">
      <c r="A39" s="114">
        <f>A35+1</f>
        <v>719</v>
      </c>
      <c r="B39" s="117" t="s">
        <v>156</v>
      </c>
      <c r="C39" s="248">
        <v>15705.49</v>
      </c>
      <c r="D39" s="218">
        <v>2661.54</v>
      </c>
    </row>
    <row r="40" spans="1:4" ht="12">
      <c r="A40" s="114">
        <f>A39+1</f>
        <v>720</v>
      </c>
      <c r="B40" s="117" t="s">
        <v>158</v>
      </c>
      <c r="C40" s="248">
        <v>5945.05</v>
      </c>
      <c r="D40" s="218">
        <v>1371.06</v>
      </c>
    </row>
    <row r="41" ht="12">
      <c r="B41" s="276"/>
    </row>
    <row r="42" ht="12">
      <c r="B42" s="277"/>
    </row>
    <row r="43" ht="12">
      <c r="B43" s="72"/>
    </row>
    <row r="44" ht="12">
      <c r="B44" s="276"/>
    </row>
    <row r="45" ht="12">
      <c r="B45" s="277"/>
    </row>
  </sheetData>
  <sheetProtection password="8ED0" sheet="1" objects="1" scenarios="1"/>
  <mergeCells count="23">
    <mergeCell ref="E11:F11"/>
    <mergeCell ref="E12:F12"/>
    <mergeCell ref="E17:F17"/>
    <mergeCell ref="E18:F18"/>
    <mergeCell ref="G7:G8"/>
    <mergeCell ref="E7:F8"/>
    <mergeCell ref="E9:F9"/>
    <mergeCell ref="E10:F10"/>
    <mergeCell ref="B37:B38"/>
    <mergeCell ref="C37:C38"/>
    <mergeCell ref="D37:D38"/>
    <mergeCell ref="C7:C8"/>
    <mergeCell ref="D7:D8"/>
    <mergeCell ref="B7:B8"/>
    <mergeCell ref="D30:D31"/>
    <mergeCell ref="B23:B24"/>
    <mergeCell ref="C23:C24"/>
    <mergeCell ref="D23:D24"/>
    <mergeCell ref="E19:F19"/>
    <mergeCell ref="E13:F13"/>
    <mergeCell ref="E14:F14"/>
    <mergeCell ref="E15:F15"/>
    <mergeCell ref="E16:F16"/>
  </mergeCells>
  <conditionalFormatting sqref="C10:D19 G9:G19">
    <cfRule type="expression" priority="1" dxfId="3" stopIfTrue="1">
      <formula>#REF!=TRUE</formula>
    </cfRule>
  </conditionalFormatting>
  <printOptions/>
  <pageMargins left="0.3937007874015748" right="0.3937007874015748" top="0.3937007874015748" bottom="0.3937007874015748" header="0.5118110236220472" footer="0.5118110236220472"/>
  <pageSetup horizontalDpi="300" verticalDpi="3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Admin95</dc:creator>
  <cp:keywords/>
  <dc:description/>
  <cp:lastModifiedBy>ybas</cp:lastModifiedBy>
  <cp:lastPrinted>2006-02-24T10:31:48Z</cp:lastPrinted>
  <dcterms:created xsi:type="dcterms:W3CDTF">2000-02-23T15:17:24Z</dcterms:created>
  <dcterms:modified xsi:type="dcterms:W3CDTF">2006-05-29T08:57:50Z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THRFR6N5WDQ4-19-11304</vt:lpwstr>
  </property>
  <property fmtid="{D5CDD505-2E9C-101B-9397-08002B2CF9AE}" pid="3" name="_dlc_DocIdItemGuid">
    <vt:lpwstr>b9753de5-6242-42c4-834f-73d29f9335ba</vt:lpwstr>
  </property>
  <property fmtid="{D5CDD505-2E9C-101B-9397-08002B2CF9AE}" pid="4" name="_dlc_DocIdUrl">
    <vt:lpwstr>http://kennisnet.nza.nl/publicaties/Aanleveren/_layouts/DocIdRedir.aspx?ID=THRFR6N5WDQ4-19-11304, THRFR6N5WDQ4-19-11304</vt:lpwstr>
  </property>
  <property fmtid="{D5CDD505-2E9C-101B-9397-08002B2CF9AE}" pid="5" name="WorkflowChangePath">
    <vt:lpwstr>ae6988f9-ea4d-431a-a1d2-bb29c825ae5e,5;ae6988f9-ea4d-431a-a1d2-bb29c825ae5e,5;ae6988f9-ea4d-431a-a1d2-bb29c825ae5e,5;ae6988f9-ea4d-431a-a1d2-bb29c825ae5e,5;ae6988f9-ea4d-431a-a1d2-bb29c825ae5e,5;ae6988f9-ea4d-431a-a1d2-bb29c825ae5e,10;ae6988f9-ea4d-431a-a</vt:lpwstr>
  </property>
  <property fmtid="{D5CDD505-2E9C-101B-9397-08002B2CF9AE}" pid="6" name="NZa-zoekwoordenMetadata">
    <vt:lpwstr/>
  </property>
  <property fmtid="{D5CDD505-2E9C-101B-9397-08002B2CF9AE}" pid="7" name="Sector(en)Metadata">
    <vt:lpwstr/>
  </property>
  <property fmtid="{D5CDD505-2E9C-101B-9397-08002B2CF9AE}" pid="8" name="VerzondenAanMetadata">
    <vt:lpwstr/>
  </property>
  <property fmtid="{D5CDD505-2E9C-101B-9397-08002B2CF9AE}" pid="9" name="DocumentTypeMetadata">
    <vt:lpwstr>Bijlage|5bf77c6e-b0b2-45e1-a13a-aadc6364942c</vt:lpwstr>
  </property>
  <property fmtid="{D5CDD505-2E9C-101B-9397-08002B2CF9AE}" pid="10" name="ExtraZoekwoordenMetadata">
    <vt:lpwstr/>
  </property>
</Properties>
</file>