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1880" windowHeight="6810" activeTab="0"/>
  </bookViews>
  <sheets>
    <sheet name="1. Voorblad" sheetId="1" r:id="rId1"/>
    <sheet name="2. Aantal patienten" sheetId="2" r:id="rId2"/>
    <sheet name="3. Productie" sheetId="3" r:id="rId3"/>
    <sheet name="4. EPO en VDA" sheetId="4" r:id="rId4"/>
    <sheet name="5. Overige" sheetId="5" r:id="rId5"/>
  </sheets>
  <definedNames>
    <definedName name="_xlnm.Print_Area" localSheetId="0">'1. Voorblad'!$A$18:$J$45</definedName>
    <definedName name="_xlnm.Print_Area" localSheetId="1">'2. Aantal patienten'!$A$1:$H$20</definedName>
    <definedName name="_xlnm.Print_Area" localSheetId="2">'3. Productie'!$A$1:$N$29</definedName>
    <definedName name="_xlnm.Print_Area" localSheetId="3">'4. EPO en VDA'!$A$1:$F$27</definedName>
    <definedName name="_xlnm.Print_Area" localSheetId="4">'5. Overige'!$A$1:$D$26</definedName>
    <definedName name="_xlnm.Print_Titles" localSheetId="0">'1. Voorblad'!$1:$10</definedName>
  </definedNames>
  <calcPr fullCalcOnLoad="1"/>
</workbook>
</file>

<file path=xl/sharedStrings.xml><?xml version="1.0" encoding="utf-8"?>
<sst xmlns="http://schemas.openxmlformats.org/spreadsheetml/2006/main" count="126" uniqueCount="103">
  <si>
    <t>loon</t>
  </si>
  <si>
    <t>materieel</t>
  </si>
  <si>
    <t>realisatie</t>
  </si>
  <si>
    <t>Aktieve dialyses</t>
  </si>
  <si>
    <t>Passieve dialyses</t>
  </si>
  <si>
    <t>Opleidingsdialyses</t>
  </si>
  <si>
    <t>werkelijk</t>
  </si>
  <si>
    <t>verwacht</t>
  </si>
  <si>
    <t>verschil</t>
  </si>
  <si>
    <t>Actieve dialyses</t>
  </si>
  <si>
    <t>Totaal centrumdialyse</t>
  </si>
  <si>
    <t>Totaal thuisdialyses</t>
  </si>
  <si>
    <t>Totaal CAPD/CCPD dagen</t>
  </si>
  <si>
    <t xml:space="preserve">afspraken </t>
  </si>
  <si>
    <t>I</t>
  </si>
  <si>
    <t>II</t>
  </si>
  <si>
    <t>III</t>
  </si>
  <si>
    <t>IV = III - II</t>
  </si>
  <si>
    <t xml:space="preserve">mutatie </t>
  </si>
  <si>
    <t>afspraken</t>
  </si>
  <si>
    <t>Beleidsregelbedragen</t>
  </si>
  <si>
    <t xml:space="preserve">loon </t>
  </si>
  <si>
    <t xml:space="preserve"> - waarvan CCPD dagen</t>
  </si>
  <si>
    <t>** ten opzichte van huidige rekenstaat</t>
  </si>
  <si>
    <t xml:space="preserve"> - waarvan met VDA***</t>
  </si>
  <si>
    <t xml:space="preserve"> - waarvan met EPO***</t>
  </si>
  <si>
    <t>Berekende verschillen afspraak en realisatie:</t>
  </si>
  <si>
    <t>**** bij een positieve nacalculatie kunnen partijen eventueel een lager bedrag overeenkomen. Een negatieve nacalculatie kan niet worden beperkt.</t>
  </si>
  <si>
    <t>Overeengekomen voorlopige nacalculatie productieafspraken:****</t>
  </si>
  <si>
    <t>Centrumdialyse</t>
  </si>
  <si>
    <t>Thuisdialyse</t>
  </si>
  <si>
    <t>CAPD/CCPD</t>
  </si>
  <si>
    <t xml:space="preserve">Mutatie </t>
  </si>
  <si>
    <t>aantallen</t>
  </si>
  <si>
    <t>Gemiddelde</t>
  </si>
  <si>
    <t>Totaal</t>
  </si>
  <si>
    <t>bedrag</t>
  </si>
  <si>
    <t>III - I (p.3)</t>
  </si>
  <si>
    <t>kosten **</t>
  </si>
  <si>
    <t>Eventuele overige opbrengsten ter dekking van het budget</t>
  </si>
  <si>
    <t xml:space="preserve"> </t>
  </si>
  <si>
    <t>Plaats</t>
  </si>
  <si>
    <t>Contactpersoon</t>
  </si>
  <si>
    <t>Telefoon</t>
  </si>
  <si>
    <t>Fax</t>
  </si>
  <si>
    <t>E-mail</t>
  </si>
  <si>
    <t>Niet invullen</t>
  </si>
  <si>
    <t>Aanvraag</t>
  </si>
  <si>
    <t>Datum</t>
  </si>
  <si>
    <t>Versie</t>
  </si>
  <si>
    <t>(functie)</t>
  </si>
  <si>
    <t>(handtekening)</t>
  </si>
  <si>
    <t>(datum)</t>
  </si>
  <si>
    <t>(naam)</t>
  </si>
  <si>
    <t>De Raad van Bestuur van de instelling verklaart hierbij dat het formulier naar waarheid en in overeenstemming met de beleidsregels van de Nza, zoals deze voor het betreffende jaar van kracht waren, is ingevuld.</t>
  </si>
  <si>
    <t>Zorgverzekeraar 1</t>
  </si>
  <si>
    <t>Handtekening</t>
  </si>
  <si>
    <t xml:space="preserve">Instelling </t>
  </si>
  <si>
    <t>Zorgverzekeraar 2</t>
  </si>
  <si>
    <t>Zorverzekeraar 3</t>
  </si>
  <si>
    <t>Productieafspraken</t>
  </si>
  <si>
    <t>Rubriek 2: Omgerekend aantal patienten</t>
  </si>
  <si>
    <t>Rubriek 3: Productiegegevens</t>
  </si>
  <si>
    <t>Rubriek 4: Gegevens EPO en VDA</t>
  </si>
  <si>
    <t>Rubriek 5: Afschrijvingskosten dubieuze debiteuren</t>
  </si>
  <si>
    <t>Rubriek 6: Lokale productiegebonden toeslag</t>
  </si>
  <si>
    <t>cat.</t>
  </si>
  <si>
    <t>nr.</t>
  </si>
  <si>
    <t>Registratienummer NZa</t>
  </si>
  <si>
    <t xml:space="preserve">Totaal </t>
  </si>
  <si>
    <t>Patienten die niet het hele jaar een bepaalde vorm van dialyse gehad hebben, tellen niet voor 100% mee. Afhankelijk van het aantal kwartalen tellen patienten voor 100%, 75%, 50% of 25% mee. Eenvoudigheidshalve kan naar boven worden afgerond. Een patiënt die bv. 7 maanden behandeld is telt voor 75% mee.</t>
  </si>
  <si>
    <t>index 2008</t>
  </si>
  <si>
    <t>Dialysecentra (060)</t>
  </si>
  <si>
    <t>KvK nummer</t>
  </si>
  <si>
    <t>Toelichting bij het electronische formulier:</t>
  </si>
  <si>
    <t>De werkbladen zijn met een wachtwoord beveiligd. Indien u een onjuistheid ontdekt verzoeken wij u dit via e-mail aan de NZa door te geven (vragencure@NZa.nl). In te vullen velden zijn gearceerd</t>
  </si>
  <si>
    <t>Ondertekening namens het orgaan voor de gezondheidszorg:</t>
  </si>
  <si>
    <t xml:space="preserve">De NZa wil een bijdrage leveren aan het verminderen van de administratieve lasten bij instellingen. De NZa streeft tevens naar een zo efficiënt mogelijke aanwending van middelen om ontwikkelingen in de gezondheidszorg in kaart te brengen. Daarom heeft de NZa  afspraken gemaakt over het niet vaker dan één keer stellen van dezelfde vragen aan instellingen. Daarbij is bepaald dat deze gegevens bij publicatie niet herleidbaar zijn op het niveau van de individuele instelling en dat de uitgewisselde gegevens niet verder aan andere personen of organisaties zullen worden doorgeleverd. De NZa wil de door u op dit formulier ingevulde gegevens betrekken bij de hierboven genoemde gegevensuitwisseling.  Bij toestemming levert u een bijdrage aan het verminderen van uw eigen administratieve lasten. </t>
  </si>
  <si>
    <t>Bij bezwaar tegen genoemde gegevensuitwisseling verzoeken wij u hier ja in te vullen:</t>
  </si>
  <si>
    <t>ja</t>
  </si>
  <si>
    <t>nee</t>
  </si>
  <si>
    <t>Indienen vóór 1 april 2009!</t>
  </si>
  <si>
    <t>* Conform voorgaande jaren wordt er nagecalculeerd op de kosten van EPO. Als de verwachte kosten niet substantieel afwijken van de werkelijke kosten 2008 is het niet nodig om hier een aanpassing overeen te komen.</t>
  </si>
  <si>
    <t>** Hier de gemiddelde EPO-kosten per EPO-dialyse/dag in 2008 invullen.</t>
  </si>
  <si>
    <t>Hiervoor kon in 2008 maximaal 2,5% van het budget loon- en materiële kosten ultimo 2008 additioneel in het budget worden opgenomen. Vooruitlopend op de definitieve verantwoording kunt u hieronder het definitief overeengekomen bedrag voor 2008 opgeven.</t>
  </si>
  <si>
    <t>In 2008 kan onder voorbehoud van het NZa-besluit hierover maximaal 2,5% van het budget loon- en materiële kosten ultimo 2007 additioneel in het budget worden opgenomen.</t>
  </si>
  <si>
    <t>Reeds in rekenstaat opgenomen afschrijving dubieuze debiteuren</t>
  </si>
  <si>
    <t>Mutatie</t>
  </si>
  <si>
    <t>Definitief overeengekomen bedrag</t>
  </si>
  <si>
    <t>CAPD</t>
  </si>
  <si>
    <t>CCPD</t>
  </si>
  <si>
    <t>Nachtelijke Thuisdialyse</t>
  </si>
  <si>
    <t>VDA-dialyse</t>
  </si>
  <si>
    <t>Eigen partner</t>
  </si>
  <si>
    <t>EPO-hemodialyse*</t>
  </si>
  <si>
    <t>* Centrum- en thuisdialyses</t>
  </si>
  <si>
    <t>index 2009</t>
  </si>
  <si>
    <t xml:space="preserve"> - waarvan Nachtelijk</t>
  </si>
  <si>
    <t>* U dient conform circulaire het ingevulde, ondertekende formulier uitsluitend elektronisch naar de NZa toe te zenden. U wordt verzocht uw mail met bijlages te mailen naar formulierencure@nza.nl.</t>
  </si>
  <si>
    <t>Voorlopige nacalculatie 2008</t>
  </si>
  <si>
    <t>2009/2/1 en 2008/20/1</t>
  </si>
  <si>
    <t>Bovengenoemde partijen verzoeken de berekende verschillen afspraak en realisatie 2008 vast te stellen op:</t>
  </si>
  <si>
    <t>Zie ook circulaire CI/08/59C</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</si>
</sst>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0.00_ ;[Red]\-#,##0.00\ "/>
    <numFmt numFmtId="171" formatCode="#,##0_ ;[Red]\-#,##0\ "/>
    <numFmt numFmtId="172" formatCode="General_)"/>
    <numFmt numFmtId="173" formatCode="#,##0_ ;\-#,##0\ "/>
    <numFmt numFmtId="174" formatCode="0.000"/>
    <numFmt numFmtId="175" formatCode="0.0"/>
    <numFmt numFmtId="176" formatCode="d\ mmmm\ yyyy"/>
    <numFmt numFmtId="177" formatCode="#,##0.0000_ ;[Red]\-#,##0.0000\ "/>
    <numFmt numFmtId="178" formatCode="0.0%"/>
    <numFmt numFmtId="179" formatCode="_-\€\ * #,##0_-;_-\€\ * #,##0\-;_-\€\ * &quot;-&quot;??_-;_-@_-"/>
    <numFmt numFmtId="180" formatCode="#,##0.00_-"/>
    <numFmt numFmtId="181" formatCode="#,##0.0_ ;[Red]\-#,##0.0\ "/>
    <numFmt numFmtId="182" formatCode="#,##0.0"/>
    <numFmt numFmtId="183" formatCode="dd/mmm/yy"/>
    <numFmt numFmtId="184" formatCode="#,##0.000_ ;[Red]\-#,##0.000\ "/>
    <numFmt numFmtId="185" formatCode="_-\€\ * #,##0.00_-;_-\€\ * #,##0.00\-;_-\€\ * &quot;-&quot;??_-;_-@_-"/>
    <numFmt numFmtId="186" formatCode="_-\€\ * #,##0.0_-;_-\€\ * #,##0.0\-;_-\€\ * &quot;-&quot;??_-;_-@_-"/>
    <numFmt numFmtId="187" formatCode="0.000%"/>
    <numFmt numFmtId="188" formatCode="0\ ;"/>
    <numFmt numFmtId="189" formatCode="###0_-;###0\-"/>
    <numFmt numFmtId="190" formatCode="dd/mm/yyyy"/>
    <numFmt numFmtId="191" formatCode="#,##0_ \ ;\(#,##0\)_ ;"/>
  </numFmts>
  <fonts count="16">
    <font>
      <sz val="10"/>
      <name val="Arial"/>
      <family val="0"/>
    </font>
    <font>
      <u val="single"/>
      <sz val="10"/>
      <color indexed="12"/>
      <name val="Arial"/>
      <family val="0"/>
    </font>
    <font>
      <u val="single"/>
      <sz val="10"/>
      <color indexed="36"/>
      <name val="Arial"/>
      <family val="0"/>
    </font>
    <font>
      <b/>
      <sz val="14"/>
      <name val="Verdana"/>
      <family val="2"/>
    </font>
    <font>
      <sz val="8.5"/>
      <name val="Verdana"/>
      <family val="2"/>
    </font>
    <font>
      <b/>
      <sz val="8.5"/>
      <name val="Verdana"/>
      <family val="2"/>
    </font>
    <font>
      <b/>
      <sz val="9"/>
      <name val="Verdana"/>
      <family val="2"/>
    </font>
    <font>
      <sz val="9"/>
      <name val="Verdana"/>
      <family val="2"/>
    </font>
    <font>
      <sz val="9"/>
      <color indexed="9"/>
      <name val="Verdana"/>
      <family val="2"/>
    </font>
    <font>
      <b/>
      <sz val="9"/>
      <name val="Arial"/>
      <family val="2"/>
    </font>
    <font>
      <i/>
      <sz val="9"/>
      <name val="Verdana"/>
      <family val="2"/>
    </font>
    <font>
      <sz val="10"/>
      <name val="Verdana"/>
      <family val="2"/>
    </font>
    <font>
      <sz val="8"/>
      <name val="Verdana"/>
      <family val="2"/>
    </font>
    <font>
      <i/>
      <sz val="10"/>
      <name val="Verdana"/>
      <family val="2"/>
    </font>
    <font>
      <b/>
      <sz val="8"/>
      <name val="Verdana"/>
      <family val="2"/>
    </font>
    <font>
      <sz val="8"/>
      <color indexed="9"/>
      <name val="Verdana"/>
      <family val="2"/>
    </font>
  </fonts>
  <fills count="5">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thin"/>
      <right style="thin"/>
      <top style="thin"/>
      <bottom style="thin"/>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191" fontId="9" fillId="2" borderId="1">
      <alignment/>
      <protection/>
    </xf>
    <xf numFmtId="169" fontId="0" fillId="0" borderId="0" applyFont="0" applyFill="0" applyBorder="0" applyAlignment="0" applyProtection="0"/>
    <xf numFmtId="168" fontId="0" fillId="0" borderId="0" applyFont="0" applyFill="0" applyBorder="0" applyAlignment="0" applyProtection="0"/>
  </cellStyleXfs>
  <cellXfs count="240">
    <xf numFmtId="0" fontId="0" fillId="0" borderId="0" xfId="0" applyAlignment="1">
      <alignment/>
    </xf>
    <xf numFmtId="0" fontId="7" fillId="0" borderId="0" xfId="0" applyFont="1" applyFill="1" applyBorder="1" applyAlignment="1" applyProtection="1">
      <alignment horizontal="left"/>
      <protection hidden="1"/>
    </xf>
    <xf numFmtId="37" fontId="4" fillId="0" borderId="0" xfId="0" applyNumberFormat="1" applyFont="1" applyFill="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protection hidden="1"/>
    </xf>
    <xf numFmtId="0" fontId="7" fillId="0" borderId="2" xfId="0" applyFont="1" applyFill="1" applyBorder="1" applyAlignment="1" applyProtection="1">
      <alignment horizontal="left"/>
      <protection hidden="1"/>
    </xf>
    <xf numFmtId="37" fontId="7" fillId="0" borderId="0" xfId="0" applyNumberFormat="1" applyFont="1" applyFill="1" applyBorder="1" applyAlignment="1" applyProtection="1">
      <alignment vertical="center"/>
      <protection hidden="1"/>
    </xf>
    <xf numFmtId="0" fontId="7" fillId="0" borderId="3" xfId="0" applyFont="1" applyFill="1" applyBorder="1" applyAlignment="1" applyProtection="1">
      <alignment horizontal="left"/>
      <protection hidden="1"/>
    </xf>
    <xf numFmtId="0" fontId="7" fillId="0" borderId="4" xfId="0" applyFont="1" applyFill="1" applyBorder="1" applyAlignment="1" applyProtection="1">
      <alignment horizontal="left"/>
      <protection hidden="1"/>
    </xf>
    <xf numFmtId="0" fontId="7" fillId="0" borderId="5" xfId="0" applyFont="1" applyFill="1" applyBorder="1" applyAlignment="1" applyProtection="1">
      <alignment horizontal="left"/>
      <protection hidden="1"/>
    </xf>
    <xf numFmtId="0" fontId="6" fillId="0" borderId="3" xfId="0" applyFont="1" applyFill="1" applyBorder="1" applyAlignment="1" applyProtection="1">
      <alignment horizontal="left"/>
      <protection hidden="1"/>
    </xf>
    <xf numFmtId="0" fontId="7" fillId="0" borderId="0"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37" fontId="7" fillId="0" borderId="0" xfId="0" applyNumberFormat="1" applyFont="1" applyFill="1" applyBorder="1" applyAlignment="1" applyProtection="1">
      <alignment horizontal="right" vertical="center"/>
      <protection hidden="1"/>
    </xf>
    <xf numFmtId="188" fontId="7" fillId="0" borderId="0" xfId="0" applyNumberFormat="1" applyFont="1" applyBorder="1" applyAlignment="1" applyProtection="1">
      <alignment horizontal="right" vertical="center"/>
      <protection hidden="1"/>
    </xf>
    <xf numFmtId="3" fontId="7" fillId="3" borderId="3" xfId="0" applyNumberFormat="1" applyFont="1" applyFill="1" applyBorder="1" applyAlignment="1" applyProtection="1">
      <alignment/>
      <protection locked="0"/>
    </xf>
    <xf numFmtId="3" fontId="7" fillId="3" borderId="5" xfId="0" applyNumberFormat="1" applyFont="1" applyFill="1" applyBorder="1" applyAlignment="1" applyProtection="1">
      <alignment/>
      <protection locked="0"/>
    </xf>
    <xf numFmtId="3" fontId="7" fillId="3" borderId="6" xfId="0" applyNumberFormat="1" applyFont="1" applyFill="1" applyBorder="1" applyAlignment="1" applyProtection="1">
      <alignment/>
      <protection locked="0"/>
    </xf>
    <xf numFmtId="4" fontId="7" fillId="3" borderId="3" xfId="0" applyNumberFormat="1" applyFont="1" applyFill="1" applyBorder="1" applyAlignment="1" applyProtection="1">
      <alignment/>
      <protection locked="0"/>
    </xf>
    <xf numFmtId="171" fontId="7" fillId="3" borderId="3" xfId="0" applyNumberFormat="1" applyFont="1" applyFill="1" applyBorder="1" applyAlignment="1" applyProtection="1">
      <alignment/>
      <protection locked="0"/>
    </xf>
    <xf numFmtId="0" fontId="7" fillId="2" borderId="4" xfId="0" applyFont="1" applyFill="1" applyBorder="1" applyAlignment="1" applyProtection="1">
      <alignment horizontal="left"/>
      <protection hidden="1"/>
    </xf>
    <xf numFmtId="0" fontId="7" fillId="2" borderId="5" xfId="0" applyFont="1" applyFill="1" applyBorder="1" applyAlignment="1" applyProtection="1">
      <alignment horizontal="left"/>
      <protection hidden="1"/>
    </xf>
    <xf numFmtId="37" fontId="4" fillId="3" borderId="7" xfId="0" applyNumberFormat="1" applyFont="1" applyFill="1" applyBorder="1" applyAlignment="1" applyProtection="1">
      <alignment horizontal="left" vertical="center"/>
      <protection locked="0"/>
    </xf>
    <xf numFmtId="37" fontId="4" fillId="3" borderId="8" xfId="0" applyNumberFormat="1" applyFont="1" applyFill="1" applyBorder="1" applyAlignment="1" applyProtection="1">
      <alignment horizontal="left" vertical="center"/>
      <protection locked="0"/>
    </xf>
    <xf numFmtId="37" fontId="4" fillId="3" borderId="9" xfId="0" applyNumberFormat="1" applyFont="1" applyFill="1" applyBorder="1" applyAlignment="1" applyProtection="1">
      <alignment horizontal="left" vertical="center"/>
      <protection locked="0"/>
    </xf>
    <xf numFmtId="37" fontId="4" fillId="3" borderId="10" xfId="0" applyNumberFormat="1" applyFont="1" applyFill="1" applyBorder="1" applyAlignment="1" applyProtection="1">
      <alignment horizontal="left" vertical="center"/>
      <protection locked="0"/>
    </xf>
    <xf numFmtId="37" fontId="4" fillId="3" borderId="0" xfId="0" applyNumberFormat="1" applyFont="1" applyFill="1" applyBorder="1" applyAlignment="1" applyProtection="1">
      <alignment horizontal="left" vertical="center"/>
      <protection locked="0"/>
    </xf>
    <xf numFmtId="37" fontId="4" fillId="3" borderId="11" xfId="0" applyNumberFormat="1" applyFont="1" applyFill="1" applyBorder="1" applyAlignment="1" applyProtection="1">
      <alignment horizontal="left" vertical="center"/>
      <protection locked="0"/>
    </xf>
    <xf numFmtId="37" fontId="4" fillId="3" borderId="12" xfId="0" applyNumberFormat="1" applyFont="1" applyFill="1" applyBorder="1" applyAlignment="1" applyProtection="1">
      <alignment horizontal="left" vertical="center"/>
      <protection locked="0"/>
    </xf>
    <xf numFmtId="37" fontId="4" fillId="3" borderId="13" xfId="0" applyNumberFormat="1" applyFont="1" applyFill="1" applyBorder="1" applyAlignment="1" applyProtection="1">
      <alignment horizontal="left" vertical="center"/>
      <protection locked="0"/>
    </xf>
    <xf numFmtId="37" fontId="4" fillId="3" borderId="13" xfId="0" applyNumberFormat="1" applyFont="1" applyFill="1" applyBorder="1" applyAlignment="1" applyProtection="1">
      <alignment horizontal="right" vertical="center"/>
      <protection locked="0"/>
    </xf>
    <xf numFmtId="37" fontId="4" fillId="3" borderId="14" xfId="0" applyNumberFormat="1" applyFont="1" applyFill="1" applyBorder="1" applyAlignment="1" applyProtection="1">
      <alignment horizontal="right" vertical="center"/>
      <protection locked="0"/>
    </xf>
    <xf numFmtId="0" fontId="7" fillId="3" borderId="3" xfId="0" applyFont="1" applyFill="1" applyBorder="1" applyAlignment="1" applyProtection="1">
      <alignment/>
      <protection locked="0"/>
    </xf>
    <xf numFmtId="0" fontId="14"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6" fillId="0" borderId="0" xfId="0" applyFont="1" applyFill="1" applyBorder="1" applyAlignment="1" applyProtection="1">
      <alignment/>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5" fillId="0" borderId="4" xfId="20" applyFont="1" applyFill="1" applyBorder="1" applyAlignment="1" applyProtection="1">
      <alignment horizontal="left" vertical="center"/>
      <protection hidden="1"/>
    </xf>
    <xf numFmtId="0" fontId="5" fillId="0" borderId="3" xfId="20" applyFont="1" applyFill="1" applyBorder="1" applyAlignment="1" applyProtection="1">
      <alignment horizontal="left" vertical="center"/>
      <protection hidden="1"/>
    </xf>
    <xf numFmtId="0" fontId="5" fillId="0" borderId="0" xfId="20" applyFont="1" applyFill="1" applyBorder="1" applyAlignment="1" applyProtection="1">
      <alignment horizontal="left" vertical="center"/>
      <protection hidden="1"/>
    </xf>
    <xf numFmtId="0" fontId="4" fillId="0" borderId="4" xfId="20" applyFont="1" applyFill="1" applyBorder="1" applyAlignment="1" applyProtection="1">
      <alignment horizontal="left" vertical="center"/>
      <protection hidden="1"/>
    </xf>
    <xf numFmtId="190" fontId="7" fillId="0" borderId="0" xfId="20" applyNumberFormat="1" applyFont="1" applyFill="1" applyBorder="1" applyAlignment="1" applyProtection="1">
      <alignment horizontal="left" vertical="center"/>
      <protection hidden="1"/>
    </xf>
    <xf numFmtId="0" fontId="7" fillId="0" borderId="3" xfId="20" applyFont="1" applyFill="1" applyBorder="1" applyAlignment="1" applyProtection="1">
      <alignment horizontal="left" vertical="center"/>
      <protection hidden="1"/>
    </xf>
    <xf numFmtId="37" fontId="7" fillId="0" borderId="0" xfId="20" applyNumberFormat="1" applyFont="1" applyFill="1" applyBorder="1" applyAlignment="1" applyProtection="1">
      <alignment horizontal="left" vertical="center"/>
      <protection hidden="1"/>
    </xf>
    <xf numFmtId="0" fontId="7" fillId="0" borderId="0" xfId="20" applyFont="1" applyFill="1" applyBorder="1" applyAlignment="1" applyProtection="1">
      <alignment horizontal="left" vertical="center"/>
      <protection hidden="1"/>
    </xf>
    <xf numFmtId="0" fontId="5" fillId="0" borderId="13" xfId="20" applyFont="1" applyFill="1" applyBorder="1" applyAlignment="1" applyProtection="1">
      <alignment horizontal="left" vertical="center"/>
      <protection hidden="1"/>
    </xf>
    <xf numFmtId="0" fontId="5" fillId="0" borderId="14" xfId="20" applyFont="1" applyFill="1" applyBorder="1" applyAlignment="1" applyProtection="1">
      <alignment horizontal="left" vertical="center"/>
      <protection hidden="1"/>
    </xf>
    <xf numFmtId="0" fontId="4" fillId="0" borderId="0" xfId="20" applyFont="1" applyFill="1" applyBorder="1" applyAlignment="1" applyProtection="1">
      <alignment horizontal="left" vertical="top"/>
      <protection hidden="1"/>
    </xf>
    <xf numFmtId="0" fontId="4" fillId="0" borderId="0" xfId="0" applyFont="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0" xfId="0" applyFont="1" applyBorder="1" applyAlignment="1" applyProtection="1">
      <alignment horizontal="left" wrapText="1"/>
      <protection hidden="1"/>
    </xf>
    <xf numFmtId="37" fontId="4" fillId="0" borderId="0" xfId="0" applyNumberFormat="1" applyFont="1" applyFill="1" applyBorder="1" applyAlignment="1" applyProtection="1">
      <alignment horizontal="righ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7" fillId="4" borderId="0" xfId="0" applyFont="1" applyFill="1" applyBorder="1" applyAlignment="1" applyProtection="1">
      <alignment horizontal="left"/>
      <protection hidden="1"/>
    </xf>
    <xf numFmtId="0" fontId="6" fillId="4" borderId="0" xfId="0" applyFont="1" applyFill="1" applyAlignment="1" applyProtection="1">
      <alignment/>
      <protection hidden="1"/>
    </xf>
    <xf numFmtId="171" fontId="7" fillId="4" borderId="0" xfId="0" applyNumberFormat="1" applyFont="1" applyFill="1" applyAlignment="1" applyProtection="1">
      <alignment/>
      <protection hidden="1"/>
    </xf>
    <xf numFmtId="0" fontId="7" fillId="4" borderId="0" xfId="0" applyFont="1" applyFill="1" applyAlignment="1" applyProtection="1">
      <alignment/>
      <protection hidden="1"/>
    </xf>
    <xf numFmtId="0" fontId="12" fillId="4" borderId="0" xfId="0" applyFont="1" applyFill="1" applyAlignment="1" applyProtection="1">
      <alignment/>
      <protection hidden="1"/>
    </xf>
    <xf numFmtId="0" fontId="6" fillId="4" borderId="0" xfId="0" applyFont="1" applyFill="1" applyBorder="1" applyAlignment="1" applyProtection="1">
      <alignment horizontal="left"/>
      <protection hidden="1"/>
    </xf>
    <xf numFmtId="0" fontId="6" fillId="2" borderId="3" xfId="0" applyFont="1" applyFill="1" applyBorder="1" applyAlignment="1" applyProtection="1">
      <alignment horizontal="left"/>
      <protection hidden="1"/>
    </xf>
    <xf numFmtId="0" fontId="7" fillId="4" borderId="3" xfId="0" applyFont="1" applyFill="1" applyBorder="1" applyAlignment="1" applyProtection="1">
      <alignment/>
      <protection hidden="1"/>
    </xf>
    <xf numFmtId="0" fontId="7" fillId="4" borderId="0" xfId="0" applyFont="1" applyFill="1" applyBorder="1" applyAlignment="1" applyProtection="1">
      <alignment/>
      <protection hidden="1"/>
    </xf>
    <xf numFmtId="3" fontId="7" fillId="4" borderId="3" xfId="0" applyNumberFormat="1" applyFont="1" applyFill="1" applyBorder="1" applyAlignment="1" applyProtection="1">
      <alignment/>
      <protection hidden="1"/>
    </xf>
    <xf numFmtId="3" fontId="7" fillId="4" borderId="0" xfId="0" applyNumberFormat="1" applyFont="1" applyFill="1" applyBorder="1" applyAlignment="1" applyProtection="1">
      <alignment/>
      <protection hidden="1"/>
    </xf>
    <xf numFmtId="3" fontId="7" fillId="4" borderId="0" xfId="0" applyNumberFormat="1" applyFont="1" applyFill="1" applyAlignment="1" applyProtection="1">
      <alignment/>
      <protection hidden="1"/>
    </xf>
    <xf numFmtId="0" fontId="6" fillId="4" borderId="0" xfId="0" applyFont="1" applyFill="1" applyBorder="1" applyAlignment="1" applyProtection="1">
      <alignment/>
      <protection hidden="1"/>
    </xf>
    <xf numFmtId="0" fontId="7" fillId="0" borderId="3" xfId="0" applyFont="1" applyFill="1" applyBorder="1" applyAlignment="1" applyProtection="1">
      <alignment/>
      <protection hidden="1"/>
    </xf>
    <xf numFmtId="171" fontId="7" fillId="4" borderId="0" xfId="0" applyNumberFormat="1" applyFont="1" applyFill="1" applyBorder="1" applyAlignment="1" applyProtection="1">
      <alignment/>
      <protection hidden="1"/>
    </xf>
    <xf numFmtId="0" fontId="7" fillId="4" borderId="0" xfId="0" applyFont="1" applyFill="1" applyAlignment="1" applyProtection="1">
      <alignment horizontal="left"/>
      <protection hidden="1"/>
    </xf>
    <xf numFmtId="0" fontId="11" fillId="4" borderId="0" xfId="0" applyFont="1" applyFill="1" applyAlignment="1" applyProtection="1">
      <alignment/>
      <protection hidden="1"/>
    </xf>
    <xf numFmtId="171" fontId="11" fillId="4" borderId="0" xfId="0" applyNumberFormat="1" applyFont="1" applyFill="1" applyAlignment="1" applyProtection="1">
      <alignment/>
      <protection hidden="1"/>
    </xf>
    <xf numFmtId="3" fontId="7" fillId="0" borderId="5" xfId="0" applyNumberFormat="1" applyFont="1" applyFill="1" applyBorder="1" applyAlignment="1" applyProtection="1">
      <alignment/>
      <protection hidden="1"/>
    </xf>
    <xf numFmtId="0" fontId="7" fillId="0" borderId="0" xfId="0" applyFont="1" applyAlignment="1" applyProtection="1">
      <alignment/>
      <protection hidden="1"/>
    </xf>
    <xf numFmtId="0" fontId="6" fillId="4" borderId="0" xfId="0" applyFont="1" applyFill="1" applyAlignment="1" applyProtection="1">
      <alignment horizontal="left"/>
      <protection hidden="1"/>
    </xf>
    <xf numFmtId="0" fontId="7" fillId="4" borderId="4" xfId="0" applyFont="1" applyFill="1" applyBorder="1" applyAlignment="1" applyProtection="1">
      <alignment/>
      <protection hidden="1"/>
    </xf>
    <xf numFmtId="3" fontId="7" fillId="4" borderId="2" xfId="0" applyNumberFormat="1" applyFont="1" applyFill="1" applyBorder="1" applyAlignment="1" applyProtection="1">
      <alignment/>
      <protection hidden="1"/>
    </xf>
    <xf numFmtId="0" fontId="7" fillId="4" borderId="5" xfId="0" applyFont="1" applyFill="1" applyBorder="1" applyAlignment="1" applyProtection="1">
      <alignment/>
      <protection hidden="1"/>
    </xf>
    <xf numFmtId="0" fontId="13" fillId="4" borderId="0" xfId="0" applyFont="1" applyFill="1" applyAlignment="1" applyProtection="1">
      <alignment/>
      <protection hidden="1"/>
    </xf>
    <xf numFmtId="3" fontId="11" fillId="4" borderId="0" xfId="0" applyNumberFormat="1" applyFont="1" applyFill="1" applyAlignment="1" applyProtection="1">
      <alignment/>
      <protection hidden="1"/>
    </xf>
    <xf numFmtId="0" fontId="7" fillId="4" borderId="0" xfId="0" applyFont="1" applyFill="1" applyAlignment="1" applyProtection="1">
      <alignment/>
      <protection hidden="1"/>
    </xf>
    <xf numFmtId="0" fontId="7" fillId="0" borderId="0" xfId="0" applyFont="1" applyAlignment="1" applyProtection="1">
      <alignment/>
      <protection hidden="1"/>
    </xf>
    <xf numFmtId="0" fontId="13" fillId="0" borderId="0" xfId="0" applyFont="1" applyFill="1" applyBorder="1" applyAlignment="1" applyProtection="1">
      <alignment/>
      <protection hidden="1"/>
    </xf>
    <xf numFmtId="0" fontId="11" fillId="0" borderId="0" xfId="0" applyFont="1" applyAlignment="1" applyProtection="1">
      <alignment/>
      <protection hidden="1"/>
    </xf>
    <xf numFmtId="0" fontId="11" fillId="0" borderId="0" xfId="0" applyFont="1" applyFill="1" applyBorder="1" applyAlignment="1" applyProtection="1">
      <alignment/>
      <protection hidden="1"/>
    </xf>
    <xf numFmtId="0" fontId="11" fillId="4" borderId="0" xfId="0" applyFont="1" applyFill="1" applyBorder="1" applyAlignment="1" applyProtection="1">
      <alignment/>
      <protection hidden="1"/>
    </xf>
    <xf numFmtId="49" fontId="11" fillId="0" borderId="0" xfId="0" applyNumberFormat="1" applyFont="1" applyFill="1" applyBorder="1" applyAlignment="1" applyProtection="1">
      <alignment/>
      <protection hidden="1"/>
    </xf>
    <xf numFmtId="171" fontId="11" fillId="4" borderId="0" xfId="0" applyNumberFormat="1" applyFont="1" applyFill="1" applyBorder="1" applyAlignment="1" applyProtection="1">
      <alignment/>
      <protection hidden="1"/>
    </xf>
    <xf numFmtId="171" fontId="6" fillId="2" borderId="15" xfId="0" applyNumberFormat="1" applyFont="1" applyFill="1" applyBorder="1" applyAlignment="1" applyProtection="1">
      <alignment horizontal="center"/>
      <protection hidden="1"/>
    </xf>
    <xf numFmtId="0" fontId="6" fillId="2" borderId="15" xfId="0" applyFont="1" applyFill="1" applyBorder="1" applyAlignment="1" applyProtection="1">
      <alignment horizontal="center"/>
      <protection hidden="1"/>
    </xf>
    <xf numFmtId="171" fontId="6" fillId="2" borderId="15" xfId="0" applyNumberFormat="1" applyFont="1" applyFill="1" applyBorder="1" applyAlignment="1" applyProtection="1">
      <alignment/>
      <protection hidden="1"/>
    </xf>
    <xf numFmtId="171" fontId="6" fillId="2" borderId="15" xfId="0" applyNumberFormat="1" applyFont="1" applyFill="1" applyBorder="1" applyAlignment="1" applyProtection="1">
      <alignment/>
      <protection hidden="1"/>
    </xf>
    <xf numFmtId="3" fontId="6" fillId="2" borderId="15" xfId="0" applyNumberFormat="1" applyFont="1" applyFill="1" applyBorder="1" applyAlignment="1" applyProtection="1">
      <alignment horizontal="center"/>
      <protection hidden="1"/>
    </xf>
    <xf numFmtId="0" fontId="10" fillId="4" borderId="0" xfId="0" applyFont="1" applyFill="1" applyAlignment="1" applyProtection="1">
      <alignment/>
      <protection hidden="1"/>
    </xf>
    <xf numFmtId="1" fontId="6" fillId="2" borderId="6" xfId="0" applyNumberFormat="1" applyFont="1" applyFill="1" applyBorder="1" applyAlignment="1" applyProtection="1">
      <alignment horizontal="center"/>
      <protection hidden="1"/>
    </xf>
    <xf numFmtId="3" fontId="6" fillId="2" borderId="6" xfId="0" applyNumberFormat="1" applyFont="1" applyFill="1" applyBorder="1" applyAlignment="1" applyProtection="1">
      <alignment horizontal="center"/>
      <protection hidden="1"/>
    </xf>
    <xf numFmtId="4" fontId="6" fillId="2" borderId="6" xfId="0" applyNumberFormat="1" applyFont="1" applyFill="1" applyBorder="1" applyAlignment="1" applyProtection="1">
      <alignment horizontal="center"/>
      <protection hidden="1"/>
    </xf>
    <xf numFmtId="0" fontId="6" fillId="2" borderId="6" xfId="0" applyFont="1" applyFill="1" applyBorder="1" applyAlignment="1" applyProtection="1">
      <alignment/>
      <protection hidden="1"/>
    </xf>
    <xf numFmtId="3" fontId="7" fillId="4" borderId="6" xfId="0" applyNumberFormat="1" applyFont="1" applyFill="1" applyBorder="1" applyAlignment="1" applyProtection="1">
      <alignment/>
      <protection hidden="1"/>
    </xf>
    <xf numFmtId="0" fontId="7" fillId="4" borderId="3" xfId="0" applyFont="1" applyFill="1" applyBorder="1" applyAlignment="1" applyProtection="1" quotePrefix="1">
      <alignment/>
      <protection hidden="1"/>
    </xf>
    <xf numFmtId="0" fontId="7" fillId="4" borderId="2" xfId="0" applyFont="1" applyFill="1" applyBorder="1" applyAlignment="1" applyProtection="1">
      <alignment/>
      <protection hidden="1"/>
    </xf>
    <xf numFmtId="3" fontId="7" fillId="4" borderId="5" xfId="0" applyNumberFormat="1" applyFont="1" applyFill="1" applyBorder="1" applyAlignment="1" applyProtection="1">
      <alignment/>
      <protection hidden="1"/>
    </xf>
    <xf numFmtId="181" fontId="7" fillId="4" borderId="0" xfId="0" applyNumberFormat="1" applyFont="1" applyFill="1" applyAlignment="1" applyProtection="1">
      <alignment/>
      <protection hidden="1"/>
    </xf>
    <xf numFmtId="0" fontId="7" fillId="0" borderId="2" xfId="0" applyFont="1" applyBorder="1" applyAlignment="1" applyProtection="1">
      <alignment/>
      <protection hidden="1"/>
    </xf>
    <xf numFmtId="0" fontId="7" fillId="0" borderId="5" xfId="0" applyFont="1" applyBorder="1" applyAlignment="1" applyProtection="1">
      <alignment/>
      <protection hidden="1"/>
    </xf>
    <xf numFmtId="0" fontId="7" fillId="0" borderId="3" xfId="0" applyFont="1" applyBorder="1" applyAlignment="1" applyProtection="1">
      <alignment/>
      <protection hidden="1"/>
    </xf>
    <xf numFmtId="0" fontId="7" fillId="0" borderId="8" xfId="0" applyFont="1" applyBorder="1" applyAlignment="1" applyProtection="1">
      <alignment/>
      <protection hidden="1"/>
    </xf>
    <xf numFmtId="0" fontId="7" fillId="0" borderId="9" xfId="0" applyFont="1" applyBorder="1" applyAlignment="1" applyProtection="1">
      <alignment/>
      <protection hidden="1"/>
    </xf>
    <xf numFmtId="0" fontId="7" fillId="4" borderId="0" xfId="0" applyFont="1" applyFill="1" applyAlignment="1" applyProtection="1">
      <alignment horizontal="left" vertical="center"/>
      <protection hidden="1"/>
    </xf>
    <xf numFmtId="0" fontId="6" fillId="3" borderId="4" xfId="0" applyFont="1" applyFill="1" applyBorder="1" applyAlignment="1" applyProtection="1">
      <alignment/>
      <protection locked="0"/>
    </xf>
    <xf numFmtId="0" fontId="6" fillId="3" borderId="2" xfId="0" applyFont="1" applyFill="1" applyBorder="1" applyAlignment="1" applyProtection="1">
      <alignment/>
      <protection locked="0"/>
    </xf>
    <xf numFmtId="0" fontId="6" fillId="3" borderId="9" xfId="0" applyFont="1" applyFill="1" applyBorder="1" applyAlignment="1" applyProtection="1">
      <alignment/>
      <protection locked="0"/>
    </xf>
    <xf numFmtId="0" fontId="7" fillId="3" borderId="10" xfId="0" applyFont="1" applyFill="1" applyBorder="1" applyAlignment="1" applyProtection="1">
      <alignment horizontal="left"/>
      <protection locked="0"/>
    </xf>
    <xf numFmtId="0" fontId="7" fillId="3" borderId="0" xfId="0" applyFont="1" applyFill="1" applyBorder="1" applyAlignment="1" applyProtection="1">
      <alignment horizontal="left"/>
      <protection locked="0"/>
    </xf>
    <xf numFmtId="0" fontId="6" fillId="3" borderId="5" xfId="0" applyFont="1" applyFill="1" applyBorder="1" applyAlignment="1" applyProtection="1">
      <alignment/>
      <protection locked="0"/>
    </xf>
    <xf numFmtId="0" fontId="7" fillId="3" borderId="4" xfId="0" applyFont="1" applyFill="1" applyBorder="1" applyAlignment="1" applyProtection="1">
      <alignment horizontal="left"/>
      <protection locked="0"/>
    </xf>
    <xf numFmtId="0" fontId="7" fillId="3" borderId="2" xfId="0" applyFont="1" applyFill="1" applyBorder="1" applyAlignment="1" applyProtection="1">
      <alignment horizontal="left"/>
      <protection locked="0"/>
    </xf>
    <xf numFmtId="0" fontId="7" fillId="3" borderId="14" xfId="0" applyFont="1" applyFill="1" applyBorder="1" applyAlignment="1" applyProtection="1">
      <alignment horizontal="left"/>
      <protection locked="0"/>
    </xf>
    <xf numFmtId="189" fontId="4" fillId="3" borderId="3" xfId="0" applyNumberFormat="1" applyFont="1" applyFill="1" applyBorder="1" applyAlignment="1" applyProtection="1">
      <alignment horizontal="left" vertical="center"/>
      <protection locked="0"/>
    </xf>
    <xf numFmtId="0" fontId="10" fillId="4" borderId="0" xfId="0" applyFont="1" applyFill="1" applyBorder="1" applyAlignment="1" applyProtection="1">
      <alignment horizontal="left" vertical="center" wrapText="1"/>
      <protection hidden="1"/>
    </xf>
    <xf numFmtId="37" fontId="4" fillId="3" borderId="5" xfId="0" applyNumberFormat="1" applyFont="1" applyFill="1" applyBorder="1" applyAlignment="1" applyProtection="1">
      <alignment horizontal="right" vertical="center"/>
      <protection hidden="1"/>
    </xf>
    <xf numFmtId="0" fontId="7" fillId="0" borderId="13" xfId="0" applyFont="1" applyFill="1" applyBorder="1" applyAlignment="1" applyProtection="1">
      <alignment horizontal="center"/>
      <protection hidden="1"/>
    </xf>
    <xf numFmtId="0" fontId="7" fillId="0" borderId="13" xfId="0" applyFont="1" applyFill="1" applyBorder="1" applyAlignment="1" applyProtection="1">
      <alignment/>
      <protection hidden="1"/>
    </xf>
    <xf numFmtId="0" fontId="6" fillId="2" borderId="16" xfId="0" applyFont="1" applyFill="1" applyBorder="1" applyAlignment="1" applyProtection="1">
      <alignment horizontal="center"/>
      <protection hidden="1"/>
    </xf>
    <xf numFmtId="0" fontId="6" fillId="2" borderId="17" xfId="0" applyFont="1" applyFill="1" applyBorder="1" applyAlignment="1" applyProtection="1">
      <alignment horizontal="center"/>
      <protection hidden="1"/>
    </xf>
    <xf numFmtId="0" fontId="6" fillId="2" borderId="17" xfId="0" applyFont="1" applyFill="1" applyBorder="1" applyAlignment="1" applyProtection="1">
      <alignment/>
      <protection hidden="1"/>
    </xf>
    <xf numFmtId="0" fontId="7" fillId="4" borderId="0" xfId="0" applyFont="1" applyFill="1" applyAlignment="1" applyProtection="1">
      <alignment vertical="top"/>
      <protection hidden="1"/>
    </xf>
    <xf numFmtId="0" fontId="6" fillId="4" borderId="0" xfId="0" applyFont="1" applyFill="1" applyAlignment="1" applyProtection="1">
      <alignment vertical="top"/>
      <protection hidden="1"/>
    </xf>
    <xf numFmtId="171" fontId="7" fillId="4" borderId="0" xfId="0" applyNumberFormat="1" applyFont="1" applyFill="1" applyAlignment="1" applyProtection="1">
      <alignment vertical="top"/>
      <protection hidden="1"/>
    </xf>
    <xf numFmtId="188" fontId="7" fillId="0" borderId="0" xfId="0" applyNumberFormat="1" applyFont="1" applyBorder="1" applyAlignment="1" applyProtection="1">
      <alignment horizontal="right" vertical="top"/>
      <protection hidden="1"/>
    </xf>
    <xf numFmtId="0" fontId="6" fillId="0" borderId="13" xfId="0" applyFont="1" applyFill="1" applyBorder="1" applyAlignment="1" applyProtection="1">
      <alignment horizontal="center"/>
      <protection hidden="1"/>
    </xf>
    <xf numFmtId="0" fontId="6" fillId="0" borderId="13" xfId="0" applyFont="1" applyFill="1" applyBorder="1" applyAlignment="1" applyProtection="1">
      <alignment/>
      <protection hidden="1"/>
    </xf>
    <xf numFmtId="171" fontId="6" fillId="2" borderId="16" xfId="0" applyNumberFormat="1" applyFont="1" applyFill="1" applyBorder="1" applyAlignment="1" applyProtection="1">
      <alignment horizontal="center"/>
      <protection hidden="1"/>
    </xf>
    <xf numFmtId="0" fontId="6" fillId="2" borderId="18" xfId="0" applyFont="1" applyFill="1" applyBorder="1" applyAlignment="1" applyProtection="1">
      <alignment horizontal="center"/>
      <protection hidden="1"/>
    </xf>
    <xf numFmtId="3" fontId="6" fillId="2" borderId="3" xfId="0" applyNumberFormat="1" applyFont="1" applyFill="1" applyBorder="1" applyAlignment="1" applyProtection="1">
      <alignment/>
      <protection hidden="1"/>
    </xf>
    <xf numFmtId="0" fontId="6" fillId="2" borderId="2" xfId="0" applyFont="1" applyFill="1" applyBorder="1" applyAlignment="1" applyProtection="1">
      <alignment/>
      <protection hidden="1"/>
    </xf>
    <xf numFmtId="3" fontId="6" fillId="2" borderId="2" xfId="0" applyNumberFormat="1" applyFont="1" applyFill="1" applyBorder="1" applyAlignment="1" applyProtection="1">
      <alignment/>
      <protection hidden="1"/>
    </xf>
    <xf numFmtId="3" fontId="7" fillId="0" borderId="8" xfId="0" applyNumberFormat="1" applyFont="1" applyFill="1" applyBorder="1" applyAlignment="1" applyProtection="1">
      <alignment/>
      <protection hidden="1"/>
    </xf>
    <xf numFmtId="0" fontId="6" fillId="2" borderId="3" xfId="0" applyFont="1" applyFill="1" applyBorder="1" applyAlignment="1" applyProtection="1">
      <alignment/>
      <protection hidden="1"/>
    </xf>
    <xf numFmtId="171" fontId="6" fillId="2" borderId="3" xfId="0" applyNumberFormat="1" applyFont="1" applyFill="1" applyBorder="1" applyAlignment="1" applyProtection="1">
      <alignment/>
      <protection hidden="1"/>
    </xf>
    <xf numFmtId="37" fontId="7" fillId="0" borderId="0" xfId="0" applyNumberFormat="1" applyFont="1" applyFill="1" applyBorder="1" applyAlignment="1" applyProtection="1">
      <alignment horizontal="center" vertical="center"/>
      <protection hidden="1"/>
    </xf>
    <xf numFmtId="37" fontId="7" fillId="0" borderId="0" xfId="0" applyNumberFormat="1" applyFont="1" applyFill="1" applyBorder="1" applyAlignment="1" applyProtection="1">
      <alignment horizontal="left" vertical="center"/>
      <protection hidden="1"/>
    </xf>
    <xf numFmtId="0" fontId="6" fillId="0" borderId="4" xfId="0" applyFont="1" applyFill="1" applyBorder="1" applyAlignment="1" applyProtection="1">
      <alignment horizontal="left"/>
      <protection hidden="1"/>
    </xf>
    <xf numFmtId="0" fontId="4" fillId="0" borderId="2" xfId="20" applyFont="1" applyFill="1" applyBorder="1" applyAlignment="1" applyProtection="1">
      <alignment horizontal="left" vertical="center"/>
      <protection hidden="1"/>
    </xf>
    <xf numFmtId="0" fontId="6" fillId="0" borderId="19" xfId="0" applyFont="1" applyBorder="1" applyAlignment="1" applyProtection="1">
      <alignment/>
      <protection/>
    </xf>
    <xf numFmtId="0" fontId="6" fillId="0" borderId="20" xfId="0" applyFont="1" applyBorder="1" applyAlignment="1" applyProtection="1">
      <alignment/>
      <protection/>
    </xf>
    <xf numFmtId="0" fontId="7" fillId="0" borderId="20" xfId="0" applyFont="1" applyBorder="1" applyAlignment="1" applyProtection="1">
      <alignment/>
      <protection/>
    </xf>
    <xf numFmtId="0" fontId="7" fillId="0" borderId="21" xfId="0" applyFont="1" applyBorder="1" applyAlignment="1" applyProtection="1">
      <alignment/>
      <protection/>
    </xf>
    <xf numFmtId="0" fontId="7" fillId="0" borderId="0" xfId="0" applyFont="1" applyBorder="1" applyAlignment="1" applyProtection="1">
      <alignment/>
      <protection/>
    </xf>
    <xf numFmtId="0" fontId="6"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horizontal="justify" wrapText="1"/>
      <protection/>
    </xf>
    <xf numFmtId="0" fontId="7" fillId="0" borderId="0" xfId="0" applyFont="1" applyBorder="1" applyAlignment="1" applyProtection="1">
      <alignment horizontal="justify" vertical="top" wrapText="1"/>
      <protection/>
    </xf>
    <xf numFmtId="0" fontId="7" fillId="0" borderId="22" xfId="0" applyFont="1" applyBorder="1" applyAlignment="1" applyProtection="1">
      <alignment/>
      <protection/>
    </xf>
    <xf numFmtId="0" fontId="7" fillId="0" borderId="23" xfId="0" applyFont="1" applyBorder="1" applyAlignment="1" applyProtection="1">
      <alignment/>
      <protection/>
    </xf>
    <xf numFmtId="0" fontId="7" fillId="0" borderId="24" xfId="0" applyFont="1" applyBorder="1" applyAlignment="1" applyProtection="1">
      <alignment/>
      <protection/>
    </xf>
    <xf numFmtId="0" fontId="7" fillId="0" borderId="25" xfId="0" applyFont="1" applyBorder="1" applyAlignment="1" applyProtection="1">
      <alignment/>
      <protection/>
    </xf>
    <xf numFmtId="0" fontId="7" fillId="0" borderId="25" xfId="0" applyFont="1" applyBorder="1" applyAlignment="1" applyProtection="1">
      <alignment horizontal="justify" vertical="top" wrapText="1"/>
      <protection/>
    </xf>
    <xf numFmtId="0" fontId="7" fillId="0" borderId="26" xfId="0" applyFont="1" applyBorder="1" applyAlignment="1" applyProtection="1">
      <alignment horizontal="justify" vertical="top" wrapText="1"/>
      <protection/>
    </xf>
    <xf numFmtId="0" fontId="7" fillId="0" borderId="21" xfId="0" applyFont="1" applyBorder="1" applyAlignment="1" applyProtection="1">
      <alignment/>
      <protection/>
    </xf>
    <xf numFmtId="0" fontId="0" fillId="0" borderId="21" xfId="0" applyBorder="1" applyAlignment="1">
      <alignment/>
    </xf>
    <xf numFmtId="0" fontId="0" fillId="0" borderId="0" xfId="0" applyBorder="1" applyAlignment="1">
      <alignment/>
    </xf>
    <xf numFmtId="0" fontId="0" fillId="0" borderId="0" xfId="0" applyBorder="1" applyAlignment="1" applyProtection="1">
      <alignment/>
      <protection/>
    </xf>
    <xf numFmtId="0" fontId="7" fillId="0" borderId="21" xfId="0" applyFont="1" applyBorder="1" applyAlignment="1" applyProtection="1">
      <alignment horizontal="justify" vertical="top" wrapText="1"/>
      <protection/>
    </xf>
    <xf numFmtId="0" fontId="12" fillId="0" borderId="0" xfId="0" applyFont="1" applyBorder="1" applyAlignment="1" applyProtection="1">
      <alignment/>
      <protection/>
    </xf>
    <xf numFmtId="0" fontId="12" fillId="0" borderId="0" xfId="0" applyFont="1" applyBorder="1" applyAlignment="1" applyProtection="1">
      <alignment horizontal="left"/>
      <protection/>
    </xf>
    <xf numFmtId="0" fontId="12" fillId="0" borderId="0" xfId="0" applyFont="1" applyAlignment="1" applyProtection="1">
      <alignment/>
      <protection/>
    </xf>
    <xf numFmtId="37" fontId="12" fillId="0" borderId="0" xfId="0" applyNumberFormat="1" applyFont="1" applyFill="1" applyBorder="1" applyAlignment="1" applyProtection="1">
      <alignment vertical="center"/>
      <protection/>
    </xf>
    <xf numFmtId="0" fontId="15" fillId="0" borderId="0" xfId="0" applyFont="1" applyBorder="1" applyAlignment="1" applyProtection="1">
      <alignment/>
      <protection/>
    </xf>
    <xf numFmtId="4" fontId="7" fillId="0" borderId="6" xfId="0" applyNumberFormat="1" applyFont="1" applyFill="1" applyBorder="1" applyAlignment="1" applyProtection="1">
      <alignment/>
      <protection hidden="1"/>
    </xf>
    <xf numFmtId="170" fontId="7" fillId="0" borderId="6" xfId="0" applyNumberFormat="1" applyFont="1" applyFill="1" applyBorder="1" applyAlignment="1" applyProtection="1">
      <alignment/>
      <protection hidden="1"/>
    </xf>
    <xf numFmtId="4" fontId="7" fillId="0" borderId="3" xfId="0" applyNumberFormat="1" applyFont="1" applyFill="1" applyBorder="1" applyAlignment="1" applyProtection="1">
      <alignment/>
      <protection hidden="1"/>
    </xf>
    <xf numFmtId="170" fontId="7" fillId="0" borderId="3" xfId="0" applyNumberFormat="1" applyFont="1" applyFill="1" applyBorder="1" applyAlignment="1" applyProtection="1">
      <alignment/>
      <protection hidden="1"/>
    </xf>
    <xf numFmtId="171" fontId="7" fillId="0" borderId="3" xfId="0" applyNumberFormat="1" applyFont="1" applyFill="1" applyBorder="1" applyAlignment="1" applyProtection="1">
      <alignment/>
      <protection hidden="1"/>
    </xf>
    <xf numFmtId="0" fontId="8" fillId="0" borderId="0" xfId="0" applyFont="1" applyFill="1" applyBorder="1" applyAlignment="1" applyProtection="1">
      <alignment horizontal="left"/>
      <protection hidden="1"/>
    </xf>
    <xf numFmtId="0" fontId="7" fillId="4" borderId="21" xfId="0" applyFont="1" applyFill="1" applyBorder="1" applyAlignment="1" applyProtection="1">
      <alignment horizontal="left"/>
      <protection hidden="1"/>
    </xf>
    <xf numFmtId="0" fontId="7" fillId="4" borderId="23" xfId="0" applyFont="1" applyFill="1" applyBorder="1" applyAlignment="1" applyProtection="1">
      <alignment horizontal="left"/>
      <protection hidden="1"/>
    </xf>
    <xf numFmtId="0" fontId="7" fillId="0" borderId="24" xfId="0" applyFont="1" applyFill="1" applyBorder="1" applyAlignment="1" applyProtection="1">
      <alignment horizontal="left"/>
      <protection hidden="1"/>
    </xf>
    <xf numFmtId="0" fontId="7" fillId="0" borderId="26" xfId="0" applyFont="1" applyFill="1" applyBorder="1" applyAlignment="1" applyProtection="1">
      <alignment horizontal="left"/>
      <protection hidden="1"/>
    </xf>
    <xf numFmtId="4" fontId="7" fillId="0" borderId="3" xfId="0" applyNumberFormat="1" applyFont="1" applyFill="1" applyBorder="1" applyAlignment="1" applyProtection="1">
      <alignment/>
      <protection locked="0"/>
    </xf>
    <xf numFmtId="4" fontId="7" fillId="0" borderId="3" xfId="0" applyNumberFormat="1" applyFont="1" applyFill="1" applyBorder="1" applyAlignment="1" applyProtection="1">
      <alignment/>
      <protection/>
    </xf>
    <xf numFmtId="0" fontId="3" fillId="0" borderId="0" xfId="0" applyFont="1" applyFill="1" applyBorder="1" applyAlignment="1" applyProtection="1">
      <alignment horizontal="left" vertical="center"/>
      <protection hidden="1"/>
    </xf>
    <xf numFmtId="0" fontId="12" fillId="0" borderId="0" xfId="0" applyFont="1" applyBorder="1" applyAlignment="1" applyProtection="1">
      <alignment horizontal="left" wrapText="1"/>
      <protection/>
    </xf>
    <xf numFmtId="0" fontId="12" fillId="0" borderId="0" xfId="0" applyFont="1" applyFill="1" applyBorder="1" applyAlignment="1" applyProtection="1">
      <alignment horizontal="left"/>
      <protection hidden="1"/>
    </xf>
    <xf numFmtId="37" fontId="11" fillId="0" borderId="1" xfId="0" applyNumberFormat="1" applyFont="1" applyFill="1" applyBorder="1" applyAlignment="1" applyProtection="1">
      <alignment horizontal="left" vertical="center"/>
      <protection hidden="1"/>
    </xf>
    <xf numFmtId="0" fontId="7" fillId="0" borderId="0" xfId="0" applyFont="1" applyBorder="1" applyAlignment="1" applyProtection="1">
      <alignment wrapText="1"/>
      <protection/>
    </xf>
    <xf numFmtId="0" fontId="0" fillId="0" borderId="0" xfId="0" applyBorder="1" applyAlignment="1">
      <alignment wrapText="1"/>
    </xf>
    <xf numFmtId="37" fontId="4" fillId="0" borderId="0" xfId="0" applyNumberFormat="1" applyFont="1" applyFill="1" applyBorder="1" applyAlignment="1" applyProtection="1">
      <alignment horizontal="left" vertical="center"/>
      <protection hidden="1"/>
    </xf>
    <xf numFmtId="15" fontId="7" fillId="0" borderId="0" xfId="0" applyNumberFormat="1" applyFont="1" applyFill="1" applyBorder="1" applyAlignment="1" applyProtection="1" quotePrefix="1">
      <alignment horizontal="right" vertical="center"/>
      <protection hidden="1"/>
    </xf>
    <xf numFmtId="0" fontId="7" fillId="0" borderId="4" xfId="0" applyFont="1" applyFill="1" applyBorder="1" applyAlignment="1" applyProtection="1">
      <alignment horizontal="center"/>
      <protection hidden="1"/>
    </xf>
    <xf numFmtId="0" fontId="0" fillId="0" borderId="2" xfId="0" applyBorder="1" applyAlignment="1">
      <alignment horizontal="center"/>
    </xf>
    <xf numFmtId="0" fontId="0" fillId="0" borderId="5" xfId="0" applyBorder="1" applyAlignment="1">
      <alignment horizontal="center"/>
    </xf>
    <xf numFmtId="0" fontId="12" fillId="0" borderId="0" xfId="0" applyFont="1" applyBorder="1" applyAlignment="1" applyProtection="1">
      <alignment horizontal="left" wrapText="1"/>
      <protection/>
    </xf>
    <xf numFmtId="37" fontId="7"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37" fontId="7" fillId="0" borderId="0" xfId="0" applyNumberFormat="1" applyFont="1" applyFill="1" applyBorder="1" applyAlignment="1" applyProtection="1">
      <alignment horizontal="left" vertical="center"/>
      <protection hidden="1"/>
    </xf>
    <xf numFmtId="0" fontId="4" fillId="0" borderId="7" xfId="0" applyFont="1" applyFill="1" applyBorder="1" applyAlignment="1" applyProtection="1">
      <alignment horizontal="left" vertical="center" wrapText="1"/>
      <protection hidden="1"/>
    </xf>
    <xf numFmtId="0" fontId="4" fillId="0" borderId="8" xfId="0" applyFont="1" applyFill="1" applyBorder="1" applyAlignment="1" applyProtection="1">
      <alignment horizontal="left" vertical="center" wrapText="1"/>
      <protection hidden="1"/>
    </xf>
    <xf numFmtId="0" fontId="4" fillId="0" borderId="9" xfId="0" applyFont="1" applyFill="1" applyBorder="1" applyAlignment="1" applyProtection="1">
      <alignment horizontal="left" vertical="center" wrapText="1"/>
      <protection hidden="1"/>
    </xf>
    <xf numFmtId="0" fontId="4" fillId="0" borderId="10"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11" xfId="0" applyFont="1" applyFill="1" applyBorder="1" applyAlignment="1" applyProtection="1">
      <alignment horizontal="left" vertical="center" wrapText="1"/>
      <protection hidden="1"/>
    </xf>
    <xf numFmtId="0" fontId="6" fillId="0" borderId="0" xfId="0" applyFont="1" applyBorder="1" applyAlignment="1" applyProtection="1">
      <alignment horizontal="left" vertical="center"/>
      <protection hidden="1"/>
    </xf>
    <xf numFmtId="37" fontId="7" fillId="0"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4" fillId="0" borderId="7" xfId="20" applyFont="1" applyFill="1" applyBorder="1" applyAlignment="1" applyProtection="1">
      <alignment horizontal="left" vertical="top" wrapText="1"/>
      <protection hidden="1"/>
    </xf>
    <xf numFmtId="0" fontId="4" fillId="0" borderId="8" xfId="20" applyFont="1" applyFill="1" applyBorder="1" applyAlignment="1" applyProtection="1">
      <alignment horizontal="left" vertical="top" wrapText="1"/>
      <protection hidden="1"/>
    </xf>
    <xf numFmtId="0" fontId="4" fillId="0" borderId="9" xfId="20" applyFont="1" applyFill="1" applyBorder="1" applyAlignment="1" applyProtection="1">
      <alignment horizontal="left" vertical="top" wrapText="1"/>
      <protection hidden="1"/>
    </xf>
    <xf numFmtId="0" fontId="4" fillId="0" borderId="10" xfId="20" applyFont="1" applyFill="1" applyBorder="1" applyAlignment="1" applyProtection="1">
      <alignment horizontal="left" vertical="top" wrapText="1"/>
      <protection hidden="1"/>
    </xf>
    <xf numFmtId="0" fontId="4" fillId="0" borderId="0" xfId="20" applyFont="1" applyFill="1" applyBorder="1" applyAlignment="1" applyProtection="1">
      <alignment horizontal="left" vertical="top" wrapText="1"/>
      <protection hidden="1"/>
    </xf>
    <xf numFmtId="0" fontId="4" fillId="0" borderId="11" xfId="20" applyFont="1" applyFill="1" applyBorder="1" applyAlignment="1" applyProtection="1">
      <alignment horizontal="left" vertical="top" wrapText="1"/>
      <protection hidden="1"/>
    </xf>
    <xf numFmtId="0" fontId="4" fillId="0" borderId="12" xfId="20" applyFont="1" applyFill="1" applyBorder="1" applyAlignment="1" applyProtection="1">
      <alignment horizontal="left" vertical="top" wrapText="1"/>
      <protection hidden="1"/>
    </xf>
    <xf numFmtId="0" fontId="4" fillId="0" borderId="13" xfId="20" applyFont="1" applyFill="1" applyBorder="1" applyAlignment="1" applyProtection="1">
      <alignment horizontal="left" vertical="top" wrapText="1"/>
      <protection hidden="1"/>
    </xf>
    <xf numFmtId="0" fontId="4" fillId="0" borderId="14" xfId="20" applyFont="1" applyFill="1" applyBorder="1" applyAlignment="1" applyProtection="1">
      <alignment horizontal="left" vertical="top" wrapText="1"/>
      <protection hidden="1"/>
    </xf>
    <xf numFmtId="37" fontId="4" fillId="3" borderId="4" xfId="0" applyNumberFormat="1" applyFont="1" applyFill="1" applyBorder="1" applyAlignment="1" applyProtection="1">
      <alignment horizontal="left" vertical="center"/>
      <protection hidden="1"/>
    </xf>
    <xf numFmtId="0" fontId="0" fillId="3" borderId="2" xfId="0" applyFill="1" applyBorder="1" applyAlignment="1">
      <alignment horizontal="left" vertical="center"/>
    </xf>
    <xf numFmtId="0" fontId="0" fillId="0" borderId="23" xfId="0" applyBorder="1" applyAlignment="1">
      <alignment wrapText="1"/>
    </xf>
    <xf numFmtId="0" fontId="7" fillId="4" borderId="0" xfId="0" applyFont="1" applyFill="1" applyAlignment="1" applyProtection="1">
      <alignment vertical="top" wrapText="1"/>
      <protection hidden="1"/>
    </xf>
    <xf numFmtId="0" fontId="0" fillId="0" borderId="0" xfId="0" applyAlignment="1" applyProtection="1">
      <alignment vertical="top" wrapText="1"/>
      <protection hidden="1"/>
    </xf>
    <xf numFmtId="0" fontId="7" fillId="0" borderId="4" xfId="0" applyFont="1" applyBorder="1" applyAlignment="1">
      <alignment horizontal="left"/>
    </xf>
    <xf numFmtId="0" fontId="7" fillId="0" borderId="2" xfId="0" applyFont="1" applyBorder="1" applyAlignment="1">
      <alignment horizontal="left"/>
    </xf>
    <xf numFmtId="0" fontId="7" fillId="0" borderId="5" xfId="0" applyFont="1" applyBorder="1" applyAlignment="1">
      <alignment horizontal="left"/>
    </xf>
    <xf numFmtId="0" fontId="7" fillId="4" borderId="19" xfId="0" applyFont="1" applyFill="1" applyBorder="1" applyAlignment="1" applyProtection="1">
      <alignment horizontal="left"/>
      <protection hidden="1"/>
    </xf>
    <xf numFmtId="0" fontId="7" fillId="0" borderId="22" xfId="0" applyFont="1" applyBorder="1" applyAlignment="1" applyProtection="1">
      <alignment horizontal="left"/>
      <protection hidden="1"/>
    </xf>
    <xf numFmtId="3" fontId="7" fillId="3" borderId="4" xfId="0" applyNumberFormat="1" applyFont="1" applyFill="1" applyBorder="1" applyAlignment="1" applyProtection="1">
      <alignment/>
      <protection locked="0"/>
    </xf>
    <xf numFmtId="0" fontId="0" fillId="0" borderId="5" xfId="0" applyBorder="1" applyAlignment="1">
      <alignment/>
    </xf>
    <xf numFmtId="0" fontId="6" fillId="4" borderId="0" xfId="0" applyFont="1" applyFill="1" applyAlignment="1" applyProtection="1">
      <alignment horizontal="left"/>
      <protection hidden="1"/>
    </xf>
    <xf numFmtId="0" fontId="6" fillId="2" borderId="15" xfId="0" applyFont="1" applyFill="1" applyBorder="1" applyAlignment="1" applyProtection="1">
      <alignment horizontal="center"/>
      <protection hidden="1"/>
    </xf>
    <xf numFmtId="0" fontId="6" fillId="2" borderId="15" xfId="0" applyFont="1" applyFill="1" applyBorder="1" applyAlignment="1" applyProtection="1">
      <alignment/>
      <protection hidden="1"/>
    </xf>
    <xf numFmtId="3" fontId="7" fillId="4" borderId="4" xfId="0" applyNumberFormat="1" applyFont="1" applyFill="1" applyBorder="1" applyAlignment="1" applyProtection="1">
      <alignment/>
      <protection hidden="1"/>
    </xf>
    <xf numFmtId="3" fontId="7" fillId="4" borderId="5" xfId="0" applyNumberFormat="1" applyFont="1" applyFill="1" applyBorder="1" applyAlignment="1" applyProtection="1">
      <alignment/>
      <protection hidden="1"/>
    </xf>
    <xf numFmtId="0" fontId="6" fillId="4" borderId="0" xfId="0" applyFont="1" applyFill="1" applyAlignment="1" applyProtection="1">
      <alignment wrapText="1"/>
      <protection hidden="1"/>
    </xf>
    <xf numFmtId="0" fontId="0" fillId="0" borderId="0" xfId="0" applyAlignment="1">
      <alignment wrapText="1"/>
    </xf>
    <xf numFmtId="0" fontId="11" fillId="0" borderId="0" xfId="0" applyFont="1" applyFill="1" applyAlignment="1" applyProtection="1">
      <alignment wrapText="1"/>
      <protection hidden="1"/>
    </xf>
    <xf numFmtId="0" fontId="11" fillId="4" borderId="0" xfId="0" applyFont="1" applyFill="1" applyAlignment="1" applyProtection="1">
      <alignment wrapText="1"/>
      <protection hidden="1"/>
    </xf>
    <xf numFmtId="0" fontId="7" fillId="4" borderId="0" xfId="0" applyFont="1" applyFill="1" applyBorder="1" applyAlignment="1" applyProtection="1">
      <alignment horizontal="left" vertical="top" wrapText="1"/>
      <protection hidden="1"/>
    </xf>
    <xf numFmtId="0" fontId="0" fillId="0" borderId="0" xfId="0" applyAlignment="1">
      <alignment vertical="top" wrapText="1"/>
    </xf>
  </cellXfs>
  <cellStyles count="10">
    <cellStyle name="Normal" xfId="0"/>
    <cellStyle name="Followed Hyperlink" xfId="15"/>
    <cellStyle name="Hyperlink" xfId="16"/>
    <cellStyle name="Comma" xfId="17"/>
    <cellStyle name="Comma [0]" xfId="18"/>
    <cellStyle name="Percent" xfId="19"/>
    <cellStyle name="Standaard_Concept nac 2004 ent II" xfId="20"/>
    <cellStyle name="Tabelstandaard Totaal" xfId="21"/>
    <cellStyle name="Currency" xfId="22"/>
    <cellStyle name="Currency [0]" xfId="23"/>
  </cellStyles>
  <dxfs count="2">
    <dxf>
      <fill>
        <patternFill>
          <bgColor rgb="FFCCFFCC"/>
        </patternFill>
      </fill>
      <border/>
    </dxf>
    <dxf>
      <fill>
        <patternFill>
          <bgColor rgb="FFD7DCE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0</xdr:row>
      <xdr:rowOff>66675</xdr:rowOff>
    </xdr:from>
    <xdr:to>
      <xdr:col>8</xdr:col>
      <xdr:colOff>428625</xdr:colOff>
      <xdr:row>4</xdr:row>
      <xdr:rowOff>66675</xdr:rowOff>
    </xdr:to>
    <xdr:pic>
      <xdr:nvPicPr>
        <xdr:cNvPr id="1" name="Picture 2"/>
        <xdr:cNvPicPr preferRelativeResize="1">
          <a:picLocks noChangeAspect="1"/>
        </xdr:cNvPicPr>
      </xdr:nvPicPr>
      <xdr:blipFill>
        <a:blip r:embed="rId1"/>
        <a:stretch>
          <a:fillRect/>
        </a:stretch>
      </xdr:blipFill>
      <xdr:spPr>
        <a:xfrm>
          <a:off x="6762750" y="66675"/>
          <a:ext cx="1685925" cy="7620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Blad12">
    <pageSetUpPr fitToPage="1"/>
  </sheetPr>
  <dimension ref="A1:Y45"/>
  <sheetViews>
    <sheetView showGridLines="0" showRowColHeaders="0" showZeros="0" tabSelected="1" showOutlineSymbols="0" zoomScaleSheetLayoutView="100" workbookViewId="0" topLeftCell="A1">
      <selection activeCell="D8" sqref="D8"/>
    </sheetView>
  </sheetViews>
  <sheetFormatPr defaultColWidth="9.140625" defaultRowHeight="12.75"/>
  <cols>
    <col min="1" max="1" width="31.7109375" style="35" customWidth="1"/>
    <col min="2" max="2" width="22.8515625" style="35" customWidth="1"/>
    <col min="3" max="3" width="8.00390625" style="35" customWidth="1"/>
    <col min="4" max="4" width="8.57421875" style="35" customWidth="1"/>
    <col min="5" max="5" width="2.7109375" style="35" customWidth="1"/>
    <col min="6" max="6" width="20.7109375" style="35" customWidth="1"/>
    <col min="7" max="7" width="10.7109375" style="35" customWidth="1"/>
    <col min="8" max="8" width="15.00390625" style="35" customWidth="1"/>
    <col min="9" max="9" width="15.28125" style="35" customWidth="1"/>
    <col min="10" max="10" width="2.57421875" style="35" customWidth="1"/>
    <col min="11" max="16384" width="9.140625" style="35" customWidth="1"/>
  </cols>
  <sheetData>
    <row r="1" spans="1:5" ht="12.75" customHeight="1">
      <c r="A1" s="185" t="s">
        <v>102</v>
      </c>
      <c r="B1" s="34"/>
      <c r="C1" s="36"/>
      <c r="D1" s="36"/>
      <c r="E1" s="36"/>
    </row>
    <row r="2" ht="12.75" customHeight="1"/>
    <row r="3" spans="1:6" ht="17.25" customHeight="1">
      <c r="A3" s="183" t="s">
        <v>60</v>
      </c>
      <c r="B3" s="38">
        <v>2009</v>
      </c>
      <c r="D3" s="37"/>
      <c r="E3" s="37"/>
      <c r="F3" s="37"/>
    </row>
    <row r="4" spans="1:6" ht="17.25" customHeight="1">
      <c r="A4" s="183" t="s">
        <v>99</v>
      </c>
      <c r="B4" s="38"/>
      <c r="D4" s="37"/>
      <c r="E4" s="37"/>
      <c r="F4" s="37"/>
    </row>
    <row r="5" spans="1:6" ht="12.75" customHeight="1">
      <c r="A5" s="36" t="s">
        <v>72</v>
      </c>
      <c r="B5" s="36"/>
      <c r="C5" s="37"/>
      <c r="D5" s="37"/>
      <c r="E5" s="37"/>
      <c r="F5" s="37"/>
    </row>
    <row r="6" spans="1:15" s="36" customFormat="1" ht="12.75" customHeight="1">
      <c r="A6" s="5"/>
      <c r="B6" s="5"/>
      <c r="C6" s="1"/>
      <c r="D6" s="1"/>
      <c r="F6" s="8" t="s">
        <v>46</v>
      </c>
      <c r="G6" s="1"/>
      <c r="H6" s="1"/>
      <c r="J6" s="1"/>
      <c r="K6" s="1"/>
      <c r="L6" s="1"/>
      <c r="M6" s="1"/>
      <c r="N6" s="1"/>
      <c r="O6" s="1"/>
    </row>
    <row r="7" spans="1:18" s="36" customFormat="1" ht="12.75" customHeight="1">
      <c r="A7" s="21" t="str">
        <f>IF(OR($D8=0),"U dient het NZa-nummer in te vullen.","")</f>
        <v>U dient het NZa-nummer in te vullen.</v>
      </c>
      <c r="B7" s="22"/>
      <c r="C7" s="39" t="s">
        <v>66</v>
      </c>
      <c r="D7" s="40" t="s">
        <v>67</v>
      </c>
      <c r="F7" s="8" t="s">
        <v>47</v>
      </c>
      <c r="G7" s="191" t="s">
        <v>100</v>
      </c>
      <c r="H7" s="192"/>
      <c r="I7" s="193"/>
      <c r="J7" s="5"/>
      <c r="K7" s="5"/>
      <c r="L7" s="207"/>
      <c r="M7" s="207"/>
      <c r="N7" s="207"/>
      <c r="O7" s="205"/>
      <c r="P7" s="205"/>
      <c r="Q7" s="205"/>
      <c r="R7" s="205"/>
    </row>
    <row r="8" spans="1:14" s="36" customFormat="1" ht="12.75" customHeight="1">
      <c r="A8" s="9" t="s">
        <v>68</v>
      </c>
      <c r="B8" s="10"/>
      <c r="C8" s="42">
        <v>60</v>
      </c>
      <c r="D8" s="120"/>
      <c r="F8" s="8" t="s">
        <v>48</v>
      </c>
      <c r="G8" s="191">
        <v>0</v>
      </c>
      <c r="H8" s="192"/>
      <c r="I8" s="193"/>
      <c r="J8" s="4"/>
      <c r="K8" s="197"/>
      <c r="L8" s="197"/>
      <c r="M8" s="197"/>
      <c r="N8" s="197"/>
    </row>
    <row r="9" spans="1:14" s="36" customFormat="1" ht="12.75" customHeight="1">
      <c r="A9" s="9" t="s">
        <v>73</v>
      </c>
      <c r="B9" s="6"/>
      <c r="C9" s="145"/>
      <c r="D9" s="120"/>
      <c r="F9" s="8" t="s">
        <v>49</v>
      </c>
      <c r="G9" s="191">
        <v>1</v>
      </c>
      <c r="H9" s="192"/>
      <c r="I9" s="193"/>
      <c r="J9" s="4"/>
      <c r="K9" s="143"/>
      <c r="L9" s="143"/>
      <c r="M9" s="143"/>
      <c r="N9" s="143"/>
    </row>
    <row r="10" spans="1:18" s="36" customFormat="1" ht="12.75" customHeight="1">
      <c r="A10" s="144" t="s">
        <v>81</v>
      </c>
      <c r="B10" s="6"/>
      <c r="C10" s="10"/>
      <c r="D10" s="1"/>
      <c r="E10" s="1"/>
      <c r="J10" s="43"/>
      <c r="K10" s="43"/>
      <c r="L10" s="206"/>
      <c r="M10" s="206"/>
      <c r="N10" s="206"/>
      <c r="O10" s="205"/>
      <c r="P10" s="205"/>
      <c r="Q10" s="205"/>
      <c r="R10" s="205"/>
    </row>
    <row r="11" spans="1:18" s="36" customFormat="1" ht="12.75" customHeight="1">
      <c r="A11" s="5"/>
      <c r="B11" s="1"/>
      <c r="C11" s="1"/>
      <c r="D11" s="1"/>
      <c r="E11" s="1"/>
      <c r="J11" s="43"/>
      <c r="L11" s="4"/>
      <c r="M11" s="4"/>
      <c r="N11" s="4"/>
      <c r="O11" s="142"/>
      <c r="P11" s="142"/>
      <c r="Q11" s="142"/>
      <c r="R11" s="142"/>
    </row>
    <row r="12" spans="1:18" s="36" customFormat="1" ht="12.75" customHeight="1">
      <c r="A12" s="146" t="s">
        <v>74</v>
      </c>
      <c r="B12" s="147"/>
      <c r="C12" s="147"/>
      <c r="D12" s="147"/>
      <c r="E12" s="148"/>
      <c r="F12" s="148"/>
      <c r="G12" s="148"/>
      <c r="H12" s="148"/>
      <c r="I12" s="155"/>
      <c r="J12" s="161"/>
      <c r="K12" s="152"/>
      <c r="L12" s="152"/>
      <c r="M12" s="152"/>
      <c r="N12" s="4"/>
      <c r="O12" s="142"/>
      <c r="P12" s="142"/>
      <c r="Q12" s="142"/>
      <c r="R12" s="142"/>
    </row>
    <row r="13" spans="1:18" s="36" customFormat="1" ht="12.75" customHeight="1">
      <c r="A13" s="149"/>
      <c r="B13" s="150"/>
      <c r="C13" s="151"/>
      <c r="D13" s="151"/>
      <c r="E13" s="150"/>
      <c r="F13" s="150"/>
      <c r="G13" s="150"/>
      <c r="H13" s="150"/>
      <c r="I13" s="156"/>
      <c r="J13" s="161"/>
      <c r="K13" s="152"/>
      <c r="L13" s="152"/>
      <c r="M13" s="152"/>
      <c r="N13" s="4"/>
      <c r="O13" s="142"/>
      <c r="P13" s="142"/>
      <c r="Q13" s="142"/>
      <c r="R13" s="142"/>
    </row>
    <row r="14" spans="1:18" s="36" customFormat="1" ht="12.75" customHeight="1">
      <c r="A14" s="149"/>
      <c r="B14" s="187" t="s">
        <v>75</v>
      </c>
      <c r="C14" s="188"/>
      <c r="D14" s="188"/>
      <c r="E14" s="188"/>
      <c r="F14" s="188"/>
      <c r="G14" s="188"/>
      <c r="H14" s="188"/>
      <c r="I14" s="219"/>
      <c r="J14" s="162"/>
      <c r="K14" s="43"/>
      <c r="L14" s="152"/>
      <c r="M14" s="152"/>
      <c r="N14" s="4"/>
      <c r="O14" s="142"/>
      <c r="P14" s="142"/>
      <c r="Q14" s="142"/>
      <c r="R14" s="142"/>
    </row>
    <row r="15" spans="1:18" s="36" customFormat="1" ht="12.75" customHeight="1">
      <c r="A15" s="149"/>
      <c r="B15" s="188"/>
      <c r="C15" s="188"/>
      <c r="D15" s="188"/>
      <c r="E15" s="188"/>
      <c r="F15" s="188"/>
      <c r="G15" s="188"/>
      <c r="H15" s="188"/>
      <c r="I15" s="219"/>
      <c r="J15" s="162"/>
      <c r="K15" s="163"/>
      <c r="L15" s="164"/>
      <c r="M15" s="164"/>
      <c r="N15" s="4"/>
      <c r="O15" s="142"/>
      <c r="P15" s="142"/>
      <c r="Q15" s="142"/>
      <c r="R15" s="142"/>
    </row>
    <row r="16" spans="1:18" s="36" customFormat="1" ht="12.75" customHeight="1">
      <c r="A16" s="157"/>
      <c r="B16" s="158"/>
      <c r="C16" s="159"/>
      <c r="D16" s="159"/>
      <c r="E16" s="159"/>
      <c r="F16" s="159"/>
      <c r="G16" s="159"/>
      <c r="H16" s="159"/>
      <c r="I16" s="160"/>
      <c r="J16" s="165"/>
      <c r="K16" s="154"/>
      <c r="L16" s="153"/>
      <c r="M16" s="153"/>
      <c r="N16" s="4"/>
      <c r="O16" s="142"/>
      <c r="P16" s="142"/>
      <c r="Q16" s="142"/>
      <c r="R16" s="142"/>
    </row>
    <row r="17" spans="1:18" s="36" customFormat="1" ht="12.75" customHeight="1">
      <c r="A17" s="5"/>
      <c r="B17" s="1"/>
      <c r="C17" s="1"/>
      <c r="D17" s="1"/>
      <c r="E17" s="1"/>
      <c r="J17" s="43"/>
      <c r="K17" s="43"/>
      <c r="L17" s="4"/>
      <c r="M17" s="4"/>
      <c r="N17" s="4"/>
      <c r="O17" s="142"/>
      <c r="P17" s="142"/>
      <c r="Q17" s="142"/>
      <c r="R17" s="142"/>
    </row>
    <row r="18" spans="12:18" ht="12.75" customHeight="1">
      <c r="L18" s="206"/>
      <c r="M18" s="206"/>
      <c r="N18" s="206"/>
      <c r="O18" s="197"/>
      <c r="P18" s="197"/>
      <c r="Q18" s="197"/>
      <c r="R18" s="197"/>
    </row>
    <row r="19" spans="1:25" s="36" customFormat="1" ht="17.25" customHeight="1">
      <c r="A19" s="44" t="s">
        <v>57</v>
      </c>
      <c r="B19" s="111"/>
      <c r="C19" s="112"/>
      <c r="D19" s="113"/>
      <c r="E19" s="45"/>
      <c r="F19" s="11" t="s">
        <v>55</v>
      </c>
      <c r="G19" s="111"/>
      <c r="H19" s="112"/>
      <c r="I19" s="113"/>
      <c r="J19" s="2"/>
      <c r="K19" s="2"/>
      <c r="L19" s="13"/>
      <c r="M19" s="13"/>
      <c r="N19" s="12"/>
      <c r="O19" s="197"/>
      <c r="P19" s="197"/>
      <c r="Q19" s="197"/>
      <c r="R19" s="12"/>
      <c r="S19" s="204"/>
      <c r="T19" s="204"/>
      <c r="U19" s="204"/>
      <c r="V19" s="205"/>
      <c r="W19" s="205"/>
      <c r="X19" s="205"/>
      <c r="Y19" s="205"/>
    </row>
    <row r="20" spans="1:25" s="36" customFormat="1" ht="17.25" customHeight="1">
      <c r="A20" s="44" t="s">
        <v>41</v>
      </c>
      <c r="B20" s="111"/>
      <c r="C20" s="112"/>
      <c r="D20" s="113"/>
      <c r="E20" s="45"/>
      <c r="F20" s="8" t="s">
        <v>42</v>
      </c>
      <c r="G20" s="111"/>
      <c r="H20" s="112"/>
      <c r="I20" s="113"/>
      <c r="J20" s="2"/>
      <c r="K20" s="2"/>
      <c r="L20" s="12"/>
      <c r="M20" s="12"/>
      <c r="N20" s="12"/>
      <c r="O20" s="197"/>
      <c r="P20" s="197"/>
      <c r="Q20" s="197"/>
      <c r="R20" s="12"/>
      <c r="S20" s="196"/>
      <c r="T20" s="196"/>
      <c r="U20" s="196"/>
      <c r="V20" s="197"/>
      <c r="W20" s="197"/>
      <c r="X20" s="197"/>
      <c r="Y20" s="197"/>
    </row>
    <row r="21" spans="1:25" s="36" customFormat="1" ht="17.25" customHeight="1">
      <c r="A21" s="44" t="s">
        <v>42</v>
      </c>
      <c r="B21" s="111"/>
      <c r="C21" s="112"/>
      <c r="D21" s="113"/>
      <c r="E21" s="45"/>
      <c r="F21" s="8" t="s">
        <v>48</v>
      </c>
      <c r="G21" s="114"/>
      <c r="H21" s="115"/>
      <c r="I21" s="116"/>
      <c r="J21" s="2"/>
      <c r="K21" s="2"/>
      <c r="L21" s="13"/>
      <c r="M21" s="12"/>
      <c r="N21" s="12"/>
      <c r="O21" s="197"/>
      <c r="P21" s="197"/>
      <c r="Q21" s="197"/>
      <c r="R21" s="12"/>
      <c r="S21" s="196"/>
      <c r="T21" s="196"/>
      <c r="U21" s="196"/>
      <c r="V21" s="205"/>
      <c r="W21" s="205"/>
      <c r="X21" s="205"/>
      <c r="Y21" s="205"/>
    </row>
    <row r="22" spans="1:25" ht="17.25" customHeight="1">
      <c r="A22" s="44" t="s">
        <v>43</v>
      </c>
      <c r="B22" s="111"/>
      <c r="C22" s="112"/>
      <c r="D22" s="113"/>
      <c r="E22" s="45"/>
      <c r="F22" s="8" t="s">
        <v>56</v>
      </c>
      <c r="G22" s="117"/>
      <c r="H22" s="118"/>
      <c r="I22" s="119"/>
      <c r="J22" s="3"/>
      <c r="K22" s="3"/>
      <c r="L22" s="12"/>
      <c r="M22" s="12"/>
      <c r="N22" s="12"/>
      <c r="O22" s="197"/>
      <c r="P22" s="197"/>
      <c r="Q22" s="197"/>
      <c r="R22" s="12"/>
      <c r="S22" s="196"/>
      <c r="T22" s="196"/>
      <c r="U22" s="196"/>
      <c r="V22" s="197"/>
      <c r="W22" s="197"/>
      <c r="X22" s="197"/>
      <c r="Y22" s="197"/>
    </row>
    <row r="23" spans="1:25" ht="17.25" customHeight="1">
      <c r="A23" s="44" t="s">
        <v>44</v>
      </c>
      <c r="B23" s="111"/>
      <c r="C23" s="112"/>
      <c r="D23" s="113"/>
      <c r="E23" s="45"/>
      <c r="G23" s="46"/>
      <c r="H23" s="46"/>
      <c r="I23" s="46"/>
      <c r="J23" s="3"/>
      <c r="K23" s="3"/>
      <c r="L23" s="12"/>
      <c r="M23" s="12"/>
      <c r="N23" s="12"/>
      <c r="O23" s="197"/>
      <c r="P23" s="197"/>
      <c r="Q23" s="197"/>
      <c r="R23" s="12"/>
      <c r="S23" s="204"/>
      <c r="T23" s="204"/>
      <c r="U23" s="204"/>
      <c r="V23" s="197"/>
      <c r="W23" s="197"/>
      <c r="X23" s="197"/>
      <c r="Y23" s="197"/>
    </row>
    <row r="24" spans="1:25" ht="17.25" customHeight="1">
      <c r="A24" s="44" t="s">
        <v>45</v>
      </c>
      <c r="B24" s="111"/>
      <c r="C24" s="112"/>
      <c r="D24" s="116"/>
      <c r="E24" s="45"/>
      <c r="F24" s="11" t="s">
        <v>58</v>
      </c>
      <c r="G24" s="111"/>
      <c r="H24" s="112"/>
      <c r="I24" s="113"/>
      <c r="J24" s="3"/>
      <c r="K24" s="3"/>
      <c r="L24" s="12"/>
      <c r="M24" s="12"/>
      <c r="N24" s="12"/>
      <c r="O24" s="197"/>
      <c r="P24" s="197"/>
      <c r="Q24" s="197"/>
      <c r="R24" s="12"/>
      <c r="S24" s="196"/>
      <c r="T24" s="196"/>
      <c r="U24" s="196"/>
      <c r="V24" s="197"/>
      <c r="W24" s="197"/>
      <c r="X24" s="197"/>
      <c r="Y24" s="197"/>
    </row>
    <row r="25" spans="1:25" ht="17.25" customHeight="1">
      <c r="A25" s="39" t="s">
        <v>76</v>
      </c>
      <c r="B25" s="47"/>
      <c r="C25" s="47"/>
      <c r="D25" s="48"/>
      <c r="F25" s="8" t="s">
        <v>42</v>
      </c>
      <c r="G25" s="111"/>
      <c r="H25" s="112"/>
      <c r="I25" s="113"/>
      <c r="J25" s="2"/>
      <c r="K25" s="2"/>
      <c r="L25" s="13"/>
      <c r="M25" s="12"/>
      <c r="N25" s="12"/>
      <c r="O25" s="12"/>
      <c r="P25" s="12"/>
      <c r="Q25" s="12"/>
      <c r="R25" s="12"/>
      <c r="S25" s="196"/>
      <c r="T25" s="196"/>
      <c r="U25" s="196"/>
      <c r="V25" s="197"/>
      <c r="W25" s="197"/>
      <c r="X25" s="197"/>
      <c r="Y25" s="197"/>
    </row>
    <row r="26" spans="1:25" ht="17.25" customHeight="1">
      <c r="A26" s="208" t="s">
        <v>54</v>
      </c>
      <c r="B26" s="209"/>
      <c r="C26" s="209"/>
      <c r="D26" s="210"/>
      <c r="E26" s="41"/>
      <c r="F26" s="8" t="s">
        <v>48</v>
      </c>
      <c r="G26" s="114"/>
      <c r="H26" s="115"/>
      <c r="I26" s="116"/>
      <c r="J26" s="41"/>
      <c r="K26" s="41"/>
      <c r="L26" s="7"/>
      <c r="M26" s="7"/>
      <c r="N26" s="7"/>
      <c r="O26" s="7"/>
      <c r="P26" s="7"/>
      <c r="Q26" s="7"/>
      <c r="R26" s="12"/>
      <c r="S26" s="196"/>
      <c r="T26" s="196"/>
      <c r="U26" s="196"/>
      <c r="V26" s="197"/>
      <c r="W26" s="197"/>
      <c r="X26" s="197"/>
      <c r="Y26" s="197"/>
    </row>
    <row r="27" spans="1:25" ht="17.25" customHeight="1">
      <c r="A27" s="211"/>
      <c r="B27" s="212"/>
      <c r="C27" s="212"/>
      <c r="D27" s="213"/>
      <c r="E27" s="49"/>
      <c r="F27" s="8" t="s">
        <v>56</v>
      </c>
      <c r="G27" s="117"/>
      <c r="H27" s="118"/>
      <c r="I27" s="119"/>
      <c r="J27" s="50"/>
      <c r="K27" s="50"/>
      <c r="L27" s="7"/>
      <c r="M27" s="7"/>
      <c r="N27" s="7"/>
      <c r="O27" s="7"/>
      <c r="P27" s="7"/>
      <c r="Q27" s="7"/>
      <c r="R27" s="12"/>
      <c r="S27" s="204"/>
      <c r="T27" s="204"/>
      <c r="U27" s="204"/>
      <c r="V27" s="197"/>
      <c r="W27" s="197"/>
      <c r="X27" s="197"/>
      <c r="Y27" s="197"/>
    </row>
    <row r="28" spans="1:25" ht="17.25" customHeight="1">
      <c r="A28" s="214"/>
      <c r="B28" s="215"/>
      <c r="C28" s="215"/>
      <c r="D28" s="216"/>
      <c r="E28" s="49"/>
      <c r="G28" s="51"/>
      <c r="H28" s="51"/>
      <c r="I28" s="51"/>
      <c r="J28" s="50"/>
      <c r="K28" s="50"/>
      <c r="L28" s="7"/>
      <c r="M28" s="7"/>
      <c r="N28" s="7"/>
      <c r="O28" s="7"/>
      <c r="P28" s="7"/>
      <c r="Q28" s="14"/>
      <c r="R28" s="12"/>
      <c r="S28" s="196"/>
      <c r="T28" s="196"/>
      <c r="U28" s="196"/>
      <c r="V28" s="197"/>
      <c r="W28" s="197"/>
      <c r="X28" s="197"/>
      <c r="Y28" s="197"/>
    </row>
    <row r="29" spans="1:25" ht="17.25" customHeight="1">
      <c r="A29" s="23"/>
      <c r="B29" s="24"/>
      <c r="C29" s="24"/>
      <c r="D29" s="25"/>
      <c r="E29" s="49"/>
      <c r="F29" s="11" t="s">
        <v>59</v>
      </c>
      <c r="G29" s="111"/>
      <c r="H29" s="112"/>
      <c r="I29" s="113"/>
      <c r="J29" s="52"/>
      <c r="K29" s="52"/>
      <c r="L29" s="190"/>
      <c r="M29" s="190"/>
      <c r="N29" s="7"/>
      <c r="O29" s="195"/>
      <c r="P29" s="195"/>
      <c r="Q29" s="7"/>
      <c r="R29" s="12"/>
      <c r="S29" s="196"/>
      <c r="T29" s="196"/>
      <c r="U29" s="196"/>
      <c r="V29" s="197"/>
      <c r="W29" s="197"/>
      <c r="X29" s="197"/>
      <c r="Y29" s="197"/>
    </row>
    <row r="30" spans="1:13" ht="17.25" customHeight="1">
      <c r="A30" s="26"/>
      <c r="B30" s="27"/>
      <c r="C30" s="27"/>
      <c r="D30" s="28"/>
      <c r="E30" s="2"/>
      <c r="F30" s="8" t="s">
        <v>42</v>
      </c>
      <c r="G30" s="111"/>
      <c r="H30" s="112"/>
      <c r="I30" s="113"/>
      <c r="J30" s="2"/>
      <c r="K30" s="2"/>
      <c r="L30" s="2"/>
      <c r="M30" s="2"/>
    </row>
    <row r="31" spans="1:13" ht="17.25" customHeight="1">
      <c r="A31" s="29" t="s">
        <v>50</v>
      </c>
      <c r="B31" s="30"/>
      <c r="C31" s="31"/>
      <c r="D31" s="32" t="s">
        <v>51</v>
      </c>
      <c r="E31" s="2"/>
      <c r="F31" s="8" t="s">
        <v>48</v>
      </c>
      <c r="G31" s="114"/>
      <c r="H31" s="115"/>
      <c r="I31" s="116"/>
      <c r="J31" s="2"/>
      <c r="K31" s="2"/>
      <c r="L31" s="2"/>
      <c r="M31" s="2"/>
    </row>
    <row r="32" spans="1:13" ht="17.25" customHeight="1">
      <c r="A32" s="217" t="s">
        <v>52</v>
      </c>
      <c r="B32" s="218"/>
      <c r="C32" s="218"/>
      <c r="D32" s="122" t="s">
        <v>53</v>
      </c>
      <c r="E32" s="53"/>
      <c r="F32" s="8" t="s">
        <v>56</v>
      </c>
      <c r="G32" s="117"/>
      <c r="H32" s="118"/>
      <c r="I32" s="119"/>
      <c r="J32" s="2"/>
      <c r="K32" s="2"/>
      <c r="L32" s="2"/>
      <c r="M32" s="53"/>
    </row>
    <row r="33" spans="5:13" ht="12.75" customHeight="1">
      <c r="E33" s="2"/>
      <c r="G33" s="2"/>
      <c r="H33" s="2"/>
      <c r="I33" s="53"/>
      <c r="J33" s="189"/>
      <c r="K33" s="189"/>
      <c r="L33" s="189"/>
      <c r="M33" s="2"/>
    </row>
    <row r="34" spans="1:13" ht="12.75" customHeight="1">
      <c r="A34" s="13" t="s">
        <v>101</v>
      </c>
      <c r="E34" s="2"/>
      <c r="G34" s="2"/>
      <c r="H34" s="186">
        <f>IF('3. Productie'!L22="","",'3. Productie'!L22)</f>
      </c>
      <c r="I34" s="53"/>
      <c r="J34" s="2"/>
      <c r="K34" s="2"/>
      <c r="L34" s="2"/>
      <c r="M34" s="2"/>
    </row>
    <row r="35" spans="1:13" ht="12.75" customHeight="1">
      <c r="A35" s="13"/>
      <c r="E35" s="2"/>
      <c r="G35" s="2"/>
      <c r="H35" s="2"/>
      <c r="I35" s="53"/>
      <c r="J35" s="2"/>
      <c r="K35" s="2"/>
      <c r="L35" s="2"/>
      <c r="M35" s="2"/>
    </row>
    <row r="36" spans="1:9" ht="12.75" customHeight="1">
      <c r="A36" s="198" t="s">
        <v>77</v>
      </c>
      <c r="B36" s="199"/>
      <c r="C36" s="199"/>
      <c r="D36" s="199"/>
      <c r="E36" s="199"/>
      <c r="F36" s="199"/>
      <c r="G36" s="199"/>
      <c r="H36" s="199"/>
      <c r="I36" s="200"/>
    </row>
    <row r="37" spans="1:9" ht="12.75" customHeight="1">
      <c r="A37" s="201"/>
      <c r="B37" s="202"/>
      <c r="C37" s="202"/>
      <c r="D37" s="202"/>
      <c r="E37" s="202"/>
      <c r="F37" s="202"/>
      <c r="G37" s="202"/>
      <c r="H37" s="202"/>
      <c r="I37" s="203"/>
    </row>
    <row r="38" spans="1:9" ht="12.75" customHeight="1">
      <c r="A38" s="201"/>
      <c r="B38" s="202"/>
      <c r="C38" s="202"/>
      <c r="D38" s="202"/>
      <c r="E38" s="202"/>
      <c r="F38" s="202"/>
      <c r="G38" s="202"/>
      <c r="H38" s="202"/>
      <c r="I38" s="203"/>
    </row>
    <row r="39" spans="1:12" ht="12.75" customHeight="1">
      <c r="A39" s="201"/>
      <c r="B39" s="202"/>
      <c r="C39" s="202"/>
      <c r="D39" s="202"/>
      <c r="E39" s="202"/>
      <c r="F39" s="202"/>
      <c r="G39" s="202"/>
      <c r="H39" s="202"/>
      <c r="I39" s="203"/>
      <c r="J39" s="1"/>
      <c r="K39" s="1"/>
      <c r="L39" s="1"/>
    </row>
    <row r="40" spans="1:12" ht="12.75" customHeight="1">
      <c r="A40" s="201"/>
      <c r="B40" s="202"/>
      <c r="C40" s="202"/>
      <c r="D40" s="202"/>
      <c r="E40" s="202"/>
      <c r="F40" s="202"/>
      <c r="G40" s="202"/>
      <c r="H40" s="202"/>
      <c r="I40" s="203"/>
      <c r="J40" s="1"/>
      <c r="K40" s="1"/>
      <c r="L40" s="1"/>
    </row>
    <row r="41" spans="1:12" ht="12.75" customHeight="1">
      <c r="A41" s="201"/>
      <c r="B41" s="202"/>
      <c r="C41" s="202"/>
      <c r="D41" s="202"/>
      <c r="E41" s="202"/>
      <c r="F41" s="202"/>
      <c r="G41" s="202"/>
      <c r="H41" s="202"/>
      <c r="I41" s="203"/>
      <c r="J41" s="1"/>
      <c r="K41" s="1"/>
      <c r="L41" s="176" t="s">
        <v>79</v>
      </c>
    </row>
    <row r="42" spans="1:12" ht="12.75" customHeight="1">
      <c r="A42" s="54" t="s">
        <v>78</v>
      </c>
      <c r="B42" s="55"/>
      <c r="C42" s="55"/>
      <c r="D42" s="55"/>
      <c r="E42" s="55"/>
      <c r="F42" s="55"/>
      <c r="G42" s="55"/>
      <c r="H42" s="55"/>
      <c r="I42" s="33"/>
      <c r="J42" s="1"/>
      <c r="K42" s="1"/>
      <c r="L42" s="176" t="s">
        <v>80</v>
      </c>
    </row>
    <row r="43" spans="2:13" ht="12" customHeight="1">
      <c r="B43" s="166"/>
      <c r="C43" s="167"/>
      <c r="D43" s="166"/>
      <c r="E43" s="166"/>
      <c r="F43" s="166"/>
      <c r="G43" s="166"/>
      <c r="H43" s="166"/>
      <c r="I43" s="166"/>
      <c r="J43" s="168"/>
      <c r="K43" s="168"/>
      <c r="L43" s="169"/>
      <c r="M43" s="170"/>
    </row>
    <row r="44" spans="1:14" ht="12" customHeight="1">
      <c r="A44" s="194" t="s">
        <v>98</v>
      </c>
      <c r="B44" s="194"/>
      <c r="C44" s="194"/>
      <c r="D44" s="194"/>
      <c r="E44" s="194"/>
      <c r="F44" s="194"/>
      <c r="G44" s="194"/>
      <c r="H44" s="194"/>
      <c r="I44" s="194"/>
      <c r="J44" s="194"/>
      <c r="K44" s="184"/>
      <c r="L44" s="184"/>
      <c r="M44" s="184"/>
      <c r="N44" s="184"/>
    </row>
    <row r="45" spans="1:14" ht="12" customHeight="1">
      <c r="A45" s="194"/>
      <c r="B45" s="194"/>
      <c r="C45" s="194"/>
      <c r="D45" s="194"/>
      <c r="E45" s="194"/>
      <c r="F45" s="194"/>
      <c r="G45" s="194"/>
      <c r="H45" s="194"/>
      <c r="I45" s="194"/>
      <c r="J45" s="194"/>
      <c r="K45" s="184"/>
      <c r="L45" s="184"/>
      <c r="M45" s="184"/>
      <c r="N45" s="184"/>
    </row>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sheetData>
  <sheetProtection password="D8D0" sheet="1" objects="1" scenarios="1"/>
  <mergeCells count="46">
    <mergeCell ref="G7:I7"/>
    <mergeCell ref="G8:I8"/>
    <mergeCell ref="B14:I15"/>
    <mergeCell ref="G9:I9"/>
    <mergeCell ref="L18:N18"/>
    <mergeCell ref="A26:D28"/>
    <mergeCell ref="A32:C32"/>
    <mergeCell ref="J33:L33"/>
    <mergeCell ref="L29:M29"/>
    <mergeCell ref="O18:R18"/>
    <mergeCell ref="O19:Q19"/>
    <mergeCell ref="O21:Q21"/>
    <mergeCell ref="O23:Q23"/>
    <mergeCell ref="O7:R7"/>
    <mergeCell ref="K8:N8"/>
    <mergeCell ref="L10:N10"/>
    <mergeCell ref="O10:R10"/>
    <mergeCell ref="L7:N7"/>
    <mergeCell ref="S19:U19"/>
    <mergeCell ref="V19:Y19"/>
    <mergeCell ref="O20:Q20"/>
    <mergeCell ref="S20:U20"/>
    <mergeCell ref="V20:Y20"/>
    <mergeCell ref="S21:U21"/>
    <mergeCell ref="V21:Y21"/>
    <mergeCell ref="O22:Q22"/>
    <mergeCell ref="S22:U22"/>
    <mergeCell ref="V22:Y22"/>
    <mergeCell ref="S23:U23"/>
    <mergeCell ref="V23:Y23"/>
    <mergeCell ref="O24:Q24"/>
    <mergeCell ref="S24:U24"/>
    <mergeCell ref="V24:Y24"/>
    <mergeCell ref="S25:U25"/>
    <mergeCell ref="V25:Y25"/>
    <mergeCell ref="S26:U26"/>
    <mergeCell ref="V26:Y26"/>
    <mergeCell ref="S27:U27"/>
    <mergeCell ref="V27:Y27"/>
    <mergeCell ref="S28:U28"/>
    <mergeCell ref="V28:Y28"/>
    <mergeCell ref="A44:J45"/>
    <mergeCell ref="O29:P29"/>
    <mergeCell ref="S29:U29"/>
    <mergeCell ref="V29:Y29"/>
    <mergeCell ref="A36:I41"/>
  </mergeCells>
  <conditionalFormatting sqref="J19:K21 J30:M35 A29:D32 E30:E35 G33:I35">
    <cfRule type="expression" priority="1" dxfId="0" stopIfTrue="1">
      <formula>$I$23=TRUE</formula>
    </cfRule>
  </conditionalFormatting>
  <conditionalFormatting sqref="O29:P29 L29 V19:V29 O7 O10:O24 K8:K9">
    <cfRule type="expression" priority="2" dxfId="1" stopIfTrue="1">
      <formula>$C$27=TRUE</formula>
    </cfRule>
  </conditionalFormatting>
  <conditionalFormatting sqref="P28:Q28">
    <cfRule type="expression" priority="3" dxfId="1" stopIfTrue="1">
      <formula>#REF!=TRUE</formula>
    </cfRule>
  </conditionalFormatting>
  <conditionalFormatting sqref="D8:D9">
    <cfRule type="expression" priority="4" dxfId="0" stopIfTrue="1">
      <formula>$F$30=TRUE</formula>
    </cfRule>
  </conditionalFormatting>
  <dataValidations count="3">
    <dataValidation type="whole" allowBlank="1" showInputMessage="1" showErrorMessage="1" errorTitle="Onjuiste invoer:" error="- de invoer moet het juiste nummer zijn" sqref="D8:D9">
      <formula1>$M8</formula1>
      <formula2>$N8</formula2>
    </dataValidation>
    <dataValidation type="list" allowBlank="1" showInputMessage="1" showErrorMessage="1" prompt="U kunt hier 'ja' selecteren indien u geen toestemming wenst te verlenen." errorTitle="Fout!" error="U moet hier een ja of nee opgeven" sqref="I42">
      <formula1>$L$41:$L$42</formula1>
    </dataValidation>
    <dataValidation allowBlank="1" showInputMessage="1" showErrorMessage="1" prompt="U kunt hier 'ja' selecteren indien u geen toestemming wenst te verlenen." errorTitle="Fout!" error="U moet hier een ja of nee opgeven" sqref="L43"/>
  </dataValidations>
  <printOptions/>
  <pageMargins left="0.47" right="0.49" top="0.53" bottom="0.71" header="0.41" footer="0.5"/>
  <pageSetup fitToHeight="1" fitToWidth="1" horizontalDpi="1200" verticalDpi="1200" orientation="landscape"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195"/>
  <sheetViews>
    <sheetView showGridLines="0" showRowColHeaders="0" showZeros="0" showOutlineSymbols="0" zoomScaleSheetLayoutView="100" workbookViewId="0" topLeftCell="A1">
      <selection activeCell="F27" sqref="F27"/>
    </sheetView>
  </sheetViews>
  <sheetFormatPr defaultColWidth="9.140625" defaultRowHeight="15" customHeight="1"/>
  <cols>
    <col min="1" max="1" width="5.28125" style="59" customWidth="1"/>
    <col min="2" max="2" width="25.57421875" style="59" customWidth="1"/>
    <col min="3" max="3" width="9.8515625" style="59" customWidth="1"/>
    <col min="4" max="4" width="13.28125" style="58" customWidth="1"/>
    <col min="5" max="7" width="20.7109375" style="58" customWidth="1"/>
    <col min="8" max="8" width="9.7109375" style="58" customWidth="1"/>
    <col min="9" max="10" width="9.7109375" style="59" customWidth="1"/>
    <col min="11" max="11" width="2.7109375" style="59" customWidth="1"/>
    <col min="12" max="12" width="11.28125" style="59" customWidth="1"/>
    <col min="13" max="14" width="10.28125" style="59" customWidth="1"/>
    <col min="15" max="15" width="10.7109375" style="59" customWidth="1"/>
    <col min="16" max="16384" width="9.140625" style="59" customWidth="1"/>
  </cols>
  <sheetData>
    <row r="1" ht="15" customHeight="1">
      <c r="C1" s="57"/>
    </row>
    <row r="2" spans="1:10" ht="15" customHeight="1">
      <c r="A2" s="128" t="str">
        <f>CONCATENATE("Productieafspraken ",'1. Voorblad'!B3)</f>
        <v>Productieafspraken 2009</v>
      </c>
      <c r="B2" s="129"/>
      <c r="C2" s="129"/>
      <c r="D2" s="130"/>
      <c r="E2" s="130"/>
      <c r="F2" s="130"/>
      <c r="G2" s="131">
        <v>2</v>
      </c>
      <c r="H2" s="130"/>
      <c r="I2" s="128"/>
      <c r="J2" s="128"/>
    </row>
    <row r="3" spans="2:11" ht="15" customHeight="1">
      <c r="B3" s="57"/>
      <c r="C3" s="57"/>
      <c r="K3" s="15"/>
    </row>
    <row r="4" spans="1:15" ht="12" customHeight="1">
      <c r="A4" s="57" t="s">
        <v>61</v>
      </c>
      <c r="C4" s="75"/>
      <c r="D4" s="75"/>
      <c r="E4" s="125" t="s">
        <v>6</v>
      </c>
      <c r="F4" s="125" t="s">
        <v>7</v>
      </c>
      <c r="G4" s="125" t="s">
        <v>8</v>
      </c>
      <c r="H4" s="75"/>
      <c r="I4" s="75"/>
      <c r="J4" s="75"/>
      <c r="K4" s="75"/>
      <c r="L4" s="75"/>
      <c r="M4" s="75"/>
      <c r="N4" s="75"/>
      <c r="O4" s="75"/>
    </row>
    <row r="5" spans="3:15" ht="12" customHeight="1">
      <c r="C5" s="75"/>
      <c r="D5" s="75"/>
      <c r="E5" s="126">
        <f>'1. Voorblad'!B3-1</f>
        <v>2008</v>
      </c>
      <c r="F5" s="126">
        <f>E5+1</f>
        <v>2009</v>
      </c>
      <c r="G5" s="126" t="str">
        <f>E5&amp;" / "&amp;F5</f>
        <v>2008 / 2009</v>
      </c>
      <c r="H5" s="75"/>
      <c r="I5" s="75"/>
      <c r="J5" s="75"/>
      <c r="K5" s="75"/>
      <c r="L5" s="75"/>
      <c r="M5" s="75"/>
      <c r="N5" s="75"/>
      <c r="O5" s="75"/>
    </row>
    <row r="6" spans="3:15" ht="12" customHeight="1">
      <c r="C6" s="75"/>
      <c r="D6" s="75"/>
      <c r="E6" s="123"/>
      <c r="F6" s="123"/>
      <c r="G6" s="124"/>
      <c r="H6" s="75"/>
      <c r="I6" s="75"/>
      <c r="J6" s="75"/>
      <c r="K6" s="75"/>
      <c r="L6" s="75"/>
      <c r="M6" s="75"/>
      <c r="N6" s="75"/>
      <c r="O6" s="75"/>
    </row>
    <row r="7" spans="1:15" ht="12" customHeight="1">
      <c r="A7" s="62">
        <f>G2*100+1</f>
        <v>201</v>
      </c>
      <c r="B7" s="77" t="s">
        <v>3</v>
      </c>
      <c r="C7" s="105"/>
      <c r="D7" s="106"/>
      <c r="E7" s="16"/>
      <c r="F7" s="16"/>
      <c r="G7" s="107">
        <f>IF(AND(E7="",F7=""),"",F7-E7)</f>
      </c>
      <c r="H7" s="75"/>
      <c r="I7" s="75"/>
      <c r="J7" s="75"/>
      <c r="K7" s="75"/>
      <c r="L7" s="75"/>
      <c r="M7" s="75"/>
      <c r="N7" s="75"/>
      <c r="O7" s="75"/>
    </row>
    <row r="8" spans="1:15" ht="12" customHeight="1">
      <c r="A8" s="62">
        <f aca="true" t="shared" si="0" ref="A8:A15">A7+1</f>
        <v>202</v>
      </c>
      <c r="B8" s="77" t="s">
        <v>4</v>
      </c>
      <c r="C8" s="105"/>
      <c r="D8" s="106"/>
      <c r="E8" s="16"/>
      <c r="F8" s="16"/>
      <c r="G8" s="107">
        <f aca="true" t="shared" si="1" ref="G8:G15">IF(AND(E8="",F8=""),"",F8-E8)</f>
      </c>
      <c r="H8" s="75"/>
      <c r="I8" s="75"/>
      <c r="J8" s="75"/>
      <c r="K8" s="75"/>
      <c r="L8" s="75"/>
      <c r="M8" s="75"/>
      <c r="N8" s="75"/>
      <c r="O8" s="75"/>
    </row>
    <row r="9" spans="1:15" ht="12" customHeight="1">
      <c r="A9" s="62">
        <f t="shared" si="0"/>
        <v>203</v>
      </c>
      <c r="B9" s="77" t="s">
        <v>5</v>
      </c>
      <c r="C9" s="108"/>
      <c r="D9" s="109"/>
      <c r="E9" s="16"/>
      <c r="F9" s="16"/>
      <c r="G9" s="107">
        <f t="shared" si="1"/>
      </c>
      <c r="H9" s="75"/>
      <c r="I9" s="75"/>
      <c r="J9" s="75"/>
      <c r="K9" s="75"/>
      <c r="L9" s="75"/>
      <c r="M9" s="75"/>
      <c r="N9" s="75"/>
      <c r="O9" s="75"/>
    </row>
    <row r="10" spans="1:15" ht="12" customHeight="1">
      <c r="A10" s="62">
        <f t="shared" si="0"/>
        <v>204</v>
      </c>
      <c r="B10" s="222" t="s">
        <v>91</v>
      </c>
      <c r="C10" s="223"/>
      <c r="D10" s="224"/>
      <c r="E10" s="16"/>
      <c r="F10" s="16"/>
      <c r="G10" s="107"/>
      <c r="H10" s="75"/>
      <c r="I10" s="75"/>
      <c r="J10" s="75"/>
      <c r="K10" s="75"/>
      <c r="L10" s="75"/>
      <c r="M10" s="75"/>
      <c r="N10" s="75"/>
      <c r="O10" s="75"/>
    </row>
    <row r="11" spans="1:15" ht="12" customHeight="1">
      <c r="A11" s="62">
        <f t="shared" si="0"/>
        <v>205</v>
      </c>
      <c r="B11" s="222" t="s">
        <v>92</v>
      </c>
      <c r="C11" s="223"/>
      <c r="D11" s="224"/>
      <c r="E11" s="16"/>
      <c r="F11" s="16"/>
      <c r="G11" s="107"/>
      <c r="H11" s="75"/>
      <c r="I11" s="75"/>
      <c r="J11" s="75"/>
      <c r="K11" s="75"/>
      <c r="L11" s="75"/>
      <c r="M11" s="75"/>
      <c r="N11" s="75"/>
      <c r="O11" s="75"/>
    </row>
    <row r="12" spans="1:15" ht="12" customHeight="1">
      <c r="A12" s="62">
        <f t="shared" si="0"/>
        <v>206</v>
      </c>
      <c r="B12" s="222" t="s">
        <v>93</v>
      </c>
      <c r="C12" s="223"/>
      <c r="D12" s="224"/>
      <c r="E12" s="16"/>
      <c r="F12" s="16"/>
      <c r="G12" s="107">
        <f t="shared" si="1"/>
      </c>
      <c r="H12" s="75"/>
      <c r="I12" s="75"/>
      <c r="J12" s="75"/>
      <c r="K12" s="75"/>
      <c r="L12" s="75"/>
      <c r="M12" s="75"/>
      <c r="N12" s="75"/>
      <c r="O12" s="75"/>
    </row>
    <row r="13" spans="1:15" ht="12" customHeight="1">
      <c r="A13" s="62">
        <f t="shared" si="0"/>
        <v>207</v>
      </c>
      <c r="B13" s="222" t="s">
        <v>94</v>
      </c>
      <c r="C13" s="223"/>
      <c r="D13" s="224"/>
      <c r="E13" s="16"/>
      <c r="F13" s="16"/>
      <c r="G13" s="107">
        <f t="shared" si="1"/>
      </c>
      <c r="H13" s="75"/>
      <c r="I13" s="75"/>
      <c r="J13" s="75"/>
      <c r="K13" s="75"/>
      <c r="L13" s="75"/>
      <c r="M13" s="75"/>
      <c r="N13" s="75"/>
      <c r="O13" s="75"/>
    </row>
    <row r="14" spans="1:15" ht="12" customHeight="1">
      <c r="A14" s="62">
        <f t="shared" si="0"/>
        <v>208</v>
      </c>
      <c r="B14" s="222" t="s">
        <v>89</v>
      </c>
      <c r="C14" s="223"/>
      <c r="D14" s="224"/>
      <c r="E14" s="16"/>
      <c r="F14" s="16"/>
      <c r="G14" s="107">
        <f t="shared" si="1"/>
      </c>
      <c r="H14" s="75"/>
      <c r="I14" s="75"/>
      <c r="J14" s="75"/>
      <c r="K14" s="75"/>
      <c r="L14" s="75"/>
      <c r="M14" s="75"/>
      <c r="N14" s="75"/>
      <c r="O14" s="75"/>
    </row>
    <row r="15" spans="1:15" ht="12" customHeight="1">
      <c r="A15" s="62">
        <f t="shared" si="0"/>
        <v>209</v>
      </c>
      <c r="B15" s="222" t="s">
        <v>90</v>
      </c>
      <c r="C15" s="223"/>
      <c r="D15" s="224"/>
      <c r="E15" s="16"/>
      <c r="F15" s="16"/>
      <c r="G15" s="107">
        <f t="shared" si="1"/>
      </c>
      <c r="H15" s="75"/>
      <c r="I15" s="75"/>
      <c r="J15" s="75"/>
      <c r="K15" s="75"/>
      <c r="L15" s="75"/>
      <c r="M15" s="75"/>
      <c r="N15" s="75"/>
      <c r="O15" s="75"/>
    </row>
    <row r="16" spans="3:15" ht="12" customHeight="1">
      <c r="C16" s="75"/>
      <c r="D16" s="75"/>
      <c r="E16" s="75"/>
      <c r="F16" s="75"/>
      <c r="G16" s="75"/>
      <c r="H16" s="75"/>
      <c r="I16" s="75"/>
      <c r="J16" s="75"/>
      <c r="K16" s="75"/>
      <c r="L16" s="75"/>
      <c r="M16" s="75"/>
      <c r="N16" s="75"/>
      <c r="O16" s="75"/>
    </row>
    <row r="17" spans="1:15" ht="12" customHeight="1">
      <c r="A17" s="220" t="s">
        <v>70</v>
      </c>
      <c r="B17" s="221"/>
      <c r="C17" s="221"/>
      <c r="D17" s="221"/>
      <c r="E17" s="221"/>
      <c r="F17" s="221"/>
      <c r="G17" s="221"/>
      <c r="H17" s="221"/>
      <c r="I17" s="110"/>
      <c r="K17" s="75"/>
      <c r="L17" s="75"/>
      <c r="M17" s="75"/>
      <c r="N17" s="75"/>
      <c r="O17" s="75"/>
    </row>
    <row r="18" spans="1:29" ht="12" customHeight="1">
      <c r="A18" s="221"/>
      <c r="B18" s="221"/>
      <c r="C18" s="221"/>
      <c r="D18" s="221"/>
      <c r="E18" s="221"/>
      <c r="F18" s="221"/>
      <c r="G18" s="221"/>
      <c r="H18" s="221"/>
      <c r="I18" s="110"/>
      <c r="K18" s="75"/>
      <c r="L18" s="75"/>
      <c r="M18" s="75"/>
      <c r="N18" s="75"/>
      <c r="O18" s="75"/>
      <c r="P18" s="75"/>
      <c r="Q18" s="75"/>
      <c r="R18" s="75"/>
      <c r="S18" s="75"/>
      <c r="T18" s="75"/>
      <c r="U18" s="75"/>
      <c r="V18" s="75"/>
      <c r="W18" s="75"/>
      <c r="X18" s="75"/>
      <c r="Y18" s="75"/>
      <c r="Z18" s="75"/>
      <c r="AA18" s="75"/>
      <c r="AB18" s="75"/>
      <c r="AC18" s="75"/>
    </row>
    <row r="19" spans="1:29" ht="12" customHeight="1">
      <c r="A19" s="221"/>
      <c r="B19" s="221"/>
      <c r="C19" s="221"/>
      <c r="D19" s="221"/>
      <c r="E19" s="221"/>
      <c r="F19" s="221"/>
      <c r="G19" s="221"/>
      <c r="H19" s="221"/>
      <c r="I19" s="110"/>
      <c r="K19" s="75"/>
      <c r="L19" s="75"/>
      <c r="M19" s="75"/>
      <c r="N19" s="75"/>
      <c r="O19" s="75"/>
      <c r="P19" s="75"/>
      <c r="Q19" s="75"/>
      <c r="R19" s="75"/>
      <c r="S19" s="75"/>
      <c r="T19" s="75"/>
      <c r="U19" s="75"/>
      <c r="V19" s="75"/>
      <c r="W19" s="75"/>
      <c r="X19" s="75"/>
      <c r="Y19" s="75"/>
      <c r="Z19" s="75"/>
      <c r="AA19" s="75"/>
      <c r="AB19" s="75"/>
      <c r="AC19" s="75"/>
    </row>
    <row r="20" spans="1:29" ht="12" customHeight="1">
      <c r="A20" s="221"/>
      <c r="B20" s="221"/>
      <c r="C20" s="221"/>
      <c r="D20" s="221"/>
      <c r="E20" s="221"/>
      <c r="F20" s="221"/>
      <c r="G20" s="221"/>
      <c r="H20" s="221"/>
      <c r="I20" s="75"/>
      <c r="J20" s="75"/>
      <c r="K20" s="75"/>
      <c r="L20" s="75"/>
      <c r="M20" s="75"/>
      <c r="N20" s="75"/>
      <c r="O20" s="75"/>
      <c r="P20" s="75"/>
      <c r="Q20" s="75"/>
      <c r="R20" s="75"/>
      <c r="S20" s="75"/>
      <c r="T20" s="75"/>
      <c r="U20" s="75"/>
      <c r="V20" s="75"/>
      <c r="W20" s="75"/>
      <c r="X20" s="75"/>
      <c r="Y20" s="75"/>
      <c r="Z20" s="75"/>
      <c r="AA20" s="75"/>
      <c r="AB20" s="75"/>
      <c r="AC20" s="75"/>
    </row>
    <row r="21" spans="1:29" ht="15" customHeight="1">
      <c r="A21" s="59" t="s">
        <v>95</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row>
    <row r="22" spans="2:29" ht="15" customHeight="1">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row>
    <row r="23" spans="2:29" ht="15" customHeight="1">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row>
    <row r="24" spans="2:29" ht="15" customHeight="1">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row>
    <row r="25" spans="2:29" ht="15" customHeight="1">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row>
    <row r="26" ht="15" customHeight="1">
      <c r="G26" s="104"/>
    </row>
    <row r="27" ht="15" customHeight="1">
      <c r="G27" s="104"/>
    </row>
    <row r="28" ht="15" customHeight="1">
      <c r="G28" s="104"/>
    </row>
    <row r="29" ht="15" customHeight="1">
      <c r="G29" s="104"/>
    </row>
    <row r="30" ht="15" customHeight="1">
      <c r="G30" s="104"/>
    </row>
    <row r="31" ht="15" customHeight="1">
      <c r="G31" s="104"/>
    </row>
    <row r="32" ht="15" customHeight="1">
      <c r="G32" s="104"/>
    </row>
    <row r="33" ht="15" customHeight="1">
      <c r="G33" s="104"/>
    </row>
    <row r="34" ht="15" customHeight="1">
      <c r="G34" s="104"/>
    </row>
    <row r="35" ht="15" customHeight="1">
      <c r="G35" s="104"/>
    </row>
    <row r="36" ht="15" customHeight="1">
      <c r="G36" s="104"/>
    </row>
    <row r="37" ht="15" customHeight="1">
      <c r="G37" s="104"/>
    </row>
    <row r="38" ht="15" customHeight="1">
      <c r="G38" s="104"/>
    </row>
    <row r="39" ht="15" customHeight="1">
      <c r="G39" s="104"/>
    </row>
    <row r="40" ht="15" customHeight="1">
      <c r="G40" s="104"/>
    </row>
    <row r="41" ht="15" customHeight="1">
      <c r="G41" s="104"/>
    </row>
    <row r="42" ht="15" customHeight="1">
      <c r="G42" s="104"/>
    </row>
    <row r="43" ht="15" customHeight="1">
      <c r="G43" s="104"/>
    </row>
    <row r="44" ht="15" customHeight="1">
      <c r="G44" s="104"/>
    </row>
    <row r="45" ht="15" customHeight="1">
      <c r="G45" s="104"/>
    </row>
    <row r="46" ht="15" customHeight="1">
      <c r="G46" s="104"/>
    </row>
    <row r="47" ht="15" customHeight="1">
      <c r="G47" s="104"/>
    </row>
    <row r="48" ht="15" customHeight="1">
      <c r="G48" s="104"/>
    </row>
    <row r="49" ht="15" customHeight="1">
      <c r="G49" s="104"/>
    </row>
    <row r="50" ht="15" customHeight="1">
      <c r="G50" s="104"/>
    </row>
    <row r="51" ht="15" customHeight="1">
      <c r="G51" s="104"/>
    </row>
    <row r="52" ht="15" customHeight="1">
      <c r="G52" s="104"/>
    </row>
    <row r="53" ht="15" customHeight="1">
      <c r="G53" s="104"/>
    </row>
    <row r="54" ht="15" customHeight="1">
      <c r="G54" s="104"/>
    </row>
    <row r="55" ht="15" customHeight="1">
      <c r="G55" s="104"/>
    </row>
    <row r="56" ht="15" customHeight="1">
      <c r="G56" s="104"/>
    </row>
    <row r="57" ht="15" customHeight="1">
      <c r="G57" s="104"/>
    </row>
    <row r="58" ht="15" customHeight="1">
      <c r="G58" s="104"/>
    </row>
    <row r="59" ht="15" customHeight="1">
      <c r="G59" s="104"/>
    </row>
    <row r="60" ht="15" customHeight="1">
      <c r="G60" s="104"/>
    </row>
    <row r="61" ht="15" customHeight="1">
      <c r="G61" s="104"/>
    </row>
    <row r="62" ht="15" customHeight="1">
      <c r="G62" s="104"/>
    </row>
    <row r="63" ht="15" customHeight="1">
      <c r="G63" s="104"/>
    </row>
    <row r="64" ht="15" customHeight="1">
      <c r="G64" s="104"/>
    </row>
    <row r="65" ht="15" customHeight="1">
      <c r="G65" s="104"/>
    </row>
    <row r="66" ht="15" customHeight="1">
      <c r="G66" s="104"/>
    </row>
    <row r="67" ht="15" customHeight="1">
      <c r="G67" s="104"/>
    </row>
    <row r="68" ht="15" customHeight="1">
      <c r="G68" s="104"/>
    </row>
    <row r="69" ht="15" customHeight="1">
      <c r="G69" s="104"/>
    </row>
    <row r="70" ht="15" customHeight="1">
      <c r="G70" s="104"/>
    </row>
    <row r="71" ht="15" customHeight="1">
      <c r="G71" s="104"/>
    </row>
    <row r="72" ht="15" customHeight="1">
      <c r="G72" s="104"/>
    </row>
    <row r="73" ht="15" customHeight="1">
      <c r="G73" s="104"/>
    </row>
    <row r="74" ht="15" customHeight="1">
      <c r="G74" s="104"/>
    </row>
    <row r="75" ht="15" customHeight="1">
      <c r="G75" s="104"/>
    </row>
    <row r="76" ht="15" customHeight="1">
      <c r="G76" s="104"/>
    </row>
    <row r="77" ht="15" customHeight="1">
      <c r="G77" s="104"/>
    </row>
    <row r="78" ht="15" customHeight="1">
      <c r="G78" s="104"/>
    </row>
    <row r="79" ht="15" customHeight="1">
      <c r="G79" s="104"/>
    </row>
    <row r="80" ht="15" customHeight="1">
      <c r="G80" s="104"/>
    </row>
    <row r="81" ht="15" customHeight="1">
      <c r="G81" s="104"/>
    </row>
    <row r="82" ht="15" customHeight="1">
      <c r="G82" s="104"/>
    </row>
    <row r="83" ht="15" customHeight="1">
      <c r="G83" s="104"/>
    </row>
    <row r="84" ht="15" customHeight="1">
      <c r="G84" s="104"/>
    </row>
    <row r="85" ht="15" customHeight="1">
      <c r="G85" s="104"/>
    </row>
    <row r="86" ht="15" customHeight="1">
      <c r="G86" s="104"/>
    </row>
    <row r="87" ht="15" customHeight="1">
      <c r="G87" s="104"/>
    </row>
    <row r="88" ht="15" customHeight="1">
      <c r="G88" s="104"/>
    </row>
    <row r="89" ht="15" customHeight="1">
      <c r="G89" s="104"/>
    </row>
    <row r="90" ht="15" customHeight="1">
      <c r="G90" s="104"/>
    </row>
    <row r="91" ht="15" customHeight="1">
      <c r="G91" s="104"/>
    </row>
    <row r="92" ht="15" customHeight="1">
      <c r="G92" s="104"/>
    </row>
    <row r="93" ht="15" customHeight="1">
      <c r="G93" s="104"/>
    </row>
    <row r="94" ht="15" customHeight="1">
      <c r="G94" s="104"/>
    </row>
    <row r="95" ht="15" customHeight="1">
      <c r="G95" s="104"/>
    </row>
    <row r="96" ht="15" customHeight="1">
      <c r="G96" s="104"/>
    </row>
    <row r="97" ht="15" customHeight="1">
      <c r="G97" s="104"/>
    </row>
    <row r="98" ht="15" customHeight="1">
      <c r="G98" s="104"/>
    </row>
    <row r="99" ht="15" customHeight="1">
      <c r="G99" s="104"/>
    </row>
    <row r="100" ht="15" customHeight="1">
      <c r="G100" s="104"/>
    </row>
    <row r="101" ht="15" customHeight="1">
      <c r="G101" s="104"/>
    </row>
    <row r="102" ht="15" customHeight="1">
      <c r="G102" s="104"/>
    </row>
    <row r="103" ht="15" customHeight="1">
      <c r="G103" s="104"/>
    </row>
    <row r="104" ht="15" customHeight="1">
      <c r="G104" s="104"/>
    </row>
    <row r="105" ht="15" customHeight="1">
      <c r="G105" s="104"/>
    </row>
    <row r="106" ht="15" customHeight="1">
      <c r="G106" s="104"/>
    </row>
    <row r="107" ht="15" customHeight="1">
      <c r="G107" s="104"/>
    </row>
    <row r="108" ht="15" customHeight="1">
      <c r="G108" s="104"/>
    </row>
    <row r="109" ht="15" customHeight="1">
      <c r="G109" s="104"/>
    </row>
    <row r="110" ht="15" customHeight="1">
      <c r="G110" s="104"/>
    </row>
    <row r="111" ht="15" customHeight="1">
      <c r="G111" s="104"/>
    </row>
    <row r="112" ht="15" customHeight="1">
      <c r="G112" s="104"/>
    </row>
    <row r="113" ht="15" customHeight="1">
      <c r="G113" s="104"/>
    </row>
    <row r="114" ht="15" customHeight="1">
      <c r="G114" s="104"/>
    </row>
    <row r="115" ht="15" customHeight="1">
      <c r="G115" s="104"/>
    </row>
    <row r="116" ht="15" customHeight="1">
      <c r="G116" s="104"/>
    </row>
    <row r="117" ht="15" customHeight="1">
      <c r="G117" s="104"/>
    </row>
    <row r="118" ht="15" customHeight="1">
      <c r="G118" s="104"/>
    </row>
    <row r="119" ht="15" customHeight="1">
      <c r="G119" s="104"/>
    </row>
    <row r="120" ht="15" customHeight="1">
      <c r="G120" s="104"/>
    </row>
    <row r="121" ht="15" customHeight="1">
      <c r="G121" s="104"/>
    </row>
    <row r="122" ht="15" customHeight="1">
      <c r="G122" s="104"/>
    </row>
    <row r="123" ht="15" customHeight="1">
      <c r="G123" s="104"/>
    </row>
    <row r="124" ht="15" customHeight="1">
      <c r="G124" s="104"/>
    </row>
    <row r="125" ht="15" customHeight="1">
      <c r="G125" s="104"/>
    </row>
    <row r="126" ht="15" customHeight="1">
      <c r="G126" s="104"/>
    </row>
    <row r="127" ht="15" customHeight="1">
      <c r="G127" s="104"/>
    </row>
    <row r="128" ht="15" customHeight="1">
      <c r="G128" s="104"/>
    </row>
    <row r="129" ht="15" customHeight="1">
      <c r="G129" s="104"/>
    </row>
    <row r="130" ht="15" customHeight="1">
      <c r="G130" s="104"/>
    </row>
    <row r="131" ht="15" customHeight="1">
      <c r="G131" s="104"/>
    </row>
    <row r="132" ht="15" customHeight="1">
      <c r="G132" s="104"/>
    </row>
    <row r="133" ht="15" customHeight="1">
      <c r="G133" s="104"/>
    </row>
    <row r="134" ht="15" customHeight="1">
      <c r="G134" s="104"/>
    </row>
    <row r="135" ht="15" customHeight="1">
      <c r="G135" s="104"/>
    </row>
    <row r="136" ht="15" customHeight="1">
      <c r="G136" s="104"/>
    </row>
    <row r="137" ht="15" customHeight="1">
      <c r="G137" s="104"/>
    </row>
    <row r="138" ht="15" customHeight="1">
      <c r="G138" s="104"/>
    </row>
    <row r="139" ht="15" customHeight="1">
      <c r="G139" s="104"/>
    </row>
    <row r="140" ht="15" customHeight="1">
      <c r="G140" s="104"/>
    </row>
    <row r="141" ht="15" customHeight="1">
      <c r="G141" s="104"/>
    </row>
    <row r="142" ht="15" customHeight="1">
      <c r="G142" s="104"/>
    </row>
    <row r="143" ht="15" customHeight="1">
      <c r="G143" s="104"/>
    </row>
    <row r="144" ht="15" customHeight="1">
      <c r="G144" s="104"/>
    </row>
    <row r="145" ht="15" customHeight="1">
      <c r="G145" s="104"/>
    </row>
    <row r="146" ht="15" customHeight="1">
      <c r="G146" s="104"/>
    </row>
    <row r="147" ht="15" customHeight="1">
      <c r="G147" s="104"/>
    </row>
    <row r="148" ht="15" customHeight="1">
      <c r="G148" s="104"/>
    </row>
    <row r="149" ht="15" customHeight="1">
      <c r="G149" s="104"/>
    </row>
    <row r="150" ht="15" customHeight="1">
      <c r="G150" s="104"/>
    </row>
    <row r="151" ht="15" customHeight="1">
      <c r="G151" s="104"/>
    </row>
    <row r="152" ht="15" customHeight="1">
      <c r="G152" s="104"/>
    </row>
    <row r="153" ht="15" customHeight="1">
      <c r="G153" s="104"/>
    </row>
    <row r="154" ht="15" customHeight="1">
      <c r="G154" s="104"/>
    </row>
    <row r="155" ht="15" customHeight="1">
      <c r="G155" s="104"/>
    </row>
    <row r="156" ht="15" customHeight="1">
      <c r="G156" s="104"/>
    </row>
    <row r="157" ht="15" customHeight="1">
      <c r="G157" s="104"/>
    </row>
    <row r="158" ht="15" customHeight="1">
      <c r="G158" s="104"/>
    </row>
    <row r="159" ht="15" customHeight="1">
      <c r="G159" s="104"/>
    </row>
    <row r="160" ht="15" customHeight="1">
      <c r="G160" s="104"/>
    </row>
    <row r="161" ht="15" customHeight="1">
      <c r="G161" s="104"/>
    </row>
    <row r="162" ht="15" customHeight="1">
      <c r="G162" s="104"/>
    </row>
    <row r="163" ht="15" customHeight="1">
      <c r="G163" s="104"/>
    </row>
    <row r="164" ht="15" customHeight="1">
      <c r="G164" s="104"/>
    </row>
    <row r="165" ht="15" customHeight="1">
      <c r="G165" s="104"/>
    </row>
    <row r="166" ht="15" customHeight="1">
      <c r="G166" s="104"/>
    </row>
    <row r="167" ht="15" customHeight="1">
      <c r="G167" s="104"/>
    </row>
    <row r="168" ht="15" customHeight="1">
      <c r="G168" s="104"/>
    </row>
    <row r="169" ht="15" customHeight="1">
      <c r="G169" s="104"/>
    </row>
    <row r="170" ht="15" customHeight="1">
      <c r="G170" s="104"/>
    </row>
    <row r="171" ht="15" customHeight="1">
      <c r="G171" s="104"/>
    </row>
    <row r="172" ht="15" customHeight="1">
      <c r="G172" s="104"/>
    </row>
    <row r="173" ht="15" customHeight="1">
      <c r="G173" s="104"/>
    </row>
    <row r="174" ht="15" customHeight="1">
      <c r="G174" s="104"/>
    </row>
    <row r="175" ht="15" customHeight="1">
      <c r="G175" s="104"/>
    </row>
    <row r="176" ht="15" customHeight="1">
      <c r="G176" s="104"/>
    </row>
    <row r="177" ht="15" customHeight="1">
      <c r="G177" s="104"/>
    </row>
    <row r="178" ht="15" customHeight="1">
      <c r="G178" s="104"/>
    </row>
    <row r="179" ht="15" customHeight="1">
      <c r="G179" s="104"/>
    </row>
    <row r="180" ht="15" customHeight="1">
      <c r="G180" s="104"/>
    </row>
    <row r="181" ht="15" customHeight="1">
      <c r="G181" s="104"/>
    </row>
    <row r="182" ht="15" customHeight="1">
      <c r="G182" s="104"/>
    </row>
    <row r="183" ht="15" customHeight="1">
      <c r="G183" s="104"/>
    </row>
    <row r="184" ht="15" customHeight="1">
      <c r="G184" s="104"/>
    </row>
    <row r="185" ht="15" customHeight="1">
      <c r="G185" s="104"/>
    </row>
    <row r="186" ht="15" customHeight="1">
      <c r="G186" s="104"/>
    </row>
    <row r="187" ht="15" customHeight="1">
      <c r="G187" s="104"/>
    </row>
    <row r="188" ht="15" customHeight="1">
      <c r="G188" s="104"/>
    </row>
    <row r="189" ht="15" customHeight="1">
      <c r="G189" s="104"/>
    </row>
    <row r="190" ht="15" customHeight="1">
      <c r="G190" s="104"/>
    </row>
    <row r="191" ht="15" customHeight="1">
      <c r="G191" s="104"/>
    </row>
    <row r="192" ht="15" customHeight="1">
      <c r="G192" s="104"/>
    </row>
    <row r="193" ht="15" customHeight="1">
      <c r="G193" s="104"/>
    </row>
    <row r="194" ht="15" customHeight="1">
      <c r="G194" s="104"/>
    </row>
    <row r="195" ht="15" customHeight="1">
      <c r="G195" s="104"/>
    </row>
  </sheetData>
  <sheetProtection password="D8D0" sheet="1" objects="1" scenarios="1"/>
  <mergeCells count="7">
    <mergeCell ref="A17:H20"/>
    <mergeCell ref="B10:D10"/>
    <mergeCell ref="B11:D11"/>
    <mergeCell ref="B12:D12"/>
    <mergeCell ref="B13:D13"/>
    <mergeCell ref="B14:D14"/>
    <mergeCell ref="B15:D15"/>
  </mergeCells>
  <conditionalFormatting sqref="E7:F15">
    <cfRule type="expression" priority="1" dxfId="1" stopIfTrue="1">
      <formula>$D$2=TRUE</formula>
    </cfRule>
  </conditionalFormatting>
  <printOptions/>
  <pageMargins left="0.53" right="0.75" top="0.7" bottom="1" header="0.5" footer="0.5"/>
  <pageSetup fitToHeight="1" fitToWidth="1" horizontalDpi="1200" verticalDpi="1200" orientation="landscape" paperSize="9" r:id="rId3"/>
  <legacyDrawing r:id="rId2"/>
  <oleObjects>
    <oleObject progId="MSPhotoEd.3" shapeId="542314" r:id="rId1"/>
  </oleObjects>
</worksheet>
</file>

<file path=xl/worksheets/sheet3.xml><?xml version="1.0" encoding="utf-8"?>
<worksheet xmlns="http://schemas.openxmlformats.org/spreadsheetml/2006/main" xmlns:r="http://schemas.openxmlformats.org/officeDocument/2006/relationships">
  <sheetPr>
    <pageSetUpPr fitToPage="1"/>
  </sheetPr>
  <dimension ref="A1:T59"/>
  <sheetViews>
    <sheetView showGridLines="0" showRowColHeaders="0" showZeros="0" showOutlineSymbols="0" zoomScaleSheetLayoutView="100" workbookViewId="0" topLeftCell="A1">
      <selection activeCell="M19" sqref="M19"/>
    </sheetView>
  </sheetViews>
  <sheetFormatPr defaultColWidth="9.140625" defaultRowHeight="15" customHeight="1"/>
  <cols>
    <col min="1" max="1" width="5.28125" style="59" customWidth="1"/>
    <col min="2" max="2" width="24.57421875" style="59" customWidth="1"/>
    <col min="3" max="3" width="10.140625" style="58" bestFit="1" customWidth="1"/>
    <col min="4" max="5" width="11.28125" style="58" bestFit="1" customWidth="1"/>
    <col min="6" max="6" width="12.28125" style="58" bestFit="1" customWidth="1"/>
    <col min="7" max="7" width="9.28125" style="59" bestFit="1" customWidth="1"/>
    <col min="8" max="8" width="10.28125" style="59" bestFit="1" customWidth="1"/>
    <col min="9" max="9" width="9.28125" style="59" bestFit="1" customWidth="1"/>
    <col min="10" max="10" width="10.28125" style="59" bestFit="1" customWidth="1"/>
    <col min="11" max="11" width="10.7109375" style="59" customWidth="1"/>
    <col min="12" max="12" width="10.28125" style="59" bestFit="1" customWidth="1"/>
    <col min="13" max="13" width="9.57421875" style="59" customWidth="1"/>
    <col min="14" max="14" width="12.00390625" style="59" customWidth="1"/>
    <col min="15" max="15" width="2.7109375" style="59" customWidth="1"/>
    <col min="16" max="16384" width="9.140625" style="59" customWidth="1"/>
  </cols>
  <sheetData>
    <row r="1" spans="17:20" ht="15" customHeight="1">
      <c r="Q1" s="225" t="s">
        <v>71</v>
      </c>
      <c r="R1" s="226"/>
      <c r="S1" s="225" t="s">
        <v>96</v>
      </c>
      <c r="T1" s="226"/>
    </row>
    <row r="2" spans="1:20" ht="15" customHeight="1">
      <c r="A2" s="59" t="str">
        <f>CONCATENATE("Productieafspraken ",'1. Voorblad'!B3)</f>
        <v>Productieafspraken 2009</v>
      </c>
      <c r="N2" s="59">
        <f>'2. Aantal patienten'!G2+1</f>
        <v>3</v>
      </c>
      <c r="Q2" s="177" t="s">
        <v>0</v>
      </c>
      <c r="R2" s="178" t="s">
        <v>1</v>
      </c>
      <c r="S2" s="177" t="s">
        <v>0</v>
      </c>
      <c r="T2" s="178" t="s">
        <v>1</v>
      </c>
    </row>
    <row r="3" spans="17:20" ht="12" customHeight="1">
      <c r="Q3" s="179">
        <v>1.0407</v>
      </c>
      <c r="R3" s="180">
        <v>1.0268</v>
      </c>
      <c r="S3" s="179">
        <v>1.02</v>
      </c>
      <c r="T3" s="180">
        <v>1.015</v>
      </c>
    </row>
    <row r="4" spans="1:14" ht="12" customHeight="1">
      <c r="A4" s="229" t="s">
        <v>62</v>
      </c>
      <c r="B4" s="229"/>
      <c r="C4" s="90" t="s">
        <v>14</v>
      </c>
      <c r="D4" s="90" t="s">
        <v>15</v>
      </c>
      <c r="E4" s="90" t="s">
        <v>16</v>
      </c>
      <c r="F4" s="90" t="s">
        <v>17</v>
      </c>
      <c r="G4" s="230" t="s">
        <v>20</v>
      </c>
      <c r="H4" s="231"/>
      <c r="I4" s="231"/>
      <c r="J4" s="231"/>
      <c r="K4" s="230" t="str">
        <f>"nacalculatie "&amp;C6&amp;"*"</f>
        <v>nacalculatie 2008*</v>
      </c>
      <c r="L4" s="230"/>
      <c r="M4" s="230" t="str">
        <f>"mutatie "&amp;E6&amp;"**"</f>
        <v>mutatie 2009**</v>
      </c>
      <c r="N4" s="231"/>
    </row>
    <row r="5" spans="2:14" ht="12" customHeight="1">
      <c r="B5" s="57"/>
      <c r="C5" s="92" t="s">
        <v>2</v>
      </c>
      <c r="D5" s="90" t="s">
        <v>13</v>
      </c>
      <c r="E5" s="93" t="s">
        <v>13</v>
      </c>
      <c r="F5" s="90" t="s">
        <v>18</v>
      </c>
      <c r="G5" s="91" t="s">
        <v>21</v>
      </c>
      <c r="H5" s="91" t="s">
        <v>1</v>
      </c>
      <c r="I5" s="91" t="s">
        <v>21</v>
      </c>
      <c r="J5" s="91" t="s">
        <v>1</v>
      </c>
      <c r="K5" s="94" t="s">
        <v>0</v>
      </c>
      <c r="L5" s="94" t="s">
        <v>1</v>
      </c>
      <c r="M5" s="94" t="s">
        <v>21</v>
      </c>
      <c r="N5" s="94" t="s">
        <v>1</v>
      </c>
    </row>
    <row r="6" spans="2:14" ht="12" customHeight="1">
      <c r="B6" s="95"/>
      <c r="C6" s="96">
        <f>'1. Voorblad'!B3-1</f>
        <v>2008</v>
      </c>
      <c r="D6" s="96">
        <f>C6</f>
        <v>2008</v>
      </c>
      <c r="E6" s="96">
        <f>+D6+1</f>
        <v>2009</v>
      </c>
      <c r="F6" s="97" t="s">
        <v>19</v>
      </c>
      <c r="G6" s="96" t="str">
        <f>"pp "&amp;C6-1</f>
        <v>pp 2007</v>
      </c>
      <c r="H6" s="96" t="str">
        <f>G6</f>
        <v>pp 2007</v>
      </c>
      <c r="I6" s="98" t="str">
        <f>"pp "&amp;C6</f>
        <v>pp 2008</v>
      </c>
      <c r="J6" s="98" t="str">
        <f>I6</f>
        <v>pp 2008</v>
      </c>
      <c r="K6" s="99"/>
      <c r="L6" s="99"/>
      <c r="M6" s="99"/>
      <c r="N6" s="99"/>
    </row>
    <row r="7" spans="1:14" ht="12" customHeight="1">
      <c r="A7" s="62">
        <f>N2*100+1</f>
        <v>301</v>
      </c>
      <c r="B7" s="63" t="s">
        <v>9</v>
      </c>
      <c r="C7" s="18"/>
      <c r="D7" s="18"/>
      <c r="E7" s="18"/>
      <c r="F7" s="100">
        <f>IF(AND(D7="",E7=""),"",E7-D7)</f>
      </c>
      <c r="G7" s="171">
        <v>91.9127322</v>
      </c>
      <c r="H7" s="171">
        <v>103.98095642</v>
      </c>
      <c r="I7" s="172">
        <f>+G7*$Q$3</f>
        <v>95.65358040054</v>
      </c>
      <c r="J7" s="172">
        <f>+H7*$R$3</f>
        <v>106.767646052056</v>
      </c>
      <c r="K7" s="100">
        <f>IF(AND($C7="",$D7=""),"",($C7-$D7)*G7*Q$3)</f>
      </c>
      <c r="L7" s="100">
        <f aca="true" t="shared" si="0" ref="K7:L9">IF(AND($C7="",$D7=""),"",($C7-$D7)*H7*R$3)</f>
      </c>
      <c r="M7" s="100">
        <f>IF($F7="","",$F7*I7*$S$3)</f>
      </c>
      <c r="N7" s="100">
        <f>IF($F7="","",$F7*J7*$T$3)</f>
      </c>
    </row>
    <row r="8" spans="1:14" ht="12" customHeight="1">
      <c r="A8" s="62">
        <f>A7+1</f>
        <v>302</v>
      </c>
      <c r="B8" s="63" t="s">
        <v>4</v>
      </c>
      <c r="C8" s="16"/>
      <c r="D8" s="16"/>
      <c r="E8" s="16"/>
      <c r="F8" s="65">
        <f aca="true" t="shared" si="1" ref="F8:F16">IF(AND(D8="",E8=""),"",E8-D8)</f>
      </c>
      <c r="G8" s="173">
        <v>124.65722556</v>
      </c>
      <c r="H8" s="171">
        <v>103.98095642</v>
      </c>
      <c r="I8" s="174">
        <f>+G8*$Q$3</f>
        <v>129.730774640292</v>
      </c>
      <c r="J8" s="174">
        <f>+H8*$R$3</f>
        <v>106.767646052056</v>
      </c>
      <c r="K8" s="65">
        <f t="shared" si="0"/>
      </c>
      <c r="L8" s="65">
        <f t="shared" si="0"/>
      </c>
      <c r="M8" s="100">
        <f>IF($F8="","",$F8*I8*$S$3)</f>
      </c>
      <c r="N8" s="100">
        <f>IF($F8="","",$F8*J8*$T$3)</f>
      </c>
    </row>
    <row r="9" spans="1:14" ht="12" customHeight="1">
      <c r="A9" s="62">
        <f aca="true" t="shared" si="2" ref="A9:A19">A8+1</f>
        <v>303</v>
      </c>
      <c r="B9" s="63" t="s">
        <v>5</v>
      </c>
      <c r="C9" s="16"/>
      <c r="D9" s="16"/>
      <c r="E9" s="16"/>
      <c r="F9" s="65">
        <f t="shared" si="1"/>
      </c>
      <c r="G9" s="173">
        <v>158.46094656</v>
      </c>
      <c r="H9" s="171">
        <v>103.98095642</v>
      </c>
      <c r="I9" s="174">
        <f>+G9*$Q$3</f>
        <v>164.91030708499198</v>
      </c>
      <c r="J9" s="174">
        <f>+H9*$R$3</f>
        <v>106.767646052056</v>
      </c>
      <c r="K9" s="65">
        <f t="shared" si="0"/>
      </c>
      <c r="L9" s="65">
        <f t="shared" si="0"/>
      </c>
      <c r="M9" s="100">
        <f>IF($F9="","",$F9*I9*$S$3)</f>
      </c>
      <c r="N9" s="100">
        <f>IF($F9="","",$F9*J9*$T$3)</f>
      </c>
    </row>
    <row r="10" spans="1:14" ht="12" customHeight="1">
      <c r="A10" s="62">
        <f t="shared" si="2"/>
        <v>304</v>
      </c>
      <c r="B10" s="63" t="s">
        <v>10</v>
      </c>
      <c r="C10" s="16"/>
      <c r="D10" s="16"/>
      <c r="E10" s="16"/>
      <c r="F10" s="65">
        <f t="shared" si="1"/>
      </c>
      <c r="G10" s="19"/>
      <c r="H10" s="19"/>
      <c r="I10" s="19"/>
      <c r="J10" s="19"/>
      <c r="K10" s="16"/>
      <c r="L10" s="16"/>
      <c r="M10" s="16"/>
      <c r="N10" s="16"/>
    </row>
    <row r="11" spans="1:14" ht="12" customHeight="1">
      <c r="A11" s="62">
        <f t="shared" si="2"/>
        <v>305</v>
      </c>
      <c r="B11" s="101" t="s">
        <v>25</v>
      </c>
      <c r="C11" s="16"/>
      <c r="D11" s="16"/>
      <c r="E11" s="16"/>
      <c r="F11" s="65">
        <f t="shared" si="1"/>
      </c>
      <c r="G11" s="19"/>
      <c r="H11" s="19"/>
      <c r="I11" s="19"/>
      <c r="J11" s="19"/>
      <c r="K11" s="16"/>
      <c r="L11" s="16"/>
      <c r="M11" s="16"/>
      <c r="N11" s="16"/>
    </row>
    <row r="12" spans="1:14" ht="12" customHeight="1">
      <c r="A12" s="62">
        <f t="shared" si="2"/>
        <v>306</v>
      </c>
      <c r="B12" s="63" t="s">
        <v>11</v>
      </c>
      <c r="C12" s="16"/>
      <c r="D12" s="16"/>
      <c r="E12" s="16"/>
      <c r="F12" s="65">
        <f t="shared" si="1"/>
      </c>
      <c r="G12" s="173">
        <v>57.57345702</v>
      </c>
      <c r="H12" s="173">
        <v>88.26426463</v>
      </c>
      <c r="I12" s="174">
        <f>+G12*$Q$3</f>
        <v>59.916696720714</v>
      </c>
      <c r="J12" s="174">
        <f>+H12*$R$3</f>
        <v>90.629746922084</v>
      </c>
      <c r="K12" s="65">
        <f>IF(AND($C12="",$D12=""),"",($C12-$D12)*G12*Q$3)</f>
      </c>
      <c r="L12" s="65">
        <f>IF(AND($C12="",$D12=""),"",($C12-$D12)*H12*R$3)</f>
      </c>
      <c r="M12" s="65">
        <f>IF($F12="","",$F12*I12*$S$3)</f>
      </c>
      <c r="N12" s="65">
        <f>IF($F12="","",$F12*J12*$T$3)</f>
      </c>
    </row>
    <row r="13" spans="1:14" ht="12" customHeight="1">
      <c r="A13" s="62">
        <f t="shared" si="2"/>
        <v>307</v>
      </c>
      <c r="B13" s="101" t="s">
        <v>24</v>
      </c>
      <c r="C13" s="16"/>
      <c r="D13" s="16"/>
      <c r="E13" s="16"/>
      <c r="F13" s="65">
        <f t="shared" si="1"/>
      </c>
      <c r="G13" s="173">
        <v>126.77578326</v>
      </c>
      <c r="H13" s="173">
        <v>0</v>
      </c>
      <c r="I13" s="174">
        <f>+G13*$Q$3</f>
        <v>131.93555763868198</v>
      </c>
      <c r="J13" s="175">
        <f>+H13*$R$3</f>
        <v>0</v>
      </c>
      <c r="K13" s="65">
        <f>IF(AND($C13="",$D13=""),"",($C13-$D13)*G13*Q$3)</f>
      </c>
      <c r="L13" s="65">
        <f>IF(AND($C13="",$D13=""),"",($C13-$D13)*H13*R$3)</f>
      </c>
      <c r="M13" s="65">
        <f>IF($F13="","",$F13*I13*$S$3)</f>
      </c>
      <c r="N13" s="65">
        <f>IF($F13="","",$F13*J13*$T$3)</f>
      </c>
    </row>
    <row r="14" spans="1:14" ht="12" customHeight="1">
      <c r="A14" s="62">
        <f t="shared" si="2"/>
        <v>308</v>
      </c>
      <c r="B14" s="101" t="s">
        <v>25</v>
      </c>
      <c r="C14" s="16"/>
      <c r="D14" s="16"/>
      <c r="E14" s="16"/>
      <c r="F14" s="65">
        <f t="shared" si="1"/>
      </c>
      <c r="G14" s="19"/>
      <c r="H14" s="19"/>
      <c r="I14" s="19"/>
      <c r="J14" s="19"/>
      <c r="K14" s="16"/>
      <c r="L14" s="16"/>
      <c r="M14" s="16"/>
      <c r="N14" s="16"/>
    </row>
    <row r="15" spans="1:14" ht="12" customHeight="1">
      <c r="A15" s="62">
        <f t="shared" si="2"/>
        <v>309</v>
      </c>
      <c r="B15" s="101" t="s">
        <v>97</v>
      </c>
      <c r="C15" s="16"/>
      <c r="D15" s="16"/>
      <c r="E15" s="16"/>
      <c r="F15" s="65">
        <f t="shared" si="1"/>
      </c>
      <c r="G15" s="182">
        <f>-G12/2</f>
        <v>-28.78672851</v>
      </c>
      <c r="H15" s="181"/>
      <c r="I15" s="173">
        <f>+G15*$Q$3</f>
        <v>-29.958348360357</v>
      </c>
      <c r="J15" s="174">
        <f>+H15*$R$3</f>
        <v>0</v>
      </c>
      <c r="K15" s="65">
        <f aca="true" t="shared" si="3" ref="K15:L17">IF(AND($C15="",$D15=""),"",($C15-$D15)*G15*Q$3)</f>
      </c>
      <c r="L15" s="65">
        <f t="shared" si="3"/>
      </c>
      <c r="M15" s="65">
        <f>IF($F15="","",$F15*I15*$S$3)</f>
      </c>
      <c r="N15" s="65">
        <f>IF($F15="","",$F15*J15*$T$3)</f>
      </c>
    </row>
    <row r="16" spans="1:14" ht="12" customHeight="1">
      <c r="A16" s="62">
        <f t="shared" si="2"/>
        <v>310</v>
      </c>
      <c r="B16" s="63" t="s">
        <v>12</v>
      </c>
      <c r="C16" s="16"/>
      <c r="D16" s="16"/>
      <c r="E16" s="16"/>
      <c r="F16" s="65">
        <f t="shared" si="1"/>
      </c>
      <c r="G16" s="173">
        <v>20.60352414</v>
      </c>
      <c r="H16" s="173">
        <v>76.09098241</v>
      </c>
      <c r="I16" s="174">
        <f>+G16*$Q$3</f>
        <v>21.442087572498</v>
      </c>
      <c r="J16" s="174">
        <f>+H16*$R$3</f>
        <v>78.130220738588</v>
      </c>
      <c r="K16" s="65">
        <f t="shared" si="3"/>
      </c>
      <c r="L16" s="65">
        <f t="shared" si="3"/>
      </c>
      <c r="M16" s="65">
        <f>IF($F16="","",$F16*I16*$S$3)</f>
      </c>
      <c r="N16" s="65">
        <f>IF($F16="","",$F16*J16*$T$3)</f>
      </c>
    </row>
    <row r="17" spans="1:14" ht="12" customHeight="1">
      <c r="A17" s="62">
        <f t="shared" si="2"/>
        <v>311</v>
      </c>
      <c r="B17" s="101" t="s">
        <v>22</v>
      </c>
      <c r="C17" s="16"/>
      <c r="D17" s="16"/>
      <c r="E17" s="16"/>
      <c r="F17" s="65">
        <f>IF(AND(D17="",E17=""),"",E17-D17)</f>
      </c>
      <c r="G17" s="175">
        <v>0</v>
      </c>
      <c r="H17" s="174">
        <v>7.601271819999999</v>
      </c>
      <c r="I17" s="175">
        <f>+G17*$Q$3</f>
        <v>0</v>
      </c>
      <c r="J17" s="174">
        <f>+H17*$R$3</f>
        <v>7.804985904775998</v>
      </c>
      <c r="K17" s="65">
        <f t="shared" si="3"/>
      </c>
      <c r="L17" s="65">
        <f t="shared" si="3"/>
      </c>
      <c r="M17" s="65">
        <f>IF($F17="","",$F17*I17*$S$3)</f>
      </c>
      <c r="N17" s="65">
        <f>IF($F17="","",$F17*J17*$T$3)</f>
      </c>
    </row>
    <row r="18" spans="1:14" ht="12" customHeight="1">
      <c r="A18" s="62">
        <f t="shared" si="2"/>
        <v>312</v>
      </c>
      <c r="B18" s="101" t="s">
        <v>25</v>
      </c>
      <c r="C18" s="16"/>
      <c r="D18" s="16"/>
      <c r="E18" s="16"/>
      <c r="F18" s="65">
        <f>IF(AND(D18="",E18=""),"",E18-D18)</f>
      </c>
      <c r="G18" s="20"/>
      <c r="H18" s="33"/>
      <c r="I18" s="19"/>
      <c r="J18" s="19"/>
      <c r="K18" s="16"/>
      <c r="L18" s="16"/>
      <c r="M18" s="16"/>
      <c r="N18" s="16"/>
    </row>
    <row r="19" spans="1:14" ht="12" customHeight="1">
      <c r="A19" s="62">
        <f t="shared" si="2"/>
        <v>313</v>
      </c>
      <c r="B19" s="137" t="s">
        <v>69</v>
      </c>
      <c r="C19" s="138"/>
      <c r="D19" s="138"/>
      <c r="E19" s="137"/>
      <c r="F19" s="137"/>
      <c r="G19" s="138"/>
      <c r="H19" s="137"/>
      <c r="I19" s="137"/>
      <c r="J19" s="137"/>
      <c r="K19" s="136">
        <f>IF(AND(K7="",K8="",K9="",K12="",K13="",K15="",K16="",K17=""),"",SUM(K7:K18))</f>
      </c>
      <c r="L19" s="136">
        <f>IF(AND(L7="",L8="",L9="",L12="",L13="",L15="",L16="",L17=""),"",SUM(L7:L18))</f>
      </c>
      <c r="M19" s="136">
        <f>IF(AND(M7="",M8="",M9="",M12="",M13="",M15="",M16="",M17=""),"",SUM(M7:M18))</f>
      </c>
      <c r="N19" s="136">
        <f>IF(AND(N7="",N8="",N9="",N12="",N13="",N15="",N16="",N17=""),"",SUM(N7:N18))</f>
      </c>
    </row>
    <row r="20" spans="1:14" ht="12" customHeight="1">
      <c r="A20" s="71"/>
      <c r="C20" s="66"/>
      <c r="D20" s="66"/>
      <c r="E20" s="59"/>
      <c r="F20" s="59"/>
      <c r="G20" s="66"/>
      <c r="K20" s="139"/>
      <c r="L20" s="139"/>
      <c r="M20" s="139"/>
      <c r="N20" s="139"/>
    </row>
    <row r="21" spans="1:14" ht="12" customHeight="1">
      <c r="A21" s="76" t="str">
        <f>"Nacalculatie op productie "&amp;C6</f>
        <v>Nacalculatie op productie 2008</v>
      </c>
      <c r="C21" s="66"/>
      <c r="D21" s="66"/>
      <c r="E21" s="59"/>
      <c r="F21" s="59"/>
      <c r="K21" s="66"/>
      <c r="M21" s="66"/>
      <c r="N21" s="66"/>
    </row>
    <row r="22" spans="1:14" ht="12" customHeight="1">
      <c r="A22" s="62">
        <f>A19+1</f>
        <v>314</v>
      </c>
      <c r="B22" s="77" t="s">
        <v>26</v>
      </c>
      <c r="C22" s="102"/>
      <c r="D22" s="78"/>
      <c r="E22" s="102"/>
      <c r="F22" s="102"/>
      <c r="G22" s="102"/>
      <c r="H22" s="102"/>
      <c r="I22" s="102"/>
      <c r="J22" s="102"/>
      <c r="K22" s="103"/>
      <c r="L22" s="232">
        <f>IF(AND(K19="",L19=""),"",K19+L19)</f>
      </c>
      <c r="M22" s="233"/>
      <c r="N22" s="66"/>
    </row>
    <row r="23" spans="1:14" ht="12" customHeight="1">
      <c r="A23" s="62">
        <f>A22+1</f>
        <v>315</v>
      </c>
      <c r="B23" s="77" t="s">
        <v>28</v>
      </c>
      <c r="C23" s="102"/>
      <c r="D23" s="78"/>
      <c r="E23" s="102"/>
      <c r="F23" s="102"/>
      <c r="G23" s="102"/>
      <c r="H23" s="102"/>
      <c r="I23" s="102"/>
      <c r="J23" s="102"/>
      <c r="K23" s="103"/>
      <c r="L23" s="227"/>
      <c r="M23" s="228"/>
      <c r="N23" s="66"/>
    </row>
    <row r="24" spans="3:14" ht="12" customHeight="1">
      <c r="C24" s="66"/>
      <c r="D24" s="66"/>
      <c r="E24" s="59"/>
      <c r="F24" s="59"/>
      <c r="K24" s="66"/>
      <c r="L24" s="66"/>
      <c r="M24" s="66"/>
      <c r="N24" s="66"/>
    </row>
    <row r="25" spans="1:14" ht="12" customHeight="1">
      <c r="A25" s="59" t="str">
        <f>"* prijspeil ultimo "&amp;C6</f>
        <v>* prijspeil ultimo 2008</v>
      </c>
      <c r="C25" s="66"/>
      <c r="D25" s="66"/>
      <c r="E25" s="59"/>
      <c r="F25" s="59"/>
      <c r="K25" s="66"/>
      <c r="L25" s="66"/>
      <c r="M25" s="66"/>
      <c r="N25" s="66"/>
    </row>
    <row r="26" spans="1:14" ht="12" customHeight="1">
      <c r="A26" s="59" t="s">
        <v>23</v>
      </c>
      <c r="C26" s="66"/>
      <c r="D26" s="66"/>
      <c r="E26" s="59"/>
      <c r="F26" s="59"/>
      <c r="G26" s="66"/>
      <c r="H26" s="59" t="s">
        <v>40</v>
      </c>
      <c r="K26" s="66"/>
      <c r="L26" s="66"/>
      <c r="M26" s="66"/>
      <c r="N26" s="66"/>
    </row>
    <row r="27" spans="1:14" ht="12" customHeight="1">
      <c r="A27" s="59" t="str">
        <f>"*** de nacalculatie op EPO en de loonkosten VDA zal plaatsvinden bij de nacalculatie "&amp;C6</f>
        <v>*** de nacalculatie op EPO en de loonkosten VDA zal plaatsvinden bij de nacalculatie 2008</v>
      </c>
      <c r="C27" s="66"/>
      <c r="D27" s="66"/>
      <c r="E27" s="59"/>
      <c r="F27" s="59"/>
      <c r="G27" s="66"/>
      <c r="K27" s="66"/>
      <c r="L27" s="66"/>
      <c r="M27" s="66"/>
      <c r="N27" s="66"/>
    </row>
    <row r="28" spans="1:9" ht="12" customHeight="1">
      <c r="A28" s="59" t="s">
        <v>27</v>
      </c>
      <c r="C28" s="66"/>
      <c r="D28" s="66"/>
      <c r="E28" s="59"/>
      <c r="F28" s="59"/>
      <c r="G28" s="66"/>
      <c r="H28" s="67"/>
      <c r="I28" s="67"/>
    </row>
    <row r="29" ht="12" customHeight="1">
      <c r="E29" s="104"/>
    </row>
    <row r="30" spans="2:5" ht="11.25">
      <c r="B30" s="95"/>
      <c r="E30" s="104"/>
    </row>
    <row r="31" ht="11.25">
      <c r="E31" s="104"/>
    </row>
    <row r="32" ht="11.25">
      <c r="E32" s="104"/>
    </row>
    <row r="33" ht="11.25">
      <c r="E33" s="104"/>
    </row>
    <row r="34" ht="11.25">
      <c r="E34" s="104"/>
    </row>
    <row r="35" ht="11.25">
      <c r="E35" s="104"/>
    </row>
    <row r="36" ht="11.25">
      <c r="E36" s="104"/>
    </row>
    <row r="37" ht="11.25">
      <c r="E37" s="104"/>
    </row>
    <row r="38" ht="11.25">
      <c r="E38" s="104"/>
    </row>
    <row r="39" ht="11.25">
      <c r="E39" s="104"/>
    </row>
    <row r="40" ht="11.25">
      <c r="E40" s="104"/>
    </row>
    <row r="41" ht="11.25">
      <c r="E41" s="104"/>
    </row>
    <row r="42" ht="11.25">
      <c r="E42" s="104"/>
    </row>
    <row r="43" ht="11.25">
      <c r="E43" s="104"/>
    </row>
    <row r="44" ht="15" customHeight="1">
      <c r="E44" s="104"/>
    </row>
    <row r="45" ht="15" customHeight="1">
      <c r="E45" s="104"/>
    </row>
    <row r="46" ht="15" customHeight="1">
      <c r="E46" s="104"/>
    </row>
    <row r="47" ht="15" customHeight="1">
      <c r="E47" s="104"/>
    </row>
    <row r="48" ht="15" customHeight="1">
      <c r="E48" s="104"/>
    </row>
    <row r="49" ht="15" customHeight="1">
      <c r="E49" s="104"/>
    </row>
    <row r="50" ht="15" customHeight="1">
      <c r="E50" s="104"/>
    </row>
    <row r="51" ht="15" customHeight="1">
      <c r="E51" s="104"/>
    </row>
    <row r="52" ht="15" customHeight="1">
      <c r="E52" s="104"/>
    </row>
    <row r="53" ht="15" customHeight="1">
      <c r="E53" s="104"/>
    </row>
    <row r="54" ht="15" customHeight="1">
      <c r="E54" s="104"/>
    </row>
    <row r="55" ht="15" customHeight="1">
      <c r="E55" s="104"/>
    </row>
    <row r="56" ht="15" customHeight="1">
      <c r="E56" s="104"/>
    </row>
    <row r="57" ht="15" customHeight="1">
      <c r="E57" s="104"/>
    </row>
    <row r="58" ht="15" customHeight="1">
      <c r="E58" s="104"/>
    </row>
    <row r="59" ht="15" customHeight="1">
      <c r="E59" s="104"/>
    </row>
  </sheetData>
  <sheetProtection password="D8D0" sheet="1" objects="1" scenarios="1"/>
  <mergeCells count="8">
    <mergeCell ref="S1:T1"/>
    <mergeCell ref="L23:M23"/>
    <mergeCell ref="A4:B4"/>
    <mergeCell ref="G4:J4"/>
    <mergeCell ref="Q1:R1"/>
    <mergeCell ref="K4:L4"/>
    <mergeCell ref="M4:N4"/>
    <mergeCell ref="L22:M22"/>
  </mergeCells>
  <printOptions/>
  <pageMargins left="0.55" right="0.51" top="0.69" bottom="1" header="0.5" footer="0.5"/>
  <pageSetup fitToHeight="1" fitToWidth="1" horizontalDpi="1200" verticalDpi="1200" orientation="landscape" paperSize="9" scale="86" r:id="rId3"/>
  <legacyDrawing r:id="rId2"/>
  <oleObjects>
    <oleObject progId="MSPhotoEd.3" shapeId="552842" r:id="rId1"/>
  </oleObjects>
</worksheet>
</file>

<file path=xl/worksheets/sheet4.xml><?xml version="1.0" encoding="utf-8"?>
<worksheet xmlns="http://schemas.openxmlformats.org/spreadsheetml/2006/main" xmlns:r="http://schemas.openxmlformats.org/officeDocument/2006/relationships">
  <dimension ref="A2:G66"/>
  <sheetViews>
    <sheetView showGridLines="0" showRowColHeaders="0" showZeros="0" showOutlineSymbols="0" zoomScaleSheetLayoutView="100" workbookViewId="0" topLeftCell="A1">
      <selection activeCell="B15" sqref="B15"/>
    </sheetView>
  </sheetViews>
  <sheetFormatPr defaultColWidth="9.140625" defaultRowHeight="15" customHeight="1"/>
  <cols>
    <col min="1" max="1" width="5.140625" style="72" customWidth="1"/>
    <col min="2" max="2" width="35.57421875" style="72" customWidth="1"/>
    <col min="3" max="3" width="25.7109375" style="73" customWidth="1"/>
    <col min="4" max="5" width="25.7109375" style="72" customWidth="1"/>
    <col min="6" max="6" width="4.421875" style="72" customWidth="1"/>
    <col min="7" max="16384" width="9.140625" style="72" customWidth="1"/>
  </cols>
  <sheetData>
    <row r="1" ht="12.75" customHeight="1"/>
    <row r="2" spans="1:5" ht="12.75" customHeight="1">
      <c r="A2" s="59" t="str">
        <f>CONCATENATE("Productieafspraken ",'1. Voorblad'!B3)</f>
        <v>Productieafspraken 2009</v>
      </c>
      <c r="E2" s="72">
        <f>'3. Productie'!N2+1</f>
        <v>4</v>
      </c>
    </row>
    <row r="3" ht="12.75" customHeight="1">
      <c r="B3" s="59"/>
    </row>
    <row r="4" ht="12.75" customHeight="1">
      <c r="A4" s="57" t="s">
        <v>63</v>
      </c>
    </row>
    <row r="5" ht="12.75" customHeight="1"/>
    <row r="6" spans="1:5" ht="12.75" customHeight="1">
      <c r="A6" s="234" t="str">
        <f>"Budgetaanpassing "&amp;'1. Voorblad'!B3-1&amp;" in verband met de verstrekking van EPO"</f>
        <v>Budgetaanpassing 2008 in verband met de verstrekking van EPO</v>
      </c>
      <c r="B6" s="188"/>
      <c r="C6" s="134" t="s">
        <v>32</v>
      </c>
      <c r="D6" s="125" t="s">
        <v>34</v>
      </c>
      <c r="E6" s="125" t="s">
        <v>35</v>
      </c>
    </row>
    <row r="7" spans="1:5" ht="12.75" customHeight="1">
      <c r="A7" s="235"/>
      <c r="B7" s="188"/>
      <c r="C7" s="135" t="s">
        <v>33</v>
      </c>
      <c r="D7" s="135" t="s">
        <v>38</v>
      </c>
      <c r="E7" s="135" t="s">
        <v>36</v>
      </c>
    </row>
    <row r="8" spans="1:5" ht="12.75" customHeight="1">
      <c r="A8" s="59"/>
      <c r="B8" s="64"/>
      <c r="C8" s="126" t="s">
        <v>37</v>
      </c>
      <c r="D8" s="126"/>
      <c r="E8" s="127"/>
    </row>
    <row r="9" spans="1:5" ht="12.75" customHeight="1">
      <c r="A9" s="59"/>
      <c r="B9" s="64"/>
      <c r="C9" s="132"/>
      <c r="D9" s="132"/>
      <c r="E9" s="133"/>
    </row>
    <row r="10" spans="1:5" ht="12.75" customHeight="1">
      <c r="A10" s="62">
        <f>E2*100+1</f>
        <v>401</v>
      </c>
      <c r="B10" s="63" t="s">
        <v>29</v>
      </c>
      <c r="C10" s="74">
        <f>IF(AND('3. Productie'!E11="",'3. Productie'!C11=""),"",'3. Productie'!E11-'3. Productie'!C11)</f>
      </c>
      <c r="D10" s="16"/>
      <c r="E10" s="65">
        <f>IF(C10="","",C10*D10)</f>
      </c>
    </row>
    <row r="11" spans="1:5" ht="12.75" customHeight="1">
      <c r="A11" s="62">
        <f>A10+1</f>
        <v>402</v>
      </c>
      <c r="B11" s="63" t="s">
        <v>30</v>
      </c>
      <c r="C11" s="74">
        <f>IF(AND('3. Productie'!E14="",'3. Productie'!C14=""),"",'3. Productie'!E14-'3. Productie'!C14)</f>
      </c>
      <c r="D11" s="16"/>
      <c r="E11" s="65">
        <f>IF(C11="","",C11*D11)</f>
      </c>
    </row>
    <row r="12" spans="1:5" ht="12.75" customHeight="1">
      <c r="A12" s="62">
        <f>A11+1</f>
        <v>403</v>
      </c>
      <c r="B12" s="63" t="s">
        <v>31</v>
      </c>
      <c r="C12" s="74">
        <f>IF(AND('3. Productie'!E18="",'3. Productie'!C18=""),"",'3. Productie'!E18-'3. Productie'!C18)</f>
      </c>
      <c r="D12" s="16"/>
      <c r="E12" s="65">
        <f>IF(C12="","",C12*D12)</f>
      </c>
    </row>
    <row r="13" spans="1:5" ht="12.75" customHeight="1">
      <c r="A13" s="71"/>
      <c r="B13" s="64"/>
      <c r="C13" s="75"/>
      <c r="D13" s="64"/>
      <c r="E13" s="65">
        <f>IF(AND(E10="",E11="",E12=""),"",SUM(E10:E12))</f>
      </c>
    </row>
    <row r="14" spans="1:5" ht="12.75" customHeight="1">
      <c r="A14" s="71"/>
      <c r="B14" s="64"/>
      <c r="C14" s="75"/>
      <c r="D14" s="64"/>
      <c r="E14" s="59"/>
    </row>
    <row r="15" spans="1:5" ht="12.75" customHeight="1">
      <c r="A15" s="76" t="str">
        <f>"Budgetaanpassing "&amp;'1. Voorblad'!B3&amp;" in verband met de extra kosten VDA (bij thuisdialyses)"</f>
        <v>Budgetaanpassing 2009 in verband met de extra kosten VDA (bij thuisdialyses)</v>
      </c>
      <c r="B15" s="59"/>
      <c r="C15" s="67"/>
      <c r="D15" s="59"/>
      <c r="E15" s="59"/>
    </row>
    <row r="16" spans="1:5" ht="12.75" customHeight="1">
      <c r="A16" s="71"/>
      <c r="B16" s="59"/>
      <c r="C16" s="67"/>
      <c r="D16" s="59"/>
      <c r="E16" s="59"/>
    </row>
    <row r="17" spans="1:5" ht="12.75" customHeight="1">
      <c r="A17" s="62">
        <f>A12+1</f>
        <v>404</v>
      </c>
      <c r="B17" s="77" t="str">
        <f>"Geschatte meerkosten "&amp;'1. Voorblad'!B3&amp;"***"</f>
        <v>Geschatte meerkosten 2009***</v>
      </c>
      <c r="C17" s="78"/>
      <c r="D17" s="79"/>
      <c r="E17" s="17"/>
    </row>
    <row r="18" spans="2:3" ht="12.75" customHeight="1">
      <c r="B18" s="80"/>
      <c r="C18" s="81"/>
    </row>
    <row r="19" spans="1:6" ht="12.75" customHeight="1">
      <c r="A19" s="237" t="s">
        <v>82</v>
      </c>
      <c r="B19" s="237"/>
      <c r="C19" s="237"/>
      <c r="D19" s="237"/>
      <c r="E19" s="237"/>
      <c r="F19" s="237"/>
    </row>
    <row r="20" spans="1:6" ht="12.75" customHeight="1">
      <c r="A20" s="237"/>
      <c r="B20" s="237"/>
      <c r="C20" s="237"/>
      <c r="D20" s="237"/>
      <c r="E20" s="237"/>
      <c r="F20" s="237"/>
    </row>
    <row r="21" spans="1:7" ht="12.75" customHeight="1">
      <c r="A21" s="72" t="s">
        <v>83</v>
      </c>
      <c r="B21" s="59"/>
      <c r="C21" s="83"/>
      <c r="D21" s="82"/>
      <c r="E21" s="82"/>
      <c r="F21" s="82"/>
      <c r="G21" s="82"/>
    </row>
    <row r="22" spans="1:5" ht="12.75" customHeight="1">
      <c r="A22" s="236" t="str">
        <f>CONCATENATE("*** Graag specificeren. Bij de nacalculatie zullen de werkelijke kosten met een maximum van € ",ROUND('3. Productie'!I13,2)," (prijspeil ultimo 2008) per dialyse in het budget worden opgenomen.")</f>
        <v>*** Graag specificeren. Bij de nacalculatie zullen de werkelijke kosten met een maximum van € 131,94 (prijspeil ultimo 2008) per dialyse in het budget worden opgenomen.</v>
      </c>
      <c r="B22" s="236"/>
      <c r="C22" s="236"/>
      <c r="D22" s="236"/>
      <c r="E22" s="236"/>
    </row>
    <row r="23" spans="1:5" ht="12.75" customHeight="1">
      <c r="A23" s="236"/>
      <c r="B23" s="236"/>
      <c r="C23" s="236"/>
      <c r="D23" s="236"/>
      <c r="E23" s="236"/>
    </row>
    <row r="24" spans="2:5" ht="12.75" customHeight="1">
      <c r="B24" s="84"/>
      <c r="C24" s="85"/>
      <c r="D24" s="86"/>
      <c r="E24" s="86"/>
    </row>
    <row r="25" spans="2:5" ht="12" customHeight="1">
      <c r="B25" s="84"/>
      <c r="C25" s="85"/>
      <c r="D25" s="86"/>
      <c r="E25" s="86"/>
    </row>
    <row r="26" spans="2:5" ht="12" customHeight="1">
      <c r="B26" s="88"/>
      <c r="C26" s="85"/>
      <c r="D26" s="86"/>
      <c r="E26" s="86"/>
    </row>
    <row r="27" spans="2:5" ht="12" customHeight="1">
      <c r="B27" s="86"/>
      <c r="C27" s="85"/>
      <c r="D27" s="86"/>
      <c r="E27" s="86"/>
    </row>
    <row r="28" spans="2:5" ht="15" customHeight="1">
      <c r="B28" s="86"/>
      <c r="C28" s="85"/>
      <c r="D28" s="86"/>
      <c r="E28" s="86"/>
    </row>
    <row r="29" spans="2:4" ht="15" customHeight="1">
      <c r="B29" s="87"/>
      <c r="C29" s="89"/>
      <c r="D29" s="87"/>
    </row>
    <row r="30" spans="2:4" ht="15" customHeight="1">
      <c r="B30" s="87"/>
      <c r="C30" s="89"/>
      <c r="D30" s="87"/>
    </row>
    <row r="31" spans="2:4" ht="15" customHeight="1">
      <c r="B31" s="87"/>
      <c r="C31" s="89"/>
      <c r="D31" s="87"/>
    </row>
    <row r="32" spans="2:4" ht="15" customHeight="1">
      <c r="B32" s="87"/>
      <c r="C32" s="89"/>
      <c r="D32" s="87"/>
    </row>
    <row r="33" spans="2:4" ht="15" customHeight="1">
      <c r="B33" s="87"/>
      <c r="C33" s="89"/>
      <c r="D33" s="87"/>
    </row>
    <row r="34" spans="2:4" ht="15" customHeight="1">
      <c r="B34" s="87"/>
      <c r="C34" s="89"/>
      <c r="D34" s="87"/>
    </row>
    <row r="35" spans="2:4" ht="15" customHeight="1">
      <c r="B35" s="87"/>
      <c r="C35" s="89"/>
      <c r="D35" s="87"/>
    </row>
    <row r="36" spans="2:4" ht="15" customHeight="1">
      <c r="B36" s="87"/>
      <c r="C36" s="89"/>
      <c r="D36" s="87"/>
    </row>
    <row r="37" spans="2:4" ht="15" customHeight="1">
      <c r="B37" s="87"/>
      <c r="C37" s="89"/>
      <c r="D37" s="87"/>
    </row>
    <row r="38" spans="2:4" ht="15" customHeight="1">
      <c r="B38" s="87"/>
      <c r="C38" s="89"/>
      <c r="D38" s="87"/>
    </row>
    <row r="39" spans="2:4" ht="15" customHeight="1">
      <c r="B39" s="87"/>
      <c r="C39" s="89"/>
      <c r="D39" s="87"/>
    </row>
    <row r="40" spans="2:4" ht="15" customHeight="1">
      <c r="B40" s="87"/>
      <c r="C40" s="89"/>
      <c r="D40" s="87"/>
    </row>
    <row r="41" spans="2:4" ht="15" customHeight="1">
      <c r="B41" s="87"/>
      <c r="C41" s="89"/>
      <c r="D41" s="87"/>
    </row>
    <row r="42" spans="2:4" ht="15" customHeight="1">
      <c r="B42" s="87"/>
      <c r="C42" s="89"/>
      <c r="D42" s="87"/>
    </row>
    <row r="43" spans="2:4" ht="15" customHeight="1">
      <c r="B43" s="87"/>
      <c r="C43" s="89"/>
      <c r="D43" s="87"/>
    </row>
    <row r="44" spans="2:4" ht="15" customHeight="1">
      <c r="B44" s="87"/>
      <c r="C44" s="89"/>
      <c r="D44" s="87"/>
    </row>
    <row r="45" spans="2:4" ht="15" customHeight="1">
      <c r="B45" s="87"/>
      <c r="C45" s="89"/>
      <c r="D45" s="87"/>
    </row>
    <row r="46" spans="2:4" ht="15" customHeight="1">
      <c r="B46" s="87"/>
      <c r="C46" s="89"/>
      <c r="D46" s="87"/>
    </row>
    <row r="47" spans="2:4" ht="15" customHeight="1">
      <c r="B47" s="87"/>
      <c r="C47" s="89"/>
      <c r="D47" s="87"/>
    </row>
    <row r="48" spans="2:4" ht="15" customHeight="1">
      <c r="B48" s="87"/>
      <c r="C48" s="89"/>
      <c r="D48" s="87"/>
    </row>
    <row r="49" spans="2:4" ht="15" customHeight="1">
      <c r="B49" s="87"/>
      <c r="C49" s="89"/>
      <c r="D49" s="87"/>
    </row>
    <row r="50" spans="2:4" ht="15" customHeight="1">
      <c r="B50" s="87"/>
      <c r="C50" s="89"/>
      <c r="D50" s="87"/>
    </row>
    <row r="51" spans="2:4" ht="15" customHeight="1">
      <c r="B51" s="87"/>
      <c r="C51" s="89"/>
      <c r="D51" s="87"/>
    </row>
    <row r="52" spans="2:4" ht="15" customHeight="1">
      <c r="B52" s="87"/>
      <c r="C52" s="89"/>
      <c r="D52" s="87"/>
    </row>
    <row r="53" spans="2:4" ht="15" customHeight="1">
      <c r="B53" s="87"/>
      <c r="C53" s="89"/>
      <c r="D53" s="87"/>
    </row>
    <row r="54" spans="2:4" ht="15" customHeight="1">
      <c r="B54" s="87"/>
      <c r="C54" s="89"/>
      <c r="D54" s="87"/>
    </row>
    <row r="55" spans="2:4" ht="15" customHeight="1">
      <c r="B55" s="87"/>
      <c r="C55" s="89"/>
      <c r="D55" s="87"/>
    </row>
    <row r="56" spans="2:4" ht="15" customHeight="1">
      <c r="B56" s="87"/>
      <c r="C56" s="89"/>
      <c r="D56" s="87"/>
    </row>
    <row r="57" spans="2:4" ht="15" customHeight="1">
      <c r="B57" s="87"/>
      <c r="C57" s="89"/>
      <c r="D57" s="87"/>
    </row>
    <row r="58" spans="2:4" ht="15" customHeight="1">
      <c r="B58" s="87"/>
      <c r="C58" s="89"/>
      <c r="D58" s="87"/>
    </row>
    <row r="59" spans="2:4" ht="15" customHeight="1">
      <c r="B59" s="87"/>
      <c r="C59" s="89"/>
      <c r="D59" s="87"/>
    </row>
    <row r="60" spans="2:4" ht="15" customHeight="1">
      <c r="B60" s="87"/>
      <c r="C60" s="89"/>
      <c r="D60" s="87"/>
    </row>
    <row r="61" spans="2:4" ht="15" customHeight="1">
      <c r="B61" s="87"/>
      <c r="C61" s="89"/>
      <c r="D61" s="87"/>
    </row>
    <row r="62" spans="2:4" ht="15" customHeight="1">
      <c r="B62" s="87"/>
      <c r="C62" s="89"/>
      <c r="D62" s="87"/>
    </row>
    <row r="63" spans="2:4" ht="15" customHeight="1">
      <c r="B63" s="87"/>
      <c r="C63" s="89"/>
      <c r="D63" s="87"/>
    </row>
    <row r="64" spans="2:4" ht="15" customHeight="1">
      <c r="B64" s="87"/>
      <c r="C64" s="89"/>
      <c r="D64" s="87"/>
    </row>
    <row r="65" spans="2:4" ht="15" customHeight="1">
      <c r="B65" s="87"/>
      <c r="C65" s="89"/>
      <c r="D65" s="87"/>
    </row>
    <row r="66" spans="2:4" ht="15" customHeight="1">
      <c r="B66" s="87"/>
      <c r="C66" s="89"/>
      <c r="D66" s="87"/>
    </row>
  </sheetData>
  <sheetProtection password="D8D0" sheet="1" objects="1" scenarios="1"/>
  <mergeCells count="4">
    <mergeCell ref="A6:B7"/>
    <mergeCell ref="A22:E23"/>
    <mergeCell ref="A19:E20"/>
    <mergeCell ref="F19:F20"/>
  </mergeCells>
  <printOptions/>
  <pageMargins left="0.75" right="0.75" top="1" bottom="1" header="0.5" footer="0.5"/>
  <pageSetup horizontalDpi="1200" verticalDpi="1200" orientation="landscape" paperSize="9" r:id="rId3"/>
  <legacyDrawing r:id="rId2"/>
  <oleObjects>
    <oleObject progId="MSPhotoEd.3" shapeId="440508" r:id="rId1"/>
  </oleObjects>
</worksheet>
</file>

<file path=xl/worksheets/sheet5.xml><?xml version="1.0" encoding="utf-8"?>
<worksheet xmlns="http://schemas.openxmlformats.org/spreadsheetml/2006/main" xmlns:r="http://schemas.openxmlformats.org/officeDocument/2006/relationships">
  <dimension ref="A1:I58"/>
  <sheetViews>
    <sheetView showGridLines="0" showRowColHeaders="0" showZeros="0" showOutlineSymbols="0" zoomScaleSheetLayoutView="100" workbookViewId="0" topLeftCell="A1">
      <selection activeCell="C16" sqref="C16"/>
    </sheetView>
  </sheetViews>
  <sheetFormatPr defaultColWidth="9.140625" defaultRowHeight="12.75"/>
  <cols>
    <col min="1" max="1" width="5.28125" style="71" customWidth="1"/>
    <col min="2" max="2" width="80.28125" style="59" customWidth="1"/>
    <col min="3" max="3" width="34.7109375" style="58" customWidth="1"/>
    <col min="4" max="4" width="2.7109375" style="59" customWidth="1"/>
    <col min="5" max="16384" width="9.140625" style="59" customWidth="1"/>
  </cols>
  <sheetData>
    <row r="1" spans="1:2" ht="11.25">
      <c r="A1" s="56"/>
      <c r="B1" s="57"/>
    </row>
    <row r="2" spans="1:3" ht="11.25">
      <c r="A2" s="59" t="str">
        <f>CONCATENATE("Productieafspraken ",'1. Voorblad'!B3)</f>
        <v>Productieafspraken 2009</v>
      </c>
      <c r="C2" s="59">
        <f>'4. EPO en VDA'!E2+1</f>
        <v>5</v>
      </c>
    </row>
    <row r="3" spans="1:3" ht="11.25">
      <c r="A3" s="60"/>
      <c r="C3" s="59"/>
    </row>
    <row r="4" spans="1:2" ht="11.25">
      <c r="A4" s="61" t="s">
        <v>64</v>
      </c>
      <c r="B4" s="57"/>
    </row>
    <row r="5" ht="11.25">
      <c r="A5" s="56"/>
    </row>
    <row r="6" spans="1:4" ht="11.25">
      <c r="A6" s="62">
        <f>C2*100+(1)</f>
        <v>501</v>
      </c>
      <c r="B6" s="63" t="str">
        <f>"Overeengekomen afschrijving dubieuze debiteuren "&amp;'1. Voorblad'!B3</f>
        <v>Overeengekomen afschrijving dubieuze debiteuren 2009</v>
      </c>
      <c r="C6" s="16"/>
      <c r="D6" s="64"/>
    </row>
    <row r="7" spans="1:4" ht="11.25">
      <c r="A7" s="62">
        <f>A6+1</f>
        <v>502</v>
      </c>
      <c r="B7" s="63" t="s">
        <v>86</v>
      </c>
      <c r="C7" s="16"/>
      <c r="D7" s="64"/>
    </row>
    <row r="8" spans="1:4" ht="11.25">
      <c r="A8" s="62">
        <f>A7+1</f>
        <v>503</v>
      </c>
      <c r="B8" s="63" t="s">
        <v>87</v>
      </c>
      <c r="C8" s="65">
        <f>IF(AND(C6="",C7=""),"",C6-C7)</f>
      </c>
      <c r="D8" s="64"/>
    </row>
    <row r="9" spans="1:4" ht="11.25">
      <c r="A9" s="62">
        <f>A8+1</f>
        <v>504</v>
      </c>
      <c r="B9" s="63" t="str">
        <f>"Werkelijke kosten "&amp;'1. Voorblad'!B3-1</f>
        <v>Werkelijke kosten 2008</v>
      </c>
      <c r="C9" s="16"/>
      <c r="D9" s="64"/>
    </row>
    <row r="10" spans="1:4" ht="11.25">
      <c r="A10" s="56"/>
      <c r="B10" s="64"/>
      <c r="C10" s="66"/>
      <c r="D10" s="64"/>
    </row>
    <row r="11" spans="1:3" ht="11.25">
      <c r="A11" s="61" t="s">
        <v>65</v>
      </c>
      <c r="B11" s="68"/>
      <c r="C11" s="67"/>
    </row>
    <row r="12" spans="1:3" ht="11.25">
      <c r="A12" s="238" t="s">
        <v>84</v>
      </c>
      <c r="B12" s="239"/>
      <c r="C12" s="239"/>
    </row>
    <row r="13" spans="1:3" ht="11.25">
      <c r="A13" s="239"/>
      <c r="B13" s="239"/>
      <c r="C13" s="239"/>
    </row>
    <row r="14" spans="1:3" ht="11.25">
      <c r="A14" s="56"/>
      <c r="B14" s="121"/>
      <c r="C14" s="67"/>
    </row>
    <row r="15" spans="1:3" ht="11.25">
      <c r="A15" s="62">
        <f>(C2+1)*100+1</f>
        <v>601</v>
      </c>
      <c r="B15" s="63" t="s">
        <v>88</v>
      </c>
      <c r="C15" s="16"/>
    </row>
    <row r="16" spans="1:3" ht="11.25">
      <c r="A16" s="62">
        <f>A15+1</f>
        <v>602</v>
      </c>
      <c r="B16" s="63" t="str">
        <f>"Reeds in rekenstaat "&amp;'1. Voorblad'!B3-1&amp;" opgenomen"</f>
        <v>Reeds in rekenstaat 2008 opgenomen</v>
      </c>
      <c r="C16" s="16"/>
    </row>
    <row r="17" spans="1:3" ht="11.25">
      <c r="A17" s="62">
        <f>A16+1</f>
        <v>603</v>
      </c>
      <c r="B17" s="63" t="s">
        <v>87</v>
      </c>
      <c r="C17" s="65">
        <f>IF(AND(C15="",C16=""),"",C15-C16)</f>
      </c>
    </row>
    <row r="18" spans="1:9" ht="11.25">
      <c r="A18" s="62">
        <f>A17+1</f>
        <v>604</v>
      </c>
      <c r="B18" s="69" t="str">
        <f>"Voorlopig overeengekomen bedrag voor "&amp;'1. Voorblad'!B3</f>
        <v>Voorlopig overeengekomen bedrag voor 2009</v>
      </c>
      <c r="C18" s="16"/>
      <c r="D18" s="35"/>
      <c r="E18" s="35"/>
      <c r="F18" s="35"/>
      <c r="G18" s="35"/>
      <c r="H18" s="35"/>
      <c r="I18" s="64"/>
    </row>
    <row r="19" spans="1:9" ht="11.25">
      <c r="A19" s="238" t="s">
        <v>85</v>
      </c>
      <c r="B19" s="239"/>
      <c r="C19" s="239"/>
      <c r="D19" s="35"/>
      <c r="E19" s="35"/>
      <c r="F19" s="35"/>
      <c r="G19" s="35"/>
      <c r="H19" s="35"/>
      <c r="I19" s="64"/>
    </row>
    <row r="20" spans="1:9" ht="11.25">
      <c r="A20" s="238"/>
      <c r="B20" s="239"/>
      <c r="C20" s="239"/>
      <c r="D20" s="35"/>
      <c r="E20" s="35"/>
      <c r="F20" s="35"/>
      <c r="G20" s="35"/>
      <c r="H20" s="35"/>
      <c r="I20" s="64"/>
    </row>
    <row r="21" spans="1:9" ht="11.25">
      <c r="A21" s="239"/>
      <c r="B21" s="239"/>
      <c r="C21" s="239"/>
      <c r="D21" s="35"/>
      <c r="E21" s="35"/>
      <c r="F21" s="35"/>
      <c r="G21" s="35"/>
      <c r="H21" s="35"/>
      <c r="I21" s="64"/>
    </row>
    <row r="22" spans="1:4" ht="11.25">
      <c r="A22" s="61" t="str">
        <f>"Rubriek 7: (Inschatting) opbrengsten "&amp;'1. Voorblad'!B3-1</f>
        <v>Rubriek 7: (Inschatting) opbrengsten 2008</v>
      </c>
      <c r="B22" s="68"/>
      <c r="C22" s="70"/>
      <c r="D22" s="64"/>
    </row>
    <row r="23" spans="1:4" ht="11.25">
      <c r="A23" s="56"/>
      <c r="B23" s="64"/>
      <c r="C23" s="70"/>
      <c r="D23" s="64"/>
    </row>
    <row r="24" spans="1:4" ht="11.25">
      <c r="A24" s="62">
        <f>(C2+2)*100+1</f>
        <v>701</v>
      </c>
      <c r="B24" s="63" t="str">
        <f>"Opbrengsten voorvloeiend uit dialysebehandelingen "&amp;'1. Voorblad'!B3-1</f>
        <v>Opbrengsten voorvloeiend uit dialysebehandelingen 2008</v>
      </c>
      <c r="C24" s="16"/>
      <c r="D24" s="64"/>
    </row>
    <row r="25" spans="1:4" ht="11.25">
      <c r="A25" s="62">
        <f>A24+1</f>
        <v>702</v>
      </c>
      <c r="B25" s="63" t="s">
        <v>39</v>
      </c>
      <c r="C25" s="16"/>
      <c r="D25" s="64"/>
    </row>
    <row r="26" spans="1:4" ht="11.25">
      <c r="A26" s="62">
        <f>A25+1</f>
        <v>703</v>
      </c>
      <c r="B26" s="140" t="str">
        <f>"Totaal opbrengsten "&amp;'1. Voorblad'!B3-1</f>
        <v>Totaal opbrengsten 2008</v>
      </c>
      <c r="C26" s="141">
        <f>IF(AND(C24="",C25=""),"",C24+C25)</f>
      </c>
      <c r="D26" s="64"/>
    </row>
    <row r="27" spans="2:4" ht="11.25">
      <c r="B27" s="64"/>
      <c r="C27" s="70"/>
      <c r="D27" s="64"/>
    </row>
    <row r="28" spans="2:4" ht="11.25">
      <c r="B28" s="64"/>
      <c r="C28" s="70"/>
      <c r="D28" s="64"/>
    </row>
    <row r="29" spans="1:4" ht="11.25">
      <c r="A29" s="59"/>
      <c r="C29" s="59"/>
      <c r="D29" s="64"/>
    </row>
    <row r="30" spans="1:4" ht="11.25">
      <c r="A30" s="59"/>
      <c r="C30" s="59"/>
      <c r="D30" s="64"/>
    </row>
    <row r="31" spans="2:4" ht="11.25">
      <c r="B31" s="64"/>
      <c r="C31" s="70"/>
      <c r="D31" s="64"/>
    </row>
    <row r="32" spans="2:4" ht="11.25">
      <c r="B32" s="64"/>
      <c r="C32" s="70"/>
      <c r="D32" s="64"/>
    </row>
    <row r="33" spans="2:4" ht="11.25">
      <c r="B33" s="64"/>
      <c r="C33" s="70"/>
      <c r="D33" s="64"/>
    </row>
    <row r="34" spans="2:4" ht="11.25">
      <c r="B34" s="64"/>
      <c r="C34" s="70"/>
      <c r="D34" s="64"/>
    </row>
    <row r="35" spans="2:4" ht="11.25">
      <c r="B35" s="64"/>
      <c r="C35" s="70"/>
      <c r="D35" s="64"/>
    </row>
    <row r="36" spans="2:4" ht="11.25">
      <c r="B36" s="64"/>
      <c r="C36" s="70"/>
      <c r="D36" s="64"/>
    </row>
    <row r="37" spans="2:4" ht="11.25">
      <c r="B37" s="64"/>
      <c r="C37" s="70"/>
      <c r="D37" s="64"/>
    </row>
    <row r="38" spans="2:4" ht="11.25">
      <c r="B38" s="64"/>
      <c r="C38" s="70"/>
      <c r="D38" s="64"/>
    </row>
    <row r="39" spans="2:4" ht="11.25">
      <c r="B39" s="64"/>
      <c r="C39" s="70"/>
      <c r="D39" s="64"/>
    </row>
    <row r="40" spans="2:4" ht="11.25">
      <c r="B40" s="64"/>
      <c r="C40" s="70"/>
      <c r="D40" s="64"/>
    </row>
    <row r="41" spans="2:4" ht="11.25">
      <c r="B41" s="64"/>
      <c r="C41" s="70"/>
      <c r="D41" s="64"/>
    </row>
    <row r="42" spans="2:4" ht="11.25">
      <c r="B42" s="64"/>
      <c r="C42" s="70"/>
      <c r="D42" s="64"/>
    </row>
    <row r="43" spans="2:4" ht="11.25">
      <c r="B43" s="64"/>
      <c r="C43" s="70"/>
      <c r="D43" s="64"/>
    </row>
    <row r="44" spans="2:4" ht="11.25">
      <c r="B44" s="64"/>
      <c r="C44" s="70"/>
      <c r="D44" s="64"/>
    </row>
    <row r="45" spans="2:4" ht="11.25">
      <c r="B45" s="64"/>
      <c r="C45" s="70"/>
      <c r="D45" s="64"/>
    </row>
    <row r="46" spans="2:4" ht="11.25">
      <c r="B46" s="64"/>
      <c r="C46" s="70"/>
      <c r="D46" s="64"/>
    </row>
    <row r="47" spans="2:4" ht="11.25">
      <c r="B47" s="64"/>
      <c r="C47" s="70"/>
      <c r="D47" s="64"/>
    </row>
    <row r="48" spans="2:4" ht="11.25">
      <c r="B48" s="64"/>
      <c r="C48" s="70"/>
      <c r="D48" s="64"/>
    </row>
    <row r="49" spans="2:4" ht="11.25">
      <c r="B49" s="64"/>
      <c r="C49" s="70"/>
      <c r="D49" s="64"/>
    </row>
    <row r="50" spans="2:4" ht="11.25">
      <c r="B50" s="64"/>
      <c r="C50" s="70"/>
      <c r="D50" s="64"/>
    </row>
    <row r="51" spans="2:4" ht="11.25">
      <c r="B51" s="64"/>
      <c r="C51" s="70"/>
      <c r="D51" s="64"/>
    </row>
    <row r="52" spans="2:4" ht="11.25">
      <c r="B52" s="64"/>
      <c r="C52" s="70"/>
      <c r="D52" s="64"/>
    </row>
    <row r="53" spans="2:4" ht="11.25">
      <c r="B53" s="64"/>
      <c r="C53" s="70"/>
      <c r="D53" s="64"/>
    </row>
    <row r="54" spans="2:4" ht="11.25">
      <c r="B54" s="64"/>
      <c r="C54" s="70"/>
      <c r="D54" s="64"/>
    </row>
    <row r="55" spans="2:4" ht="11.25">
      <c r="B55" s="64"/>
      <c r="C55" s="70"/>
      <c r="D55" s="64"/>
    </row>
    <row r="56" spans="2:4" ht="11.25">
      <c r="B56" s="64"/>
      <c r="C56" s="70"/>
      <c r="D56" s="64"/>
    </row>
    <row r="57" spans="2:4" ht="11.25">
      <c r="B57" s="64"/>
      <c r="C57" s="70"/>
      <c r="D57" s="64"/>
    </row>
    <row r="58" spans="2:4" ht="11.25">
      <c r="B58" s="64"/>
      <c r="C58" s="70"/>
      <c r="D58" s="64"/>
    </row>
  </sheetData>
  <sheetProtection password="D8D0" sheet="1" objects="1" scenarios="1"/>
  <mergeCells count="2">
    <mergeCell ref="A12:C13"/>
    <mergeCell ref="A19:C21"/>
  </mergeCells>
  <printOptions/>
  <pageMargins left="0.75" right="0.75" top="1" bottom="1" header="0.5" footer="0.5"/>
  <pageSetup horizontalDpi="1200" verticalDpi="1200" orientation="landscape" paperSize="9" r:id="rId3"/>
  <legacyDrawing r:id="rId2"/>
  <oleObjects>
    <oleObject progId="MSPhotoEd.3" shapeId="44862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 den Hoedt</cp:lastModifiedBy>
  <cp:lastPrinted>2008-12-15T08:38:49Z</cp:lastPrinted>
  <dcterms:created xsi:type="dcterms:W3CDTF">2001-02-02T19:26:46Z</dcterms:created>
  <dcterms:modified xsi:type="dcterms:W3CDTF">2009-01-09T08:56:51Z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THRFR6N5WDQ4-17-3150</vt:lpwstr>
  </property>
  <property fmtid="{D5CDD505-2E9C-101B-9397-08002B2CF9AE}" pid="4" name="_dlc_DocIdItemGu">
    <vt:lpwstr>2a86c972-a509-4383-9547-d9aea450d681</vt:lpwstr>
  </property>
  <property fmtid="{D5CDD505-2E9C-101B-9397-08002B2CF9AE}" pid="5" name="_dlc_DocIdU">
    <vt:lpwstr>http://kennisnet.nza.nl/publicaties/Aanleveren/_layouts/DocIdRedir.aspx?ID=THRFR6N5WDQ4-17-3150, THRFR6N5WDQ4-17-3150</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Alle:Ziekenhuiszorg|1a957709-959b-40c0-9640-61f1bd5d07a0</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Ziekenhuiszorg|1a957709-959b-40c0-9640-61f1bd5d07a0</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134;#Ziekenhuiszorg|1a957709-959b-40c0-9640-61f1bd5d07a0</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103;#Formulier|4bc40415-667d-4fea-816d-9688ca6ffa69;#134;#Ziekenhuiszorg|1a957709-959b-40c0-9640-61f1bd5d07a0</vt:lpwstr>
  </property>
</Properties>
</file>