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repos_bron_bb_zorgfuncties\2. BB Academische zorg\BBAZ\2022\5. beleidsregels\"/>
    </mc:Choice>
  </mc:AlternateContent>
  <bookViews>
    <workbookView xWindow="28680" yWindow="-120" windowWidth="29040" windowHeight="16440" tabRatio="878"/>
  </bookViews>
  <sheets>
    <sheet name="Berekening nieuw" sheetId="15" r:id="rId1"/>
  </sheets>
  <externalReferences>
    <externalReference r:id="rId2"/>
  </externalReferences>
  <definedNames>
    <definedName name="Aandeel_materieel">#REF!</definedName>
    <definedName name="aandeel_personeel">#REF!</definedName>
    <definedName name="aandeel_trf">#REF!</definedName>
    <definedName name="aandeel_variabel">#REF!</definedName>
    <definedName name="aandeel_vast">#REF!</definedName>
    <definedName name="beschikbaar_2020">#REF!</definedName>
    <definedName name="D_index2019">#REF!</definedName>
    <definedName name="D_index2020">#REF!</definedName>
    <definedName name="DHAZ_2019">#REF!</definedName>
    <definedName name="DHAZ_opslag_2020">#REF!</definedName>
    <definedName name="histo2012">#REF!</definedName>
    <definedName name="histo2019">#REF!</definedName>
    <definedName name="histo2020">#REF!</definedName>
    <definedName name="M_index2019">#REF!</definedName>
    <definedName name="M_index2020">#REF!</definedName>
    <definedName name="Mindex2019">#REF!</definedName>
    <definedName name="omvang_bbaz_plus_histo">#REF!</definedName>
    <definedName name="omvang_BBAZ_umc">#REF!</definedName>
    <definedName name="omvang_BBAZ_umc_2020">#REF!</definedName>
    <definedName name="P_index2019">#REF!</definedName>
    <definedName name="P_index2020">#REF!</definedName>
    <definedName name="T_index2020">#REF!</definedName>
    <definedName name="verhouding_2019_201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7" i="15" l="1"/>
  <c r="H13" i="15"/>
  <c r="H14" i="15"/>
  <c r="H15" i="15"/>
  <c r="H16" i="15"/>
  <c r="H17" i="15"/>
  <c r="H18" i="15"/>
  <c r="H19" i="15"/>
  <c r="H12" i="15"/>
  <c r="D13" i="15"/>
  <c r="D14" i="15"/>
  <c r="D15" i="15"/>
  <c r="D16" i="15"/>
  <c r="D17" i="15"/>
  <c r="D18" i="15"/>
  <c r="D19" i="15"/>
  <c r="D12" i="15"/>
  <c r="N15" i="15" l="1"/>
  <c r="N18" i="15"/>
  <c r="N13" i="15"/>
  <c r="N16" i="15"/>
  <c r="N14" i="15"/>
  <c r="N17" i="15"/>
  <c r="N19" i="15"/>
  <c r="N12" i="15" l="1"/>
  <c r="N20" i="15" s="1"/>
  <c r="B20" i="15" l="1"/>
  <c r="D20" i="15" l="1"/>
  <c r="F15" i="15" l="1"/>
  <c r="F17" i="15"/>
  <c r="F19" i="15"/>
  <c r="F14" i="15"/>
  <c r="F16" i="15"/>
  <c r="F18" i="15"/>
  <c r="F13" i="15"/>
  <c r="E20" i="15" l="1"/>
  <c r="F12" i="15"/>
  <c r="G16" i="15"/>
  <c r="G12" i="15"/>
  <c r="G14" i="15"/>
  <c r="G15" i="15"/>
  <c r="G13" i="15"/>
  <c r="G19" i="15"/>
  <c r="G17" i="15"/>
  <c r="G18" i="15"/>
  <c r="C20" i="15" l="1"/>
  <c r="G20" i="15"/>
  <c r="H20" i="15"/>
  <c r="I12" i="15" l="1"/>
  <c r="I16" i="15"/>
  <c r="J16" i="15" s="1"/>
  <c r="I15" i="15"/>
  <c r="J15" i="15" s="1"/>
  <c r="I13" i="15"/>
  <c r="J13" i="15" s="1"/>
  <c r="I19" i="15"/>
  <c r="J19" i="15" s="1"/>
  <c r="I18" i="15"/>
  <c r="J18" i="15" s="1"/>
  <c r="I14" i="15"/>
  <c r="J14" i="15" s="1"/>
  <c r="I17" i="15"/>
  <c r="J17" i="15" s="1"/>
  <c r="AC17" i="15" s="1"/>
  <c r="O16" i="15" l="1"/>
  <c r="W16" i="15"/>
  <c r="W17" i="15"/>
  <c r="O17" i="15"/>
  <c r="W18" i="15"/>
  <c r="O18" i="15"/>
  <c r="W13" i="15"/>
  <c r="O13" i="15"/>
  <c r="W19" i="15"/>
  <c r="O19" i="15"/>
  <c r="O15" i="15"/>
  <c r="W15" i="15"/>
  <c r="W14" i="15"/>
  <c r="O14" i="15"/>
  <c r="I20" i="15"/>
  <c r="J12" i="15"/>
  <c r="O12" i="15" l="1"/>
  <c r="O20" i="15" s="1"/>
  <c r="J20" i="15"/>
  <c r="AC20" i="15" s="1"/>
  <c r="W12" i="15"/>
  <c r="P18" i="15" l="1"/>
  <c r="X18" i="15"/>
  <c r="X15" i="15"/>
  <c r="P15" i="15"/>
  <c r="P19" i="15"/>
  <c r="X19" i="15"/>
  <c r="P17" i="15"/>
  <c r="X17" i="15"/>
  <c r="P16" i="15"/>
  <c r="X16" i="15"/>
  <c r="X14" i="15"/>
  <c r="P14" i="15"/>
  <c r="X13" i="15"/>
  <c r="P13" i="15"/>
  <c r="X12" i="15"/>
  <c r="P12" i="15"/>
  <c r="Y17" i="15" l="1"/>
  <c r="Y14" i="15"/>
  <c r="Q12" i="15"/>
  <c r="Q19" i="15"/>
  <c r="P20" i="15"/>
  <c r="Y13" i="15"/>
  <c r="Q13" i="15"/>
  <c r="Q14" i="15" l="1"/>
  <c r="Q17" i="15"/>
  <c r="Y12" i="15"/>
  <c r="Y19" i="15"/>
  <c r="R12" i="15"/>
  <c r="Y15" i="15"/>
  <c r="Q15" i="15"/>
  <c r="Q18" i="15"/>
  <c r="Y18" i="15"/>
  <c r="Q16" i="15"/>
  <c r="Y16" i="15"/>
  <c r="Z12" i="15" l="1"/>
  <c r="Q20" i="15"/>
  <c r="Z18" i="15"/>
  <c r="R18" i="15"/>
  <c r="Z14" i="15"/>
  <c r="R14" i="15"/>
  <c r="Z15" i="15"/>
  <c r="R15" i="15"/>
  <c r="Z19" i="15"/>
  <c r="R19" i="15"/>
  <c r="R16" i="15"/>
  <c r="Z16" i="15"/>
  <c r="Z17" i="15"/>
  <c r="R17" i="15"/>
  <c r="Z13" i="15" l="1"/>
  <c r="R13" i="15"/>
  <c r="R20" i="15" s="1"/>
</calcChain>
</file>

<file path=xl/comments1.xml><?xml version="1.0" encoding="utf-8"?>
<comments xmlns="http://schemas.openxmlformats.org/spreadsheetml/2006/main">
  <authors>
    <author>Urlings, Theo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>Urlings, Theo:</t>
        </r>
        <r>
          <rPr>
            <sz val="9"/>
            <color indexed="81"/>
            <rFont val="Tahoma"/>
            <family val="2"/>
          </rPr>
          <t xml:space="preserve">
komt niet voor in de realiteit</t>
        </r>
      </text>
    </comment>
  </commentList>
</comments>
</file>

<file path=xl/sharedStrings.xml><?xml version="1.0" encoding="utf-8"?>
<sst xmlns="http://schemas.openxmlformats.org/spreadsheetml/2006/main" count="63" uniqueCount="50">
  <si>
    <t>Demografische groei</t>
  </si>
  <si>
    <t>Transitieregeling BBAZ, met indexering</t>
  </si>
  <si>
    <t>Personeel (72%)</t>
  </si>
  <si>
    <t>Materieel (28%)</t>
  </si>
  <si>
    <t>Totale groei</t>
  </si>
  <si>
    <t>Index 2020</t>
  </si>
  <si>
    <t>Categorie 1</t>
  </si>
  <si>
    <t>Index 2021</t>
  </si>
  <si>
    <t>Categorie 2</t>
  </si>
  <si>
    <t>Index 2022</t>
  </si>
  <si>
    <t>Categorie 3</t>
  </si>
  <si>
    <t>Dalers</t>
  </si>
  <si>
    <t>Uitkomst per jaar</t>
  </si>
  <si>
    <t>Stap: verschil per jaar</t>
  </si>
  <si>
    <t>Cat.</t>
  </si>
  <si>
    <t>BBAZ 2019</t>
  </si>
  <si>
    <t>BBAZ 2020</t>
  </si>
  <si>
    <t>BBAZ 2021</t>
  </si>
  <si>
    <t>BBAZ 2022</t>
  </si>
  <si>
    <t>BBAZ 2023</t>
  </si>
  <si>
    <t>UMC 1</t>
  </si>
  <si>
    <t>UMC 2</t>
  </si>
  <si>
    <t>UMC 3</t>
  </si>
  <si>
    <t>UMC 4</t>
  </si>
  <si>
    <t>UMC 5</t>
  </si>
  <si>
    <t>UMC 6</t>
  </si>
  <si>
    <t>UMC 7</t>
  </si>
  <si>
    <t>UMC 8</t>
  </si>
  <si>
    <t xml:space="preserve">Stijgers t.o.v. van oude regeling ongeindexeerd, maar daler t.o.v. oude regeling geindexeerd </t>
  </si>
  <si>
    <t>Stap 1:                         basis financiering aan de hand van categorie</t>
  </si>
  <si>
    <t>Stap 2 :                    verdeling resterende index over categorie 1</t>
  </si>
  <si>
    <t>Rato verdeling categorie 1</t>
  </si>
  <si>
    <t>UMC1</t>
  </si>
  <si>
    <t>UMC2</t>
  </si>
  <si>
    <t>UMC3</t>
  </si>
  <si>
    <t>UMC4</t>
  </si>
  <si>
    <t>UMC5</t>
  </si>
  <si>
    <t>UMC6</t>
  </si>
  <si>
    <t>UMC7</t>
  </si>
  <si>
    <t>UMC8</t>
  </si>
  <si>
    <t>Stijgers t.o.v. van oude regeling geindexeerd</t>
  </si>
  <si>
    <t>Technische uitwerking convenant umc’s</t>
  </si>
  <si>
    <t>Histocompabiliteit</t>
  </si>
  <si>
    <t>BBAZ 2022 ROBIJN</t>
  </si>
  <si>
    <t>Bijlage 2</t>
  </si>
  <si>
    <t>BBAZ 2021 oude verdeling</t>
  </si>
  <si>
    <t>BBAZ 2022  huidig (2021 + index)</t>
  </si>
  <si>
    <t>Index percentages o.b.v. voorlopige index</t>
  </si>
  <si>
    <t>BBAZ 2021 nieuw o.b.v. robijn 2022</t>
  </si>
  <si>
    <t>Stap 3:                                             BBAZ 2022 definitief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</si>
</sst>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11" applyNumberFormat="0" applyAlignment="0" applyProtection="0"/>
    <xf numFmtId="0" fontId="5" fillId="2" borderId="2" applyNumberFormat="0" applyAlignment="0" applyProtection="0"/>
    <xf numFmtId="0" fontId="6" fillId="3" borderId="3" applyNumberFormat="0" applyAlignment="0" applyProtection="0"/>
    <xf numFmtId="0" fontId="7" fillId="0" borderId="4" applyNumberFormat="0" applyFill="0" applyAlignment="0" applyProtection="0"/>
    <xf numFmtId="0" fontId="8" fillId="4" borderId="0" applyNumberFormat="0" applyBorder="0" applyAlignment="0" applyProtection="0"/>
    <xf numFmtId="0" fontId="9" fillId="5" borderId="2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" fillId="7" borderId="8" applyNumberFormat="0" applyFont="0" applyAlignment="0" applyProtection="0"/>
    <xf numFmtId="0" fontId="14" fillId="8" borderId="0" applyNumberFormat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5" borderId="11" applyNumberFormat="0" applyAlignment="0" applyProtection="0"/>
    <xf numFmtId="0" fontId="3" fillId="7" borderId="12" applyNumberFormat="0" applyFont="0" applyAlignment="0" applyProtection="0"/>
    <xf numFmtId="0" fontId="17" fillId="0" borderId="13" applyNumberFormat="0" applyFill="0" applyAlignment="0" applyProtection="0"/>
    <xf numFmtId="0" fontId="18" fillId="2" borderId="14" applyNumberFormat="0" applyAlignment="0" applyProtection="0"/>
    <xf numFmtId="43" fontId="15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0" fontId="21" fillId="0" borderId="0" xfId="0" applyFont="1" applyFill="1"/>
    <xf numFmtId="0" fontId="4" fillId="0" borderId="0" xfId="0" applyFont="1" applyFill="1"/>
    <xf numFmtId="0" fontId="0" fillId="0" borderId="15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0" xfId="0" applyFill="1" applyBorder="1"/>
    <xf numFmtId="0" fontId="0" fillId="0" borderId="20" xfId="0" applyFill="1" applyBorder="1"/>
    <xf numFmtId="0" fontId="0" fillId="0" borderId="21" xfId="0" applyFill="1" applyBorder="1"/>
    <xf numFmtId="0" fontId="2" fillId="0" borderId="0" xfId="0" applyFont="1" applyFill="1"/>
    <xf numFmtId="0" fontId="2" fillId="0" borderId="16" xfId="0" applyFont="1" applyFill="1" applyBorder="1"/>
    <xf numFmtId="0" fontId="0" fillId="0" borderId="17" xfId="0" applyFill="1" applyBorder="1"/>
    <xf numFmtId="0" fontId="2" fillId="0" borderId="17" xfId="0" applyFont="1" applyFill="1" applyBorder="1"/>
    <xf numFmtId="164" fontId="0" fillId="0" borderId="0" xfId="1" applyNumberFormat="1" applyFont="1" applyFill="1"/>
    <xf numFmtId="164" fontId="0" fillId="0" borderId="0" xfId="0" applyNumberFormat="1" applyFill="1" applyBorder="1"/>
    <xf numFmtId="0" fontId="0" fillId="0" borderId="19" xfId="0" applyFill="1" applyBorder="1"/>
    <xf numFmtId="164" fontId="0" fillId="0" borderId="19" xfId="0" applyNumberFormat="1" applyFill="1" applyBorder="1"/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23" xfId="0" applyNumberFormat="1" applyFill="1" applyBorder="1"/>
    <xf numFmtId="0" fontId="0" fillId="0" borderId="22" xfId="0" applyFill="1" applyBorder="1"/>
    <xf numFmtId="10" fontId="0" fillId="0" borderId="0" xfId="2" applyNumberFormat="1" applyFont="1" applyFill="1"/>
    <xf numFmtId="0" fontId="2" fillId="0" borderId="0" xfId="0" applyFont="1" applyFill="1" applyAlignment="1">
      <alignment horizontal="left"/>
    </xf>
    <xf numFmtId="164" fontId="0" fillId="0" borderId="25" xfId="1" applyNumberFormat="1" applyFont="1" applyFill="1" applyBorder="1"/>
    <xf numFmtId="164" fontId="2" fillId="0" borderId="26" xfId="0" applyNumberFormat="1" applyFont="1" applyFill="1" applyBorder="1"/>
    <xf numFmtId="164" fontId="2" fillId="0" borderId="27" xfId="0" applyNumberFormat="1" applyFont="1" applyFill="1" applyBorder="1"/>
    <xf numFmtId="164" fontId="2" fillId="0" borderId="28" xfId="0" applyNumberFormat="1" applyFont="1" applyFill="1" applyBorder="1"/>
    <xf numFmtId="164" fontId="2" fillId="0" borderId="29" xfId="0" applyNumberFormat="1" applyFont="1" applyFill="1" applyBorder="1"/>
    <xf numFmtId="164" fontId="2" fillId="0" borderId="30" xfId="0" applyNumberFormat="1" applyFont="1" applyFill="1" applyBorder="1"/>
    <xf numFmtId="164" fontId="22" fillId="0" borderId="29" xfId="1" applyNumberFormat="1" applyFont="1" applyFill="1" applyBorder="1"/>
    <xf numFmtId="0" fontId="4" fillId="0" borderId="0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2" applyFont="1" applyFill="1"/>
    <xf numFmtId="165" fontId="0" fillId="0" borderId="0" xfId="2" applyNumberFormat="1" applyFont="1" applyFill="1"/>
    <xf numFmtId="0" fontId="0" fillId="0" borderId="0" xfId="0" applyBorder="1"/>
    <xf numFmtId="3" fontId="0" fillId="0" borderId="36" xfId="0" applyNumberFormat="1" applyFill="1" applyBorder="1"/>
    <xf numFmtId="164" fontId="0" fillId="0" borderId="24" xfId="0" applyNumberFormat="1" applyFill="1" applyBorder="1"/>
    <xf numFmtId="0" fontId="0" fillId="0" borderId="0" xfId="0" applyBorder="1"/>
    <xf numFmtId="0" fontId="25" fillId="0" borderId="0" xfId="0" applyFont="1" applyFill="1" applyBorder="1"/>
    <xf numFmtId="10" fontId="25" fillId="0" borderId="0" xfId="2" applyNumberFormat="1" applyFont="1" applyFill="1" applyBorder="1"/>
    <xf numFmtId="10" fontId="25" fillId="0" borderId="19" xfId="0" applyNumberFormat="1" applyFont="1" applyFill="1" applyBorder="1"/>
    <xf numFmtId="10" fontId="25" fillId="0" borderId="0" xfId="2" applyNumberFormat="1" applyFont="1" applyFill="1"/>
    <xf numFmtId="0" fontId="25" fillId="0" borderId="0" xfId="0" applyFont="1" applyFill="1"/>
    <xf numFmtId="10" fontId="25" fillId="0" borderId="21" xfId="2" applyNumberFormat="1" applyFont="1" applyFill="1" applyBorder="1"/>
    <xf numFmtId="10" fontId="25" fillId="0" borderId="0" xfId="0" applyNumberFormat="1" applyFont="1" applyFill="1" applyBorder="1"/>
    <xf numFmtId="9" fontId="25" fillId="0" borderId="0" xfId="0" applyNumberFormat="1" applyFont="1" applyFill="1"/>
    <xf numFmtId="0" fontId="26" fillId="0" borderId="0" xfId="0" applyFont="1" applyFill="1"/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35" xfId="0" applyFont="1" applyFill="1" applyBorder="1" applyAlignment="1">
      <alignment horizontal="center" vertical="top" wrapText="1"/>
    </xf>
    <xf numFmtId="164" fontId="25" fillId="0" borderId="0" xfId="1" applyNumberFormat="1" applyFont="1" applyFill="1" applyBorder="1"/>
    <xf numFmtId="164" fontId="25" fillId="0" borderId="18" xfId="1" applyNumberFormat="1" applyFont="1" applyFill="1" applyBorder="1"/>
    <xf numFmtId="164" fontId="26" fillId="0" borderId="19" xfId="1" applyNumberFormat="1" applyFont="1" applyFill="1" applyBorder="1"/>
    <xf numFmtId="164" fontId="25" fillId="0" borderId="19" xfId="1" applyNumberFormat="1" applyFont="1" applyFill="1" applyBorder="1"/>
    <xf numFmtId="0" fontId="25" fillId="0" borderId="1" xfId="0" applyFont="1" applyFill="1" applyBorder="1"/>
    <xf numFmtId="0" fontId="27" fillId="0" borderId="0" xfId="0" applyFont="1" applyFill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25" fillId="0" borderId="21" xfId="0" applyFont="1" applyFill="1" applyBorder="1"/>
    <xf numFmtId="10" fontId="25" fillId="0" borderId="21" xfId="0" applyNumberFormat="1" applyFont="1" applyFill="1" applyBorder="1"/>
    <xf numFmtId="10" fontId="25" fillId="0" borderId="22" xfId="0" applyNumberFormat="1" applyFont="1" applyFill="1" applyBorder="1"/>
  </cellXfs>
  <cellStyles count="27">
    <cellStyle name="Berekening 2" xfId="4"/>
    <cellStyle name="Berekening 2 2" xfId="3"/>
    <cellStyle name="Controlecel 2" xfId="5"/>
    <cellStyle name="Gekoppelde cel 2" xfId="6"/>
    <cellStyle name="Goed 2" xfId="7"/>
    <cellStyle name="Invoer 2" xfId="8"/>
    <cellStyle name="Invoer 2 2" xfId="22"/>
    <cellStyle name="Komma 2" xfId="26"/>
    <cellStyle name="Kop 1 2" xfId="9"/>
    <cellStyle name="Kop 2 2" xfId="10"/>
    <cellStyle name="Kop 3 2" xfId="11"/>
    <cellStyle name="Kop 4 2" xfId="12"/>
    <cellStyle name="Neutraal 2" xfId="13"/>
    <cellStyle name="Notitie 2" xfId="14"/>
    <cellStyle name="Notitie 2 2" xfId="23"/>
    <cellStyle name="Ongeldig 2" xfId="15"/>
    <cellStyle name="Procent" xfId="2" builtinId="5"/>
    <cellStyle name="Standaard" xfId="0" builtinId="0"/>
    <cellStyle name="Standaard 2" xfId="16"/>
    <cellStyle name="Titel 2" xfId="17"/>
    <cellStyle name="Totaal 2" xfId="18"/>
    <cellStyle name="Totaal 2 2" xfId="24"/>
    <cellStyle name="Uitvoer 2" xfId="19"/>
    <cellStyle name="Uitvoer 2 2" xfId="25"/>
    <cellStyle name="Valuta" xfId="1" builtinId="4"/>
    <cellStyle name="Verklarende tekst 2" xfId="20"/>
    <cellStyle name="Waarschuwingstekst 2" xfId="21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'[1]Met index'!$W$11</c:f>
              <c:strCache>
                <c:ptCount val="1"/>
                <c:pt idx="0">
                  <c:v>UMC 1</c:v>
                </c:pt>
              </c:strCache>
            </c:strRef>
          </c:tx>
          <c:marker>
            <c:symbol val="none"/>
          </c:marker>
          <c:cat>
            <c:strRef>
              <c:f>'[1]Met index'!$X$10:$AB$10</c:f>
              <c:strCache>
                <c:ptCount val="5"/>
                <c:pt idx="0">
                  <c:v>BBAZ 2019</c:v>
                </c:pt>
                <c:pt idx="1">
                  <c:v>BBAZ 2020</c:v>
                </c:pt>
                <c:pt idx="2">
                  <c:v>BBAZ 2021</c:v>
                </c:pt>
                <c:pt idx="3">
                  <c:v>BBAZ 2022</c:v>
                </c:pt>
                <c:pt idx="4">
                  <c:v>BBAZ 2023</c:v>
                </c:pt>
              </c:strCache>
            </c:strRef>
          </c:cat>
          <c:val>
            <c:numRef>
              <c:f>'[1]Met index'!$X$11:$AB$11</c:f>
              <c:numCache>
                <c:formatCode>General</c:formatCode>
                <c:ptCount val="5"/>
                <c:pt idx="0">
                  <c:v>0</c:v>
                </c:pt>
                <c:pt idx="1">
                  <c:v>3736403.8906951398</c:v>
                </c:pt>
                <c:pt idx="2">
                  <c:v>4780000</c:v>
                </c:pt>
                <c:pt idx="3">
                  <c:v>6130000</c:v>
                </c:pt>
                <c:pt idx="4">
                  <c:v>7850000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3-48B2-96DA-69CBFD65F901}"/>
            </c:ext>
          </c:extLst>
        </c:ser>
        <c:ser>
          <c:idx val="1"/>
          <c:order val="1"/>
          <c:tx>
            <c:strRef>
              <c:f>'[1]Met index'!$W$12</c:f>
              <c:strCache>
                <c:ptCount val="1"/>
                <c:pt idx="0">
                  <c:v>UMC 2</c:v>
                </c:pt>
              </c:strCache>
            </c:strRef>
          </c:tx>
          <c:marker>
            <c:symbol val="none"/>
          </c:marker>
          <c:cat>
            <c:strRef>
              <c:f>'[1]Met index'!$X$10:$AB$10</c:f>
              <c:strCache>
                <c:ptCount val="5"/>
                <c:pt idx="0">
                  <c:v>BBAZ 2019</c:v>
                </c:pt>
                <c:pt idx="1">
                  <c:v>BBAZ 2020</c:v>
                </c:pt>
                <c:pt idx="2">
                  <c:v>BBAZ 2021</c:v>
                </c:pt>
                <c:pt idx="3">
                  <c:v>BBAZ 2022</c:v>
                </c:pt>
                <c:pt idx="4">
                  <c:v>BBAZ 2023</c:v>
                </c:pt>
              </c:strCache>
            </c:strRef>
          </c:cat>
          <c:val>
            <c:numRef>
              <c:f>'[1]Met index'!$X$12:$AB$12</c:f>
              <c:numCache>
                <c:formatCode>General</c:formatCode>
                <c:ptCount val="5"/>
                <c:pt idx="0">
                  <c:v>0</c:v>
                </c:pt>
                <c:pt idx="1">
                  <c:v>8066213.7279966623</c:v>
                </c:pt>
                <c:pt idx="2">
                  <c:v>10340000</c:v>
                </c:pt>
                <c:pt idx="3">
                  <c:v>13250000</c:v>
                </c:pt>
                <c:pt idx="4">
                  <c:v>16970000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3-48B2-96DA-69CBFD65F901}"/>
            </c:ext>
          </c:extLst>
        </c:ser>
        <c:ser>
          <c:idx val="2"/>
          <c:order val="2"/>
          <c:tx>
            <c:strRef>
              <c:f>'[1]Met index'!$W$13</c:f>
              <c:strCache>
                <c:ptCount val="1"/>
                <c:pt idx="0">
                  <c:v>UMC 3</c:v>
                </c:pt>
              </c:strCache>
            </c:strRef>
          </c:tx>
          <c:marker>
            <c:symbol val="none"/>
          </c:marker>
          <c:cat>
            <c:strRef>
              <c:f>'[1]Met index'!$X$10:$AB$10</c:f>
              <c:strCache>
                <c:ptCount val="5"/>
                <c:pt idx="0">
                  <c:v>BBAZ 2019</c:v>
                </c:pt>
                <c:pt idx="1">
                  <c:v>BBAZ 2020</c:v>
                </c:pt>
                <c:pt idx="2">
                  <c:v>BBAZ 2021</c:v>
                </c:pt>
                <c:pt idx="3">
                  <c:v>BBAZ 2022</c:v>
                </c:pt>
                <c:pt idx="4">
                  <c:v>BBAZ 2023</c:v>
                </c:pt>
              </c:strCache>
            </c:strRef>
          </c:cat>
          <c:val>
            <c:numRef>
              <c:f>'[1]Met index'!$X$13:$AB$13</c:f>
              <c:numCache>
                <c:formatCode>General</c:formatCode>
                <c:ptCount val="5"/>
                <c:pt idx="0">
                  <c:v>0</c:v>
                </c:pt>
                <c:pt idx="1">
                  <c:v>8658979.573386848</c:v>
                </c:pt>
                <c:pt idx="2">
                  <c:v>11100000</c:v>
                </c:pt>
                <c:pt idx="3">
                  <c:v>14220000</c:v>
                </c:pt>
                <c:pt idx="4">
                  <c:v>18220000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73-48B2-96DA-69CBFD65F901}"/>
            </c:ext>
          </c:extLst>
        </c:ser>
        <c:ser>
          <c:idx val="3"/>
          <c:order val="3"/>
          <c:tx>
            <c:strRef>
              <c:f>'[1]Met index'!$W$14</c:f>
              <c:strCache>
                <c:ptCount val="1"/>
                <c:pt idx="0">
                  <c:v>UMC 4</c:v>
                </c:pt>
              </c:strCache>
            </c:strRef>
          </c:tx>
          <c:marker>
            <c:symbol val="none"/>
          </c:marker>
          <c:cat>
            <c:strRef>
              <c:f>'[1]Met index'!$X$10:$AB$10</c:f>
              <c:strCache>
                <c:ptCount val="5"/>
                <c:pt idx="0">
                  <c:v>BBAZ 2019</c:v>
                </c:pt>
                <c:pt idx="1">
                  <c:v>BBAZ 2020</c:v>
                </c:pt>
                <c:pt idx="2">
                  <c:v>BBAZ 2021</c:v>
                </c:pt>
                <c:pt idx="3">
                  <c:v>BBAZ 2022</c:v>
                </c:pt>
                <c:pt idx="4">
                  <c:v>BBAZ 2023</c:v>
                </c:pt>
              </c:strCache>
            </c:strRef>
          </c:cat>
          <c:val>
            <c:numRef>
              <c:f>'[1]Met index'!$X$14:$AB$14</c:f>
              <c:numCache>
                <c:formatCode>General</c:formatCode>
                <c:ptCount val="5"/>
                <c:pt idx="0">
                  <c:v>0</c:v>
                </c:pt>
                <c:pt idx="1">
                  <c:v>-27882568.413097873</c:v>
                </c:pt>
                <c:pt idx="2">
                  <c:v>-35720000</c:v>
                </c:pt>
                <c:pt idx="3">
                  <c:v>-45730000</c:v>
                </c:pt>
                <c:pt idx="4">
                  <c:v>-58510000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73-48B2-96DA-69CBFD65F901}"/>
            </c:ext>
          </c:extLst>
        </c:ser>
        <c:ser>
          <c:idx val="4"/>
          <c:order val="4"/>
          <c:tx>
            <c:strRef>
              <c:f>'[1]Met index'!$W$15</c:f>
              <c:strCache>
                <c:ptCount val="1"/>
                <c:pt idx="0">
                  <c:v>UMC 5</c:v>
                </c:pt>
              </c:strCache>
            </c:strRef>
          </c:tx>
          <c:marker>
            <c:symbol val="none"/>
          </c:marker>
          <c:cat>
            <c:strRef>
              <c:f>'[1]Met index'!$X$10:$AB$10</c:f>
              <c:strCache>
                <c:ptCount val="5"/>
                <c:pt idx="0">
                  <c:v>BBAZ 2019</c:v>
                </c:pt>
                <c:pt idx="1">
                  <c:v>BBAZ 2020</c:v>
                </c:pt>
                <c:pt idx="2">
                  <c:v>BBAZ 2021</c:v>
                </c:pt>
                <c:pt idx="3">
                  <c:v>BBAZ 2022</c:v>
                </c:pt>
                <c:pt idx="4">
                  <c:v>BBAZ 2023</c:v>
                </c:pt>
              </c:strCache>
            </c:strRef>
          </c:cat>
          <c:val>
            <c:numRef>
              <c:f>'[1]Met index'!$X$15:$AB$15</c:f>
              <c:numCache>
                <c:formatCode>General</c:formatCode>
                <c:ptCount val="5"/>
                <c:pt idx="0">
                  <c:v>0</c:v>
                </c:pt>
                <c:pt idx="1">
                  <c:v>4104512.527171433</c:v>
                </c:pt>
                <c:pt idx="2">
                  <c:v>5260000</c:v>
                </c:pt>
                <c:pt idx="3">
                  <c:v>6740000</c:v>
                </c:pt>
                <c:pt idx="4">
                  <c:v>8620000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73-48B2-96DA-69CBFD65F901}"/>
            </c:ext>
          </c:extLst>
        </c:ser>
        <c:ser>
          <c:idx val="5"/>
          <c:order val="5"/>
          <c:tx>
            <c:strRef>
              <c:f>'[1]Met index'!$W$16</c:f>
              <c:strCache>
                <c:ptCount val="1"/>
                <c:pt idx="0">
                  <c:v>UMC 6</c:v>
                </c:pt>
              </c:strCache>
            </c:strRef>
          </c:tx>
          <c:marker>
            <c:symbol val="none"/>
          </c:marker>
          <c:cat>
            <c:strRef>
              <c:f>'[1]Met index'!$X$10:$AB$10</c:f>
              <c:strCache>
                <c:ptCount val="5"/>
                <c:pt idx="0">
                  <c:v>BBAZ 2019</c:v>
                </c:pt>
                <c:pt idx="1">
                  <c:v>BBAZ 2020</c:v>
                </c:pt>
                <c:pt idx="2">
                  <c:v>BBAZ 2021</c:v>
                </c:pt>
                <c:pt idx="3">
                  <c:v>BBAZ 2022</c:v>
                </c:pt>
                <c:pt idx="4">
                  <c:v>BBAZ 2023</c:v>
                </c:pt>
              </c:strCache>
            </c:strRef>
          </c:cat>
          <c:val>
            <c:numRef>
              <c:f>'[1]Met index'!$X$16:$AB$16</c:f>
              <c:numCache>
                <c:formatCode>General</c:formatCode>
                <c:ptCount val="5"/>
                <c:pt idx="0">
                  <c:v>0</c:v>
                </c:pt>
                <c:pt idx="1">
                  <c:v>-23694928.241664484</c:v>
                </c:pt>
                <c:pt idx="2">
                  <c:v>-30400000</c:v>
                </c:pt>
                <c:pt idx="3">
                  <c:v>-38970000</c:v>
                </c:pt>
                <c:pt idx="4">
                  <c:v>-49940000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73-48B2-96DA-69CBFD65F901}"/>
            </c:ext>
          </c:extLst>
        </c:ser>
        <c:ser>
          <c:idx val="6"/>
          <c:order val="6"/>
          <c:tx>
            <c:strRef>
              <c:f>'[1]Met index'!$W$17</c:f>
              <c:strCache>
                <c:ptCount val="1"/>
                <c:pt idx="0">
                  <c:v>UMC 7</c:v>
                </c:pt>
              </c:strCache>
            </c:strRef>
          </c:tx>
          <c:marker>
            <c:symbol val="none"/>
          </c:marker>
          <c:cat>
            <c:strRef>
              <c:f>'[1]Met index'!$X$10:$AB$10</c:f>
              <c:strCache>
                <c:ptCount val="5"/>
                <c:pt idx="0">
                  <c:v>BBAZ 2019</c:v>
                </c:pt>
                <c:pt idx="1">
                  <c:v>BBAZ 2020</c:v>
                </c:pt>
                <c:pt idx="2">
                  <c:v>BBAZ 2021</c:v>
                </c:pt>
                <c:pt idx="3">
                  <c:v>BBAZ 2022</c:v>
                </c:pt>
                <c:pt idx="4">
                  <c:v>BBAZ 2023</c:v>
                </c:pt>
              </c:strCache>
            </c:strRef>
          </c:cat>
          <c:val>
            <c:numRef>
              <c:f>'[1]Met index'!$X$17:$AB$17</c:f>
              <c:numCache>
                <c:formatCode>General</c:formatCode>
                <c:ptCount val="5"/>
                <c:pt idx="0">
                  <c:v>0</c:v>
                </c:pt>
                <c:pt idx="1">
                  <c:v>2622856.6526491344</c:v>
                </c:pt>
                <c:pt idx="2">
                  <c:v>3360000</c:v>
                </c:pt>
                <c:pt idx="3">
                  <c:v>4310000</c:v>
                </c:pt>
                <c:pt idx="4">
                  <c:v>5510000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73-48B2-96DA-69CBFD65F901}"/>
            </c:ext>
          </c:extLst>
        </c:ser>
        <c:ser>
          <c:idx val="7"/>
          <c:order val="7"/>
          <c:tx>
            <c:strRef>
              <c:f>'[1]Met index'!$W$18</c:f>
              <c:strCache>
                <c:ptCount val="1"/>
                <c:pt idx="0">
                  <c:v>UMC 8</c:v>
                </c:pt>
              </c:strCache>
            </c:strRef>
          </c:tx>
          <c:marker>
            <c:symbol val="none"/>
          </c:marker>
          <c:cat>
            <c:strRef>
              <c:f>'[1]Met index'!$X$10:$AB$10</c:f>
              <c:strCache>
                <c:ptCount val="5"/>
                <c:pt idx="0">
                  <c:v>BBAZ 2019</c:v>
                </c:pt>
                <c:pt idx="1">
                  <c:v>BBAZ 2020</c:v>
                </c:pt>
                <c:pt idx="2">
                  <c:v>BBAZ 2021</c:v>
                </c:pt>
                <c:pt idx="3">
                  <c:v>BBAZ 2022</c:v>
                </c:pt>
                <c:pt idx="4">
                  <c:v>BBAZ 2023</c:v>
                </c:pt>
              </c:strCache>
            </c:strRef>
          </c:cat>
          <c:val>
            <c:numRef>
              <c:f>'[1]Met index'!$X$18:$AB$18</c:f>
              <c:numCache>
                <c:formatCode>General</c:formatCode>
                <c:ptCount val="5"/>
                <c:pt idx="0">
                  <c:v>0</c:v>
                </c:pt>
                <c:pt idx="1">
                  <c:v>24388530.282863408</c:v>
                </c:pt>
                <c:pt idx="2">
                  <c:v>31260000</c:v>
                </c:pt>
                <c:pt idx="3">
                  <c:v>40050000</c:v>
                </c:pt>
                <c:pt idx="4">
                  <c:v>51280000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73-48B2-96DA-69CBFD65F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2240"/>
        <c:axId val="120444032"/>
      </c:lineChart>
      <c:catAx>
        <c:axId val="12044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444032"/>
        <c:crosses val="autoZero"/>
        <c:auto val="1"/>
        <c:lblAlgn val="ctr"/>
        <c:lblOffset val="100"/>
        <c:noMultiLvlLbl val="0"/>
      </c:catAx>
      <c:valAx>
        <c:axId val="12044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44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590550</xdr:colOff>
      <xdr:row>20</xdr:row>
      <xdr:rowOff>200025</xdr:rowOff>
    </xdr:from>
    <xdr:to>
      <xdr:col>26</xdr:col>
      <xdr:colOff>19050</xdr:colOff>
      <xdr:row>21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6D03115-FD8D-429E-AC66-3CF127489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ennisnet.nza.nl/Downloads/berekening%20convenant%20BB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kening verdeling BBAZ"/>
      <sheetName val="Zonder index"/>
      <sheetName val="Met index"/>
      <sheetName val="Bijlage"/>
      <sheetName val="DHAZ"/>
    </sheetNames>
    <sheetDataSet>
      <sheetData sheetId="0"/>
      <sheetData sheetId="1"/>
      <sheetData sheetId="2">
        <row r="10">
          <cell r="X10" t="str">
            <v>BBAZ 2019</v>
          </cell>
          <cell r="Y10" t="str">
            <v>BBAZ 2020</v>
          </cell>
          <cell r="Z10" t="str">
            <v>BBAZ 2021</v>
          </cell>
          <cell r="AA10" t="str">
            <v>BBAZ 2022</v>
          </cell>
          <cell r="AB10" t="str">
            <v>BBAZ 2023</v>
          </cell>
        </row>
        <row r="11">
          <cell r="W11" t="str">
            <v>UMC 1</v>
          </cell>
          <cell r="X11">
            <v>0</v>
          </cell>
          <cell r="Y11">
            <v>3736403.8906951398</v>
          </cell>
          <cell r="Z11">
            <v>4780000</v>
          </cell>
          <cell r="AA11">
            <v>6130000</v>
          </cell>
          <cell r="AB11">
            <v>7850000</v>
          </cell>
        </row>
        <row r="12">
          <cell r="W12" t="str">
            <v>UMC 2</v>
          </cell>
          <cell r="X12">
            <v>0</v>
          </cell>
          <cell r="Y12">
            <v>8066213.7279966623</v>
          </cell>
          <cell r="Z12">
            <v>10340000</v>
          </cell>
          <cell r="AA12">
            <v>13250000</v>
          </cell>
          <cell r="AB12">
            <v>16970000</v>
          </cell>
        </row>
        <row r="13">
          <cell r="W13" t="str">
            <v>UMC 3</v>
          </cell>
          <cell r="X13">
            <v>0</v>
          </cell>
          <cell r="Y13">
            <v>8658979.573386848</v>
          </cell>
          <cell r="Z13">
            <v>11100000</v>
          </cell>
          <cell r="AA13">
            <v>14220000</v>
          </cell>
          <cell r="AB13">
            <v>18220000</v>
          </cell>
        </row>
        <row r="14">
          <cell r="W14" t="str">
            <v>UMC 4</v>
          </cell>
          <cell r="X14">
            <v>0</v>
          </cell>
          <cell r="Y14">
            <v>-27882568.413097873</v>
          </cell>
          <cell r="Z14">
            <v>-35720000</v>
          </cell>
          <cell r="AA14">
            <v>-45730000</v>
          </cell>
          <cell r="AB14">
            <v>-58510000</v>
          </cell>
        </row>
        <row r="15">
          <cell r="W15" t="str">
            <v>UMC 5</v>
          </cell>
          <cell r="X15">
            <v>0</v>
          </cell>
          <cell r="Y15">
            <v>4104512.527171433</v>
          </cell>
          <cell r="Z15">
            <v>5260000</v>
          </cell>
          <cell r="AA15">
            <v>6740000</v>
          </cell>
          <cell r="AB15">
            <v>8620000</v>
          </cell>
        </row>
        <row r="16">
          <cell r="W16" t="str">
            <v>UMC 6</v>
          </cell>
          <cell r="X16">
            <v>0</v>
          </cell>
          <cell r="Y16">
            <v>-23694928.241664484</v>
          </cell>
          <cell r="Z16">
            <v>-30400000</v>
          </cell>
          <cell r="AA16">
            <v>-38970000</v>
          </cell>
          <cell r="AB16">
            <v>-49940000</v>
          </cell>
        </row>
        <row r="17">
          <cell r="W17" t="str">
            <v>UMC 7</v>
          </cell>
          <cell r="X17">
            <v>0</v>
          </cell>
          <cell r="Y17">
            <v>2622856.6526491344</v>
          </cell>
          <cell r="Z17">
            <v>3360000</v>
          </cell>
          <cell r="AA17">
            <v>4310000</v>
          </cell>
          <cell r="AB17">
            <v>5510000</v>
          </cell>
        </row>
        <row r="18">
          <cell r="W18" t="str">
            <v>UMC 8</v>
          </cell>
          <cell r="X18">
            <v>0</v>
          </cell>
          <cell r="Y18">
            <v>24388530.282863408</v>
          </cell>
          <cell r="Z18">
            <v>31260000</v>
          </cell>
          <cell r="AA18">
            <v>40050000</v>
          </cell>
          <cell r="AB18">
            <v>51280000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J41"/>
  <sheetViews>
    <sheetView showGridLines="0" tabSelected="1" workbookViewId="0">
      <selection activeCell="D8" sqref="D8:H8"/>
    </sheetView>
  </sheetViews>
  <sheetFormatPr defaultColWidth="8.85546875" defaultRowHeight="15" x14ac:dyDescent="0.25"/>
  <cols>
    <col min="1" max="1" width="19.7109375" style="2" customWidth="1"/>
    <col min="2" max="2" width="17.85546875" style="2" bestFit="1" customWidth="1"/>
    <col min="3" max="3" width="17.85546875" style="2" customWidth="1"/>
    <col min="4" max="5" width="17.85546875" style="2" bestFit="1" customWidth="1"/>
    <col min="6" max="6" width="4.42578125" style="2" bestFit="1" customWidth="1"/>
    <col min="7" max="7" width="15.140625" style="4" bestFit="1" customWidth="1"/>
    <col min="8" max="10" width="17.85546875" style="2" bestFit="1" customWidth="1"/>
    <col min="11" max="11" width="3.140625" style="2" customWidth="1"/>
    <col min="12" max="12" width="16.42578125" style="2" hidden="1" customWidth="1"/>
    <col min="13" max="13" width="6.5703125" style="2" hidden="1" customWidth="1"/>
    <col min="14" max="18" width="13.5703125" style="2" hidden="1" customWidth="1"/>
    <col min="19" max="19" width="0" style="2" hidden="1" customWidth="1"/>
    <col min="20" max="20" width="3.42578125" style="2" hidden="1" customWidth="1"/>
    <col min="21" max="21" width="20.140625" style="2" hidden="1" customWidth="1"/>
    <col min="22" max="22" width="10" style="2" hidden="1" customWidth="1"/>
    <col min="23" max="23" width="12.140625" style="2" hidden="1" customWidth="1"/>
    <col min="24" max="26" width="13.28515625" style="2" hidden="1" customWidth="1"/>
    <col min="27" max="27" width="0" style="2" hidden="1" customWidth="1"/>
    <col min="28" max="28" width="14.28515625" style="2" bestFit="1" customWidth="1"/>
    <col min="29" max="29" width="13.5703125" style="2" bestFit="1" customWidth="1"/>
    <col min="30" max="16384" width="8.85546875" style="2"/>
  </cols>
  <sheetData>
    <row r="1" spans="1:36" ht="18.75" x14ac:dyDescent="0.3">
      <c r="A1" s="3" t="s">
        <v>44</v>
      </c>
      <c r="B1" s="3" t="s">
        <v>41</v>
      </c>
    </row>
    <row r="3" spans="1:36" ht="18.75" x14ac:dyDescent="0.3">
      <c r="A3" s="3" t="s">
        <v>1</v>
      </c>
    </row>
    <row r="4" spans="1:36" ht="15.75" thickBot="1" x14ac:dyDescent="0.3">
      <c r="B4" s="8"/>
      <c r="C4" s="8"/>
      <c r="D4" s="8"/>
      <c r="E4" s="8"/>
      <c r="F4" s="8"/>
      <c r="G4" s="32"/>
    </row>
    <row r="5" spans="1:36" ht="30" x14ac:dyDescent="0.25">
      <c r="A5" s="8"/>
      <c r="B5" s="5"/>
      <c r="C5" s="6"/>
      <c r="D5" s="63" t="s">
        <v>2</v>
      </c>
      <c r="E5" s="63" t="s">
        <v>3</v>
      </c>
      <c r="F5" s="6"/>
      <c r="G5" s="63" t="s">
        <v>0</v>
      </c>
      <c r="H5" s="64" t="s">
        <v>4</v>
      </c>
    </row>
    <row r="6" spans="1:36" x14ac:dyDescent="0.25">
      <c r="A6" s="8"/>
      <c r="B6" s="7" t="s">
        <v>5</v>
      </c>
      <c r="C6" s="41"/>
      <c r="D6" s="42">
        <v>3.2800000000000003E-2</v>
      </c>
      <c r="E6" s="42">
        <v>1.9699999999999999E-2</v>
      </c>
      <c r="F6" s="41"/>
      <c r="G6" s="42">
        <v>0.01</v>
      </c>
      <c r="H6" s="43">
        <v>3.6479293449164896E-2</v>
      </c>
      <c r="I6" s="44"/>
      <c r="J6" s="45"/>
    </row>
    <row r="7" spans="1:36" x14ac:dyDescent="0.25">
      <c r="A7" s="8"/>
      <c r="B7" s="7" t="s">
        <v>7</v>
      </c>
      <c r="C7" s="42"/>
      <c r="D7" s="42">
        <v>2.01E-2</v>
      </c>
      <c r="E7" s="42">
        <v>1.77E-2</v>
      </c>
      <c r="F7" s="41"/>
      <c r="G7" s="47">
        <v>0.01</v>
      </c>
      <c r="H7" s="43">
        <v>2.6599999999999999E-2</v>
      </c>
      <c r="I7" s="45"/>
      <c r="J7" s="45"/>
    </row>
    <row r="8" spans="1:36" ht="15.75" thickBot="1" x14ac:dyDescent="0.3">
      <c r="A8" s="8"/>
      <c r="B8" s="9" t="s">
        <v>9</v>
      </c>
      <c r="C8" s="46"/>
      <c r="D8" s="46">
        <v>1.72E-2</v>
      </c>
      <c r="E8" s="46">
        <v>1.6400000000000001E-2</v>
      </c>
      <c r="F8" s="66"/>
      <c r="G8" s="67">
        <v>0.01</v>
      </c>
      <c r="H8" s="68">
        <v>2.41E-2</v>
      </c>
      <c r="I8" s="49" t="s">
        <v>47</v>
      </c>
      <c r="J8" s="45"/>
    </row>
    <row r="9" spans="1:36" x14ac:dyDescent="0.25">
      <c r="C9" s="45"/>
      <c r="D9" s="45"/>
      <c r="E9" s="48"/>
      <c r="F9" s="45"/>
      <c r="G9" s="49"/>
      <c r="H9" s="45"/>
      <c r="I9" s="45"/>
      <c r="J9" s="45"/>
    </row>
    <row r="10" spans="1:36" ht="27" thickBot="1" x14ac:dyDescent="0.45">
      <c r="A10" s="62">
        <v>2022</v>
      </c>
      <c r="C10" s="45"/>
      <c r="D10" s="45"/>
      <c r="E10" s="48"/>
      <c r="F10" s="45"/>
      <c r="G10" s="49"/>
      <c r="H10" s="45"/>
      <c r="I10" s="45"/>
      <c r="J10" s="45"/>
      <c r="L10" s="11" t="s">
        <v>12</v>
      </c>
      <c r="U10" s="11" t="s">
        <v>13</v>
      </c>
      <c r="AB10" s="37" t="s">
        <v>42</v>
      </c>
    </row>
    <row r="11" spans="1:36" ht="60.75" thickTop="1" x14ac:dyDescent="0.25">
      <c r="A11" s="24"/>
      <c r="B11" s="65" t="s">
        <v>45</v>
      </c>
      <c r="C11" s="50" t="s">
        <v>48</v>
      </c>
      <c r="D11" s="51" t="s">
        <v>46</v>
      </c>
      <c r="E11" s="52" t="s">
        <v>43</v>
      </c>
      <c r="F11" s="52" t="s">
        <v>14</v>
      </c>
      <c r="G11" s="53" t="s">
        <v>31</v>
      </c>
      <c r="H11" s="54" t="s">
        <v>29</v>
      </c>
      <c r="I11" s="55" t="s">
        <v>30</v>
      </c>
      <c r="J11" s="56" t="s">
        <v>49</v>
      </c>
      <c r="L11" s="5"/>
      <c r="M11" s="6"/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3"/>
      <c r="T11" s="8"/>
      <c r="U11" s="5"/>
      <c r="V11" s="12" t="s">
        <v>15</v>
      </c>
      <c r="W11" s="12" t="s">
        <v>16</v>
      </c>
      <c r="X11" s="12" t="s">
        <v>17</v>
      </c>
      <c r="Y11" s="12" t="s">
        <v>18</v>
      </c>
      <c r="Z11" s="14" t="s">
        <v>19</v>
      </c>
      <c r="AB11" s="5"/>
      <c r="AC11" s="13"/>
    </row>
    <row r="12" spans="1:36" x14ac:dyDescent="0.25">
      <c r="A12" s="1" t="s">
        <v>32</v>
      </c>
      <c r="B12" s="25"/>
      <c r="C12" s="57"/>
      <c r="D12" s="58">
        <f>+B12*(100%+$H$8)</f>
        <v>0</v>
      </c>
      <c r="E12" s="57"/>
      <c r="F12" s="41">
        <f t="shared" ref="F12:F19" si="0">IF(E12&gt;D12,1,IF(E12&gt;B12,2,3))</f>
        <v>3</v>
      </c>
      <c r="G12" s="59">
        <f>IF(F12=1,E12-D12,0)</f>
        <v>0</v>
      </c>
      <c r="H12" s="58">
        <f>IF(F12=1,D12,IF(F12=2,E12,(0.75*E12)+(0.25*(B12))))</f>
        <v>0</v>
      </c>
      <c r="I12" s="57" t="e">
        <f t="shared" ref="I12:I19" si="1">G12/$G$20*($E$20-$H$20)</f>
        <v>#DIV/0!</v>
      </c>
      <c r="J12" s="60" t="e">
        <f t="shared" ref="J12:J19" si="2">H12+I12</f>
        <v>#DIV/0!</v>
      </c>
      <c r="L12" s="7"/>
      <c r="M12" s="8" t="s">
        <v>20</v>
      </c>
      <c r="N12" s="16">
        <f t="shared" ref="N12:N19" si="3">B12</f>
        <v>0</v>
      </c>
      <c r="O12" s="16" t="e">
        <f>J12</f>
        <v>#DIV/0!</v>
      </c>
      <c r="P12" s="16" t="e">
        <f>#REF!</f>
        <v>#REF!</v>
      </c>
      <c r="Q12" s="16" t="e">
        <f>#REF!</f>
        <v>#REF!</v>
      </c>
      <c r="R12" s="16" t="e">
        <f>#REF!</f>
        <v>#REF!</v>
      </c>
      <c r="S12" s="17"/>
      <c r="T12" s="8"/>
      <c r="U12" s="7" t="s">
        <v>20</v>
      </c>
      <c r="V12" s="16">
        <v>0</v>
      </c>
      <c r="W12" s="16" t="e">
        <f t="shared" ref="W12:W19" si="4">J12-D12</f>
        <v>#DIV/0!</v>
      </c>
      <c r="X12" s="16" t="e">
        <f>#REF!-#REF!</f>
        <v>#REF!</v>
      </c>
      <c r="Y12" s="16" t="e">
        <f>#REF!-#REF!</f>
        <v>#REF!</v>
      </c>
      <c r="Z12" s="18" t="e">
        <f>#REF!-#REF!</f>
        <v>#REF!</v>
      </c>
      <c r="AB12" s="7"/>
      <c r="AC12" s="18"/>
      <c r="AD12" s="36"/>
      <c r="AE12" s="36"/>
      <c r="AF12" s="36"/>
      <c r="AG12" s="35"/>
      <c r="AH12" s="35"/>
      <c r="AI12" s="35"/>
      <c r="AJ12" s="35"/>
    </row>
    <row r="13" spans="1:36" x14ac:dyDescent="0.25">
      <c r="A13" s="40" t="s">
        <v>33</v>
      </c>
      <c r="B13" s="25"/>
      <c r="C13" s="57"/>
      <c r="D13" s="58">
        <f t="shared" ref="D13:D19" si="5">+B13*(100%+$H$8)</f>
        <v>0</v>
      </c>
      <c r="E13" s="57"/>
      <c r="F13" s="41">
        <f t="shared" si="0"/>
        <v>3</v>
      </c>
      <c r="G13" s="59">
        <f t="shared" ref="G13:G18" si="6">IF(F13=1,E13-D13,0)</f>
        <v>0</v>
      </c>
      <c r="H13" s="58">
        <f t="shared" ref="H13:H19" si="7">IF(F13=1,D13,IF(F13=2,E13,(0.75*E13)+(0.25*(B13))))</f>
        <v>0</v>
      </c>
      <c r="I13" s="57" t="e">
        <f t="shared" si="1"/>
        <v>#DIV/0!</v>
      </c>
      <c r="J13" s="60" t="e">
        <f t="shared" si="2"/>
        <v>#DIV/0!</v>
      </c>
      <c r="L13" s="7"/>
      <c r="M13" s="8" t="s">
        <v>21</v>
      </c>
      <c r="N13" s="16">
        <f t="shared" si="3"/>
        <v>0</v>
      </c>
      <c r="O13" s="16" t="e">
        <f t="shared" ref="O13:O19" si="8">J13</f>
        <v>#DIV/0!</v>
      </c>
      <c r="P13" s="16" t="e">
        <f>#REF!</f>
        <v>#REF!</v>
      </c>
      <c r="Q13" s="16" t="e">
        <f>#REF!</f>
        <v>#REF!</v>
      </c>
      <c r="R13" s="16" t="e">
        <f>#REF!</f>
        <v>#REF!</v>
      </c>
      <c r="S13" s="17"/>
      <c r="T13" s="8"/>
      <c r="U13" s="7" t="s">
        <v>21</v>
      </c>
      <c r="V13" s="16">
        <v>0</v>
      </c>
      <c r="W13" s="16" t="e">
        <f t="shared" si="4"/>
        <v>#DIV/0!</v>
      </c>
      <c r="X13" s="16" t="e">
        <f>#REF!-#REF!</f>
        <v>#REF!</v>
      </c>
      <c r="Y13" s="16" t="e">
        <f>#REF!-#REF!</f>
        <v>#REF!</v>
      </c>
      <c r="Z13" s="18" t="e">
        <f>#REF!-#REF!</f>
        <v>#REF!</v>
      </c>
      <c r="AB13" s="7"/>
      <c r="AC13" s="18"/>
      <c r="AD13" s="36"/>
      <c r="AE13" s="36"/>
      <c r="AF13" s="36"/>
      <c r="AG13" s="35"/>
      <c r="AH13" s="35"/>
      <c r="AI13" s="35"/>
      <c r="AJ13" s="35"/>
    </row>
    <row r="14" spans="1:36" x14ac:dyDescent="0.25">
      <c r="A14" s="40" t="s">
        <v>34</v>
      </c>
      <c r="B14" s="25"/>
      <c r="C14" s="57"/>
      <c r="D14" s="58">
        <f t="shared" si="5"/>
        <v>0</v>
      </c>
      <c r="E14" s="57"/>
      <c r="F14" s="41">
        <f t="shared" si="0"/>
        <v>3</v>
      </c>
      <c r="G14" s="59">
        <f t="shared" si="6"/>
        <v>0</v>
      </c>
      <c r="H14" s="58">
        <f t="shared" si="7"/>
        <v>0</v>
      </c>
      <c r="I14" s="57" t="e">
        <f t="shared" si="1"/>
        <v>#DIV/0!</v>
      </c>
      <c r="J14" s="60" t="e">
        <f t="shared" si="2"/>
        <v>#DIV/0!</v>
      </c>
      <c r="L14" s="7"/>
      <c r="M14" s="8" t="s">
        <v>22</v>
      </c>
      <c r="N14" s="16">
        <f t="shared" si="3"/>
        <v>0</v>
      </c>
      <c r="O14" s="16" t="e">
        <f t="shared" si="8"/>
        <v>#DIV/0!</v>
      </c>
      <c r="P14" s="16" t="e">
        <f>#REF!</f>
        <v>#REF!</v>
      </c>
      <c r="Q14" s="16" t="e">
        <f>#REF!</f>
        <v>#REF!</v>
      </c>
      <c r="R14" s="16" t="e">
        <f>#REF!</f>
        <v>#REF!</v>
      </c>
      <c r="S14" s="17"/>
      <c r="T14" s="8"/>
      <c r="U14" s="7" t="s">
        <v>22</v>
      </c>
      <c r="V14" s="16">
        <v>0</v>
      </c>
      <c r="W14" s="16" t="e">
        <f t="shared" si="4"/>
        <v>#DIV/0!</v>
      </c>
      <c r="X14" s="16" t="e">
        <f>#REF!-#REF!</f>
        <v>#REF!</v>
      </c>
      <c r="Y14" s="16" t="e">
        <f>#REF!-#REF!</f>
        <v>#REF!</v>
      </c>
      <c r="Z14" s="18" t="e">
        <f>#REF!-#REF!</f>
        <v>#REF!</v>
      </c>
      <c r="AB14" s="7"/>
      <c r="AC14" s="18"/>
      <c r="AD14" s="36"/>
      <c r="AE14" s="36"/>
      <c r="AF14" s="36"/>
      <c r="AG14" s="35"/>
      <c r="AH14" s="35"/>
      <c r="AI14" s="35"/>
      <c r="AJ14" s="35"/>
    </row>
    <row r="15" spans="1:36" x14ac:dyDescent="0.25">
      <c r="A15" s="40" t="s">
        <v>35</v>
      </c>
      <c r="B15" s="25"/>
      <c r="C15" s="57"/>
      <c r="D15" s="58">
        <f t="shared" si="5"/>
        <v>0</v>
      </c>
      <c r="E15" s="57"/>
      <c r="F15" s="41">
        <f t="shared" si="0"/>
        <v>3</v>
      </c>
      <c r="G15" s="59">
        <f t="shared" si="6"/>
        <v>0</v>
      </c>
      <c r="H15" s="58">
        <f t="shared" si="7"/>
        <v>0</v>
      </c>
      <c r="I15" s="57" t="e">
        <f t="shared" si="1"/>
        <v>#DIV/0!</v>
      </c>
      <c r="J15" s="60" t="e">
        <f t="shared" si="2"/>
        <v>#DIV/0!</v>
      </c>
      <c r="L15" s="7"/>
      <c r="M15" s="8" t="s">
        <v>23</v>
      </c>
      <c r="N15" s="16">
        <f t="shared" si="3"/>
        <v>0</v>
      </c>
      <c r="O15" s="16" t="e">
        <f t="shared" si="8"/>
        <v>#DIV/0!</v>
      </c>
      <c r="P15" s="16" t="e">
        <f>#REF!</f>
        <v>#REF!</v>
      </c>
      <c r="Q15" s="16" t="e">
        <f>#REF!</f>
        <v>#REF!</v>
      </c>
      <c r="R15" s="16" t="e">
        <f>#REF!</f>
        <v>#REF!</v>
      </c>
      <c r="S15" s="17"/>
      <c r="T15" s="8"/>
      <c r="U15" s="7" t="s">
        <v>23</v>
      </c>
      <c r="V15" s="16">
        <v>0</v>
      </c>
      <c r="W15" s="16" t="e">
        <f t="shared" si="4"/>
        <v>#DIV/0!</v>
      </c>
      <c r="X15" s="16" t="e">
        <f>#REF!-#REF!</f>
        <v>#REF!</v>
      </c>
      <c r="Y15" s="16" t="e">
        <f>#REF!-#REF!</f>
        <v>#REF!</v>
      </c>
      <c r="Z15" s="18" t="e">
        <f>#REF!-#REF!</f>
        <v>#REF!</v>
      </c>
      <c r="AB15" s="7"/>
      <c r="AC15" s="18"/>
      <c r="AD15" s="36"/>
      <c r="AE15" s="36"/>
      <c r="AF15" s="36"/>
      <c r="AG15" s="35"/>
      <c r="AH15" s="35"/>
      <c r="AI15" s="35"/>
      <c r="AJ15" s="35"/>
    </row>
    <row r="16" spans="1:36" ht="15.75" thickBot="1" x14ac:dyDescent="0.3">
      <c r="A16" s="40" t="s">
        <v>36</v>
      </c>
      <c r="B16" s="25"/>
      <c r="C16" s="57"/>
      <c r="D16" s="58">
        <f t="shared" si="5"/>
        <v>0</v>
      </c>
      <c r="E16" s="57"/>
      <c r="F16" s="41">
        <f t="shared" si="0"/>
        <v>3</v>
      </c>
      <c r="G16" s="59">
        <f t="shared" si="6"/>
        <v>0</v>
      </c>
      <c r="H16" s="58">
        <f t="shared" si="7"/>
        <v>0</v>
      </c>
      <c r="I16" s="57" t="e">
        <f t="shared" si="1"/>
        <v>#DIV/0!</v>
      </c>
      <c r="J16" s="60" t="e">
        <f t="shared" si="2"/>
        <v>#DIV/0!</v>
      </c>
      <c r="L16" s="7"/>
      <c r="M16" s="8" t="s">
        <v>24</v>
      </c>
      <c r="N16" s="16">
        <f t="shared" si="3"/>
        <v>0</v>
      </c>
      <c r="O16" s="16" t="e">
        <f t="shared" si="8"/>
        <v>#DIV/0!</v>
      </c>
      <c r="P16" s="16" t="e">
        <f>#REF!</f>
        <v>#REF!</v>
      </c>
      <c r="Q16" s="16" t="e">
        <f>#REF!</f>
        <v>#REF!</v>
      </c>
      <c r="R16" s="16" t="e">
        <f>#REF!</f>
        <v>#REF!</v>
      </c>
      <c r="S16" s="17"/>
      <c r="T16" s="8"/>
      <c r="U16" s="7" t="s">
        <v>24</v>
      </c>
      <c r="V16" s="16">
        <v>0</v>
      </c>
      <c r="W16" s="16" t="e">
        <f t="shared" si="4"/>
        <v>#DIV/0!</v>
      </c>
      <c r="X16" s="16" t="e">
        <f>#REF!-#REF!</f>
        <v>#REF!</v>
      </c>
      <c r="Y16" s="16" t="e">
        <f>#REF!-#REF!</f>
        <v>#REF!</v>
      </c>
      <c r="Z16" s="18" t="e">
        <f>#REF!-#REF!</f>
        <v>#REF!</v>
      </c>
      <c r="AB16" s="7"/>
      <c r="AC16" s="18"/>
      <c r="AD16" s="36"/>
      <c r="AE16" s="36"/>
      <c r="AF16" s="36"/>
      <c r="AG16" s="35"/>
      <c r="AH16" s="35"/>
      <c r="AI16" s="35"/>
      <c r="AJ16" s="35"/>
    </row>
    <row r="17" spans="1:36" ht="15.75" thickBot="1" x14ac:dyDescent="0.3">
      <c r="A17" s="40" t="s">
        <v>37</v>
      </c>
      <c r="B17" s="25"/>
      <c r="C17" s="57"/>
      <c r="D17" s="58">
        <f t="shared" si="5"/>
        <v>0</v>
      </c>
      <c r="E17" s="57"/>
      <c r="F17" s="41">
        <f t="shared" si="0"/>
        <v>3</v>
      </c>
      <c r="G17" s="59">
        <f t="shared" si="6"/>
        <v>0</v>
      </c>
      <c r="H17" s="58">
        <f t="shared" si="7"/>
        <v>0</v>
      </c>
      <c r="I17" s="57" t="e">
        <f t="shared" si="1"/>
        <v>#DIV/0!</v>
      </c>
      <c r="J17" s="60" t="e">
        <f t="shared" si="2"/>
        <v>#DIV/0!</v>
      </c>
      <c r="L17" s="7"/>
      <c r="M17" s="8" t="s">
        <v>25</v>
      </c>
      <c r="N17" s="16">
        <f t="shared" si="3"/>
        <v>0</v>
      </c>
      <c r="O17" s="16" t="e">
        <f>J17</f>
        <v>#DIV/0!</v>
      </c>
      <c r="P17" s="16" t="e">
        <f>#REF!</f>
        <v>#REF!</v>
      </c>
      <c r="Q17" s="16" t="e">
        <f>#REF!</f>
        <v>#REF!</v>
      </c>
      <c r="R17" s="16" t="e">
        <f>#REF!</f>
        <v>#REF!</v>
      </c>
      <c r="S17" s="17"/>
      <c r="T17" s="8"/>
      <c r="U17" s="7" t="s">
        <v>25</v>
      </c>
      <c r="V17" s="16">
        <v>0</v>
      </c>
      <c r="W17" s="16" t="e">
        <f t="shared" si="4"/>
        <v>#DIV/0!</v>
      </c>
      <c r="X17" s="16" t="e">
        <f>#REF!-#REF!</f>
        <v>#REF!</v>
      </c>
      <c r="Y17" s="16" t="e">
        <f>#REF!-#REF!</f>
        <v>#REF!</v>
      </c>
      <c r="Z17" s="18" t="e">
        <f>#REF!-#REF!</f>
        <v>#REF!</v>
      </c>
      <c r="AB17" s="38" t="e">
        <f>histo2022</f>
        <v>#NAME?</v>
      </c>
      <c r="AC17" s="39" t="e">
        <f>+J17+AB17</f>
        <v>#DIV/0!</v>
      </c>
      <c r="AE17" s="36"/>
      <c r="AF17" s="36"/>
      <c r="AG17" s="35"/>
      <c r="AH17" s="35"/>
      <c r="AI17" s="35"/>
      <c r="AJ17" s="35"/>
    </row>
    <row r="18" spans="1:36" x14ac:dyDescent="0.25">
      <c r="A18" s="40" t="s">
        <v>38</v>
      </c>
      <c r="B18" s="25"/>
      <c r="C18" s="57"/>
      <c r="D18" s="58">
        <f t="shared" si="5"/>
        <v>0</v>
      </c>
      <c r="E18" s="57"/>
      <c r="F18" s="41">
        <f t="shared" si="0"/>
        <v>3</v>
      </c>
      <c r="G18" s="59">
        <f t="shared" si="6"/>
        <v>0</v>
      </c>
      <c r="H18" s="58">
        <f t="shared" si="7"/>
        <v>0</v>
      </c>
      <c r="I18" s="57" t="e">
        <f t="shared" si="1"/>
        <v>#DIV/0!</v>
      </c>
      <c r="J18" s="60" t="e">
        <f t="shared" si="2"/>
        <v>#DIV/0!</v>
      </c>
      <c r="L18" s="7"/>
      <c r="M18" s="8" t="s">
        <v>26</v>
      </c>
      <c r="N18" s="16">
        <f t="shared" si="3"/>
        <v>0</v>
      </c>
      <c r="O18" s="16" t="e">
        <f t="shared" si="8"/>
        <v>#DIV/0!</v>
      </c>
      <c r="P18" s="16" t="e">
        <f>#REF!</f>
        <v>#REF!</v>
      </c>
      <c r="Q18" s="16" t="e">
        <f>#REF!</f>
        <v>#REF!</v>
      </c>
      <c r="R18" s="16" t="e">
        <f>#REF!</f>
        <v>#REF!</v>
      </c>
      <c r="S18" s="17"/>
      <c r="T18" s="8"/>
      <c r="U18" s="7" t="s">
        <v>26</v>
      </c>
      <c r="V18" s="16">
        <v>0</v>
      </c>
      <c r="W18" s="16" t="e">
        <f t="shared" si="4"/>
        <v>#DIV/0!</v>
      </c>
      <c r="X18" s="16" t="e">
        <f>#REF!-#REF!</f>
        <v>#REF!</v>
      </c>
      <c r="Y18" s="16" t="e">
        <f>#REF!-#REF!</f>
        <v>#REF!</v>
      </c>
      <c r="Z18" s="18" t="e">
        <f>#REF!-#REF!</f>
        <v>#REF!</v>
      </c>
      <c r="AB18" s="7"/>
      <c r="AC18" s="18"/>
      <c r="AD18" s="36"/>
      <c r="AE18" s="36"/>
      <c r="AF18" s="36"/>
      <c r="AG18" s="35"/>
      <c r="AH18" s="35"/>
      <c r="AI18" s="35"/>
      <c r="AJ18" s="35"/>
    </row>
    <row r="19" spans="1:36" ht="15.75" thickBot="1" x14ac:dyDescent="0.3">
      <c r="A19" s="40" t="s">
        <v>39</v>
      </c>
      <c r="B19" s="25"/>
      <c r="C19" s="57"/>
      <c r="D19" s="58">
        <f t="shared" si="5"/>
        <v>0</v>
      </c>
      <c r="E19" s="57"/>
      <c r="F19" s="61">
        <f t="shared" si="0"/>
        <v>3</v>
      </c>
      <c r="G19" s="59">
        <f>IF(F19=1,E19-D19,0)</f>
        <v>0</v>
      </c>
      <c r="H19" s="58">
        <f t="shared" si="7"/>
        <v>0</v>
      </c>
      <c r="I19" s="57" t="e">
        <f t="shared" si="1"/>
        <v>#DIV/0!</v>
      </c>
      <c r="J19" s="60" t="e">
        <f t="shared" si="2"/>
        <v>#DIV/0!</v>
      </c>
      <c r="L19" s="7"/>
      <c r="M19" s="8" t="s">
        <v>27</v>
      </c>
      <c r="N19" s="16">
        <f t="shared" si="3"/>
        <v>0</v>
      </c>
      <c r="O19" s="16" t="e">
        <f t="shared" si="8"/>
        <v>#DIV/0!</v>
      </c>
      <c r="P19" s="16" t="e">
        <f>#REF!</f>
        <v>#REF!</v>
      </c>
      <c r="Q19" s="16" t="e">
        <f>#REF!</f>
        <v>#REF!</v>
      </c>
      <c r="R19" s="16" t="e">
        <f>#REF!</f>
        <v>#REF!</v>
      </c>
      <c r="S19" s="17"/>
      <c r="T19" s="8"/>
      <c r="U19" s="9" t="s">
        <v>27</v>
      </c>
      <c r="V19" s="19">
        <v>0</v>
      </c>
      <c r="W19" s="19" t="e">
        <f t="shared" si="4"/>
        <v>#DIV/0!</v>
      </c>
      <c r="X19" s="19" t="e">
        <f>#REF!-#REF!</f>
        <v>#REF!</v>
      </c>
      <c r="Y19" s="19" t="e">
        <f>#REF!-#REF!</f>
        <v>#REF!</v>
      </c>
      <c r="Z19" s="20" t="e">
        <f>#REF!-#REF!</f>
        <v>#REF!</v>
      </c>
      <c r="AB19" s="7"/>
      <c r="AC19" s="18"/>
      <c r="AD19" s="36"/>
      <c r="AE19" s="36"/>
      <c r="AF19" s="36"/>
      <c r="AG19" s="35"/>
      <c r="AH19" s="35"/>
      <c r="AI19" s="35"/>
      <c r="AJ19" s="35"/>
    </row>
    <row r="20" spans="1:36" ht="15.75" thickBot="1" x14ac:dyDescent="0.3">
      <c r="B20" s="26">
        <f>SUM(B12:B19)</f>
        <v>0</v>
      </c>
      <c r="C20" s="30">
        <f>SUM(C12:C19)</f>
        <v>0</v>
      </c>
      <c r="D20" s="27">
        <f>SUM(D12:D19)</f>
        <v>0</v>
      </c>
      <c r="E20" s="28">
        <f>SUM(E12:E19)</f>
        <v>0</v>
      </c>
      <c r="F20" s="10"/>
      <c r="G20" s="31">
        <f>SUM(G12:G19)</f>
        <v>0</v>
      </c>
      <c r="H20" s="27">
        <f>SUM(H12:H19)</f>
        <v>0</v>
      </c>
      <c r="I20" s="28" t="e">
        <f>SUM(I12:I19)</f>
        <v>#DIV/0!</v>
      </c>
      <c r="J20" s="29" t="e">
        <f>SUM(J12:J19)</f>
        <v>#DIV/0!</v>
      </c>
      <c r="L20" s="7"/>
      <c r="M20" s="8"/>
      <c r="N20" s="21">
        <f>SUM(N12:N19)</f>
        <v>0</v>
      </c>
      <c r="O20" s="21" t="e">
        <f t="shared" ref="O20:R20" si="9">SUM(O12:O19)</f>
        <v>#DIV/0!</v>
      </c>
      <c r="P20" s="21" t="e">
        <f t="shared" si="9"/>
        <v>#REF!</v>
      </c>
      <c r="Q20" s="21" t="e">
        <f t="shared" si="9"/>
        <v>#REF!</v>
      </c>
      <c r="R20" s="21" t="e">
        <f t="shared" si="9"/>
        <v>#REF!</v>
      </c>
      <c r="S20" s="17"/>
      <c r="T20" s="8"/>
      <c r="AB20" s="9"/>
      <c r="AC20" s="20" t="e">
        <f>+J20+AB17</f>
        <v>#DIV/0!</v>
      </c>
      <c r="AD20" s="35"/>
      <c r="AE20" s="35"/>
      <c r="AF20" s="35"/>
      <c r="AG20" s="35"/>
      <c r="AH20" s="35"/>
      <c r="AI20" s="35"/>
      <c r="AJ20" s="35"/>
    </row>
    <row r="21" spans="1:36" ht="16.5" thickTop="1" thickBot="1" x14ac:dyDescent="0.3">
      <c r="E21" s="23"/>
      <c r="H21" s="15"/>
      <c r="L21" s="9"/>
      <c r="M21" s="10"/>
      <c r="N21" s="10"/>
      <c r="O21" s="10"/>
      <c r="P21" s="10"/>
      <c r="Q21" s="10"/>
      <c r="R21" s="10"/>
      <c r="S21" s="22"/>
      <c r="T21" s="8"/>
      <c r="AD21" s="35"/>
      <c r="AE21" s="35"/>
      <c r="AF21" s="35"/>
      <c r="AG21" s="35"/>
      <c r="AH21" s="35"/>
      <c r="AI21" s="35"/>
      <c r="AJ21" s="35"/>
    </row>
    <row r="22" spans="1:36" x14ac:dyDescent="0.25">
      <c r="A22" s="33" t="s">
        <v>6</v>
      </c>
      <c r="B22" s="34" t="s">
        <v>40</v>
      </c>
    </row>
    <row r="23" spans="1:36" x14ac:dyDescent="0.25">
      <c r="A23" s="33" t="s">
        <v>8</v>
      </c>
      <c r="B23" s="34" t="s">
        <v>28</v>
      </c>
    </row>
    <row r="24" spans="1:36" x14ac:dyDescent="0.25">
      <c r="A24" s="33" t="s">
        <v>10</v>
      </c>
      <c r="B24" s="34" t="s">
        <v>11</v>
      </c>
      <c r="D24" s="23"/>
    </row>
    <row r="25" spans="1:36" x14ac:dyDescent="0.25">
      <c r="D25" s="23"/>
    </row>
    <row r="26" spans="1:36" x14ac:dyDescent="0.25">
      <c r="D26" s="23"/>
    </row>
    <row r="27" spans="1:36" x14ac:dyDescent="0.25">
      <c r="D27" s="23"/>
    </row>
    <row r="28" spans="1:36" x14ac:dyDescent="0.25">
      <c r="D28" s="23"/>
    </row>
    <row r="29" spans="1:36" x14ac:dyDescent="0.25">
      <c r="D29" s="23"/>
    </row>
    <row r="30" spans="1:36" x14ac:dyDescent="0.25">
      <c r="D30" s="23"/>
    </row>
    <row r="31" spans="1:36" x14ac:dyDescent="0.25">
      <c r="D31" s="23"/>
    </row>
    <row r="32" spans="1:36" x14ac:dyDescent="0.25">
      <c r="D32" s="23"/>
    </row>
    <row r="33" spans="4:4" x14ac:dyDescent="0.25">
      <c r="D33" s="23"/>
    </row>
    <row r="34" spans="4:4" x14ac:dyDescent="0.25">
      <c r="D34" s="23"/>
    </row>
    <row r="35" spans="4:4" x14ac:dyDescent="0.25">
      <c r="D35" s="23"/>
    </row>
    <row r="36" spans="4:4" x14ac:dyDescent="0.25">
      <c r="D36" s="23"/>
    </row>
    <row r="37" spans="4:4" x14ac:dyDescent="0.25">
      <c r="D37" s="23"/>
    </row>
    <row r="38" spans="4:4" x14ac:dyDescent="0.25">
      <c r="D38" s="23"/>
    </row>
    <row r="39" spans="4:4" x14ac:dyDescent="0.25">
      <c r="D39" s="23"/>
    </row>
    <row r="40" spans="4:4" x14ac:dyDescent="0.25">
      <c r="D40" s="23"/>
    </row>
    <row r="41" spans="4:4" x14ac:dyDescent="0.25">
      <c r="D41" s="23"/>
    </row>
  </sheetData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Za Word" ma:contentTypeID="0x01010007AE73C80EDD3544ABDE597D56AB017D00720CD64206494049A5CFE62D13E1B4BC" ma:contentTypeVersion="54" ma:contentTypeDescription="Nieuw(e) NZa Word maken" ma:contentTypeScope="" ma:versionID="22433ae3155ac54e517066ce24d10556">
  <xsd:schema xmlns:xsd="http://www.w3.org/2001/XMLSchema" xmlns:xs="http://www.w3.org/2001/XMLSchema" xmlns:p="http://schemas.microsoft.com/office/2006/metadata/properties" xmlns:ns2="7f26298d-0d4d-4af7-92ce-0ab1d43f87ad" xmlns:ns3="94388872-5249-4970-bd92-1427fb308971" xmlns:ns4="736831c1-fc0a-4a7d-af84-23f926e3c1cd" xmlns:ns5="http://schemas.microsoft.com/sharepoint/v4" targetNamespace="http://schemas.microsoft.com/office/2006/metadata/properties" ma:root="true" ma:fieldsID="8621c19cd6e1dee50e2d0bc7d050a176" ns2:_="" ns3:_="" ns4:_="" ns5:_="">
    <xsd:import namespace="7f26298d-0d4d-4af7-92ce-0ab1d43f87ad"/>
    <xsd:import namespace="94388872-5249-4970-bd92-1427fb308971"/>
    <xsd:import namespace="736831c1-fc0a-4a7d-af84-23f926e3c1c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ZaDocumentTypeTaxHTField0" minOccurs="0"/>
                <xsd:element ref="ns2:TaxCatchAll" minOccurs="0"/>
                <xsd:element ref="ns2:TaxCatchAllLabel" minOccurs="0"/>
                <xsd:element ref="ns2:NZaCode" minOccurs="0"/>
                <xsd:element ref="ns2:NZaSitenaam" minOccurs="0"/>
                <xsd:element ref="ns2:TaxKeywordTaxHTField" minOccurs="0"/>
                <xsd:element ref="ns3:Documentsoort" minOccurs="0"/>
                <xsd:element ref="ns3:Hoofdonderwerp" minOccurs="0"/>
                <xsd:element ref="ns3:Subonderwerp" minOccurs="0"/>
                <xsd:element ref="ns3:Soort_x0020_overleg" minOccurs="0"/>
                <xsd:element ref="ns4:SharedWithUsers" minOccurs="0"/>
                <xsd:element ref="ns3:Subsidiejaar" minOccurs="0"/>
                <xsd:element ref="ns3:Onderwerp" minOccurs="0"/>
                <xsd:element ref="ns3:Archief" minOccurs="0"/>
                <xsd:element ref="ns3:Overlegdatum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6298d-0d4d-4af7-92ce-0ab1d43f87ad" elementFormDefault="qualified">
    <xsd:import namespace="http://schemas.microsoft.com/office/2006/documentManagement/types"/>
    <xsd:import namespace="http://schemas.microsoft.com/office/infopath/2007/PartnerControls"/>
    <xsd:element name="NZaDocumentTypeTaxHTField0" ma:index="8" ma:taxonomy="true" ma:internalName="NZaDocumentTypeTaxHTField0" ma:taxonomyFieldName="NZaDocumentType" ma:displayName="Document type" ma:readOnly="false" ma:default="1;#Memo|78ba084f-d3d0-4a7b-8705-51a954ccf820" ma:fieldId="{56b81d61-629f-4ad5-8d2c-3484250b19ad}" ma:sspId="62769a40-37e0-45cc-9869-824e861ba835" ma:termSetId="b01610fc-3b6f-48de-a7db-c93324c2be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bffb888a-9c25-4daa-9440-ff7efb13935d}" ma:internalName="TaxCatchAll" ma:readOnly="false" ma:showField="CatchAllData" ma:web="736831c1-fc0a-4a7d-af84-23f926e3c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bffb888a-9c25-4daa-9440-ff7efb13935d}" ma:internalName="TaxCatchAllLabel" ma:readOnly="true" ma:showField="CatchAllDataLabel" ma:web="736831c1-fc0a-4a7d-af84-23f926e3c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ZaCode" ma:index="12" nillable="true" ma:displayName="Code" ma:internalName="NZaCode" ma:readOnly="false">
      <xsd:simpleType>
        <xsd:restriction base="dms:Text">
          <xsd:maxLength value="255"/>
        </xsd:restriction>
      </xsd:simpleType>
    </xsd:element>
    <xsd:element name="NZaSitenaam" ma:index="13" nillable="true" ma:displayName="Sitenaam" ma:internalName="NZaSitenaam" ma:readOnly="false">
      <xsd:simpleType>
        <xsd:restriction base="dms:Text">
          <xsd:maxLength value="255"/>
        </xsd:restriction>
      </xsd:simpleType>
    </xsd:element>
    <xsd:element name="TaxKeywordTaxHTField" ma:index="14" nillable="true" ma:taxonomy="true" ma:internalName="TaxKeywordTaxHTField" ma:taxonomyFieldName="TaxKeyword" ma:displayName="Ondernemingstrefwoorden" ma:readOnly="false" ma:fieldId="{23f27201-bee3-471e-b2e7-b64fd8b7ca38}" ma:taxonomyMulti="true" ma:sspId="62769a40-37e0-45cc-9869-824e861ba8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88872-5249-4970-bd92-1427fb308971" elementFormDefault="qualified">
    <xsd:import namespace="http://schemas.microsoft.com/office/2006/documentManagement/types"/>
    <xsd:import namespace="http://schemas.microsoft.com/office/infopath/2007/PartnerControls"/>
    <xsd:element name="Documentsoort" ma:index="16" nillable="true" ma:displayName="Documentsoort" ma:default="Overig" ma:format="Dropdown" ma:internalName="Documentsoort" ma:readOnly="false">
      <xsd:simpleType>
        <xsd:restriction base="dms:Choice">
          <xsd:enumeration value="Aanwijzing"/>
          <xsd:enumeration value="Actie- en besluitenlijst"/>
          <xsd:enumeration value="Accountantsprotocol"/>
          <xsd:enumeration value="Advies"/>
          <xsd:enumeration value="Agenda"/>
          <xsd:enumeration value="Beleidsregel"/>
          <xsd:enumeration value="Berekening"/>
          <xsd:enumeration value="Beschikking"/>
          <xsd:enumeration value="Brief"/>
          <xsd:enumeration value="Consultatiedocument"/>
          <xsd:enumeration value="Handleiding/werkinstructie"/>
          <xsd:enumeration value="Mandaat"/>
          <xsd:enumeration value="Marktscan"/>
          <xsd:enumeration value="Memo"/>
          <xsd:enumeration value="Monitor"/>
          <xsd:enumeration value="Nadere regel"/>
          <xsd:enumeration value="Nieuwsbericht"/>
          <xsd:enumeration value="Overeenkomst"/>
          <xsd:enumeration value="Overig"/>
          <xsd:enumeration value="PID/planning"/>
          <xsd:enumeration value="Presentatie"/>
          <xsd:enumeration value="Rapport"/>
          <xsd:enumeration value="Uittreksel KvK"/>
          <xsd:enumeration value="Uitvoeringstoets"/>
          <xsd:enumeration value="Verslag"/>
        </xsd:restriction>
      </xsd:simpleType>
    </xsd:element>
    <xsd:element name="Hoofdonderwerp" ma:index="17" nillable="true" ma:displayName="Hoofdonderwerp" ma:description="Gebruiken om te filteren/groeperen. Kan bijvoorbeeld gebruikt worden om deelprojecten van elkaar te scheiden op 1 site." ma:format="Dropdown" ma:indexed="true" ma:internalName="Hoofdonderwerp" ma:readOnly="false">
      <xsd:simpleType>
        <xsd:restriction base="dms:Choice">
          <xsd:enumeration value="Academische component"/>
          <xsd:enumeration value="Algemeen"/>
          <xsd:enumeration value="Ambulancehelikopter"/>
          <xsd:enumeration value="Calamiteitenhospitaal"/>
          <xsd:enumeration value="Gespec. brandwondenzorg"/>
          <xsd:enumeration value="IC bedden"/>
          <xsd:enumeration value="MMT met helikopter"/>
          <xsd:enumeration value="MMT met voertuig"/>
          <xsd:enumeration value="MVO"/>
          <xsd:enumeration value="Post mortem orgaanuitname"/>
          <xsd:enumeration value="Psychotraumazorg"/>
          <xsd:enumeration value="SEH en acute verloskunde"/>
          <xsd:enumeration value="Traumazorg algemeen"/>
          <xsd:enumeration value="Traumazorg OTO"/>
          <xsd:enumeration value="Traumazorg ROAZ"/>
          <xsd:enumeration value="Weefseldonatie"/>
        </xsd:restriction>
      </xsd:simpleType>
    </xsd:element>
    <xsd:element name="Subonderwerp" ma:index="18" nillable="true" ma:displayName="Subonderwerp" ma:default="n.v.t." ma:description="Gebruiken om te filteren/groeperen" ma:format="Dropdown" ma:internalName="Subonderwerp" ma:readOnly="false">
      <xsd:simpleType>
        <xsd:restriction base="dms:Choice">
          <xsd:enumeration value="n.v.t."/>
          <xsd:enumeration value="Aanwijzingen VWS"/>
          <xsd:enumeration value="Accountantsprotocol"/>
          <xsd:enumeration value="Beleidsregels"/>
          <xsd:enumeration value="Berekeningen"/>
          <xsd:enumeration value="Beschikkingen"/>
          <xsd:enumeration value="Bezwaar en beroep"/>
          <xsd:enumeration value="Congres"/>
          <xsd:enumeration value="EPOS"/>
          <xsd:enumeration value="Menza"/>
          <xsd:enumeration value="MVO-ggz"/>
          <xsd:enumeration value="MVO-msz"/>
          <xsd:enumeration value="MVO-msz-loon"/>
          <xsd:enumeration value="MVO-msz-praktijk"/>
          <xsd:enumeration value="MVO-msz-theorie"/>
          <xsd:enumeration value="MVO-SBOH"/>
          <xsd:enumeration value="MVO-SBOS"/>
          <xsd:enumeration value="Zorginstituut"/>
        </xsd:restriction>
      </xsd:simpleType>
    </xsd:element>
    <xsd:element name="Soort_x0020_overleg" ma:index="19" nillable="true" ma:displayName="Overleg" ma:format="Dropdown" ma:internalName="Soort_x0020_overleg" ma:readOnly="false">
      <xsd:simpleType>
        <xsd:restriction base="dms:Choice">
          <xsd:enumeration value="n.v.t."/>
          <xsd:enumeration value="MT"/>
          <xsd:enumeration value="Projectgroep"/>
          <xsd:enumeration value="PLOBB"/>
          <xsd:enumeration value="POKOBB"/>
          <xsd:enumeration value="RvB"/>
          <xsd:enumeration value="TO/TBO"/>
        </xsd:restriction>
      </xsd:simpleType>
    </xsd:element>
    <xsd:element name="Subsidiejaar" ma:index="21" nillable="true" ma:displayName="Subsidiejaar" ma:default="geen" ma:format="Dropdown" ma:internalName="Subsidiejaar" ma:readOnly="false">
      <xsd:simpleType>
        <xsd:restriction base="dms:Choice">
          <xsd:enumeration value="geen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Onderwerp" ma:index="22" nillable="true" ma:displayName="Onderwerp" ma:default="Beleid" ma:description="Gebruiken om te filteren/groeperen" ma:format="Dropdown" ma:internalName="Onderwerp" ma:readOnly="false">
      <xsd:simpleType>
        <xsd:restriction base="dms:Choice">
          <xsd:enumeration value="n.v.t."/>
          <xsd:enumeration value="Audit"/>
          <xsd:enumeration value="Beleid"/>
          <xsd:enumeration value="Gegevensaanlevering"/>
          <xsd:enumeration value="Kostenonderzoek"/>
          <xsd:enumeration value="Opleiderspanel"/>
          <xsd:enumeration value="Projectmanagement"/>
          <xsd:enumeration value="Registratiecommissies"/>
          <xsd:enumeration value="Vaststelling"/>
          <xsd:enumeration value="Verlening"/>
          <xsd:enumeration value="Wet-en regelgeving"/>
        </xsd:restriction>
      </xsd:simpleType>
    </xsd:element>
    <xsd:element name="Archief" ma:index="23" nillable="true" ma:displayName="Archief" ma:default="nee" ma:format="Dropdown" ma:indexed="true" ma:internalName="Archief" ma:readOnly="false">
      <xsd:simpleType>
        <xsd:restriction base="dms:Choice">
          <xsd:enumeration value="ja"/>
          <xsd:enumeration value="nee"/>
        </xsd:restriction>
      </xsd:simpleType>
    </xsd:element>
    <xsd:element name="Overlegdatum" ma:index="24" nillable="true" ma:displayName="(Overleg)datum" ma:format="DateOnly" ma:internalName="Overlegdatum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831c1-fc0a-4a7d-af84-23f926e3c1c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2769a40-37e0-45cc-9869-824e861ba835" ContentTypeId="0x01010007AE73C80EDD3544ABDE597D56AB017D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derwerp xmlns="94388872-5249-4970-bd92-1427fb308971">n.v.t.</Onderwerp>
    <Hoofdonderwerp xmlns="94388872-5249-4970-bd92-1427fb308971">Academische component</Hoofdonderwerp>
    <Soort_x0020_overleg xmlns="94388872-5249-4970-bd92-1427fb308971">n.v.t.</Soort_x0020_overleg>
    <TaxCatchAll xmlns="7f26298d-0d4d-4af7-92ce-0ab1d43f87ad">
      <Value>6</Value>
      <Value>187</Value>
      <Value>4</Value>
      <Value>108</Value>
      <Value>70</Value>
    </TaxCatchAll>
    <Subsidiejaar xmlns="94388872-5249-4970-bd92-1427fb308971">2022</Subsidiejaar>
    <Overlegdatum xmlns="94388872-5249-4970-bd92-1427fb308971" xsi:nil="true"/>
    <Archief xmlns="94388872-5249-4970-bd92-1427fb308971">nee</Archief>
    <Documentsoort xmlns="94388872-5249-4970-bd92-1427fb308971">Beleidsregel</Documentsoort>
    <Subonderwerp xmlns="94388872-5249-4970-bd92-1427fb308971">Berekeningen</Subonderwerp>
    <TaxKeywordTaxHTField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bijage</TermName>
          <TermId xmlns="http://schemas.microsoft.com/office/infopath/2007/PartnerControls">ce630069-4f39-44d0-b8a0-26f4fa6ebff5</TermId>
        </TermInfo>
        <TermInfo xmlns="http://schemas.microsoft.com/office/infopath/2007/PartnerControls">
          <TermName xmlns="http://schemas.microsoft.com/office/infopath/2007/PartnerControls">Beschikbaarheidbijdrage</TermName>
          <TermId xmlns="http://schemas.microsoft.com/office/infopath/2007/PartnerControls">6ad23980-cd04-4726-a654-72bb6bd9b174</TermId>
        </TermInfo>
        <TermInfo xmlns="http://schemas.microsoft.com/office/infopath/2007/PartnerControls">
          <TermName xmlns="http://schemas.microsoft.com/office/infopath/2007/PartnerControls">NFU</TermName>
          <TermId xmlns="http://schemas.microsoft.com/office/infopath/2007/PartnerControls">aa7e4365-f8f8-4411-a047-c15ec9986a49</TermId>
        </TermInfo>
        <TermInfo xmlns="http://schemas.microsoft.com/office/infopath/2007/PartnerControls">
          <TermName xmlns="http://schemas.microsoft.com/office/infopath/2007/PartnerControls">academische ziekenhuizen</TermName>
          <TermId xmlns="http://schemas.microsoft.com/office/infopath/2007/PartnerControls">0babedff-e56c-4d22-90e9-cd567bd02b32</TermId>
        </TermInfo>
      </Terms>
    </TaxKeywordTaxHTField>
    <NZaSitenaam xmlns="7f26298d-0d4d-4af7-92ce-0ab1d43f87ad" xsi:nil="true"/>
    <NZaCode xmlns="7f26298d-0d4d-4af7-92ce-0ab1d43f87ad" xsi:nil="true"/>
    <IconOverlay xmlns="http://schemas.microsoft.com/sharepoint/v4" xsi:nil="true"/>
    <NZaDocumentType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Spreadsheet</TermName>
          <TermId xmlns="http://schemas.microsoft.com/office/infopath/2007/PartnerControls">052b0116-d3a3-4b56-8b82-32a1e94cf144</TermId>
        </TermInfo>
      </Terms>
    </NZaDocumentTypeTaxHTField0>
  </documentManagement>
</p:properties>
</file>

<file path=customXml/itemProps1.xml><?xml version="1.0" encoding="utf-8"?>
<ds:datastoreItem xmlns:ds="http://schemas.openxmlformats.org/officeDocument/2006/customXml" ds:itemID="{44CEF285-4DFD-47B3-9EA4-41F2CE349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6298d-0d4d-4af7-92ce-0ab1d43f87ad"/>
    <ds:schemaRef ds:uri="94388872-5249-4970-bd92-1427fb308971"/>
    <ds:schemaRef ds:uri="736831c1-fc0a-4a7d-af84-23f926e3c1c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413C39-E643-4CFA-8A97-42C6B0D384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D908C2-FF57-4757-B9B3-298CA6DCF01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5E8DA31-CA18-45D5-998A-6936A1C64118}">
  <ds:schemaRefs>
    <ds:schemaRef ds:uri="http://purl.org/dc/elements/1.1/"/>
    <ds:schemaRef ds:uri="http://schemas.microsoft.com/office/2006/metadata/properties"/>
    <ds:schemaRef ds:uri="7f26298d-0d4d-4af7-92ce-0ab1d43f87ad"/>
    <ds:schemaRef ds:uri="http://schemas.microsoft.com/sharepoint/v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36831c1-fc0a-4a7d-af84-23f926e3c1cd"/>
    <ds:schemaRef ds:uri="94388872-5249-4970-bd92-1427fb3089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 nieuw</vt:lpstr>
    </vt:vector>
  </TitlesOfParts>
  <Company>Nederlandse Zorgautoriteit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A_Rekenbestand 19</dc:title>
  <dc:creator>Kaper, Gerrit</dc:creator>
  <cp:keywords>bijage; academische ziekenhuizen; NFU; Beschikbaarheidbijdrage</cp:keywords>
  <cp:lastModifiedBy>Geleuken, Stijn van</cp:lastModifiedBy>
  <cp:lastPrinted>2018-12-11T08:39:29Z</cp:lastPrinted>
  <dcterms:created xsi:type="dcterms:W3CDTF">2017-04-07T07:53:12Z</dcterms:created>
  <dcterms:modified xsi:type="dcterms:W3CDTF">2022-01-12T07:04:51Z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0x01010007AE73C80EDD3544ABDE597D56AB017D00720CD64206494049A5CFE62D13E1B4BC</vt:lpwstr>
  </property>
  <property fmtid="{D5CDD505-2E9C-101B-9397-08002B2CF9AE}" pid="3" name="TaxKeyword">
    <vt:lpwstr>187;#bijage|ce630069-4f39-44d0-b8a0-26f4fa6ebff5;#4;#Beschikbaarheidbijdrage|6ad23980-cd04-4726-a654-72bb6bd9b174;#108;#NFU|aa7e4365-f8f8-4411-a047-c15ec9986a49;#70;#academische ziekenhuizen|0babedff-e56c-4d22-90e9-cd567bd02b32</vt:lpwstr>
  </property>
  <property fmtid="{D5CDD505-2E9C-101B-9397-08002B2CF9AE}" pid="4" name="NZaDocumentType">
    <vt:lpwstr>6;#Spreadsheet|052b0116-d3a3-4b56-8b82-32a1e94cf144</vt:lpwstr>
  </property>
</Properties>
</file>