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U:\Contracteerruimte\2020\Formulieren\Individueel aangepaste hulpmiddelen\"/>
    </mc:Choice>
  </mc:AlternateContent>
  <bookViews>
    <workbookView xWindow="8070" yWindow="3660" windowWidth="15240" windowHeight="6840"/>
  </bookViews>
  <sheets>
    <sheet name="Begin" sheetId="6" r:id="rId1"/>
    <sheet name="Hulpmiddelen" sheetId="7" r:id="rId2"/>
    <sheet name="Toelichting" sheetId="3" r:id="rId3"/>
  </sheets>
  <externalReferences>
    <externalReference r:id="rId4"/>
  </externalReferences>
  <definedNames>
    <definedName name="_xlnm._FilterDatabase" localSheetId="0" hidden="1">Begin!$A$2:$Q$2</definedName>
    <definedName name="_xlnm.Print_Area" localSheetId="0">Begin!$A$1:$N$41</definedName>
    <definedName name="_xlnm.Print_Area" localSheetId="1">Hulpmiddelen!$A$1:$P$39</definedName>
    <definedName name="NR">#REF!</definedName>
    <definedName name="Z_EDFB694D_00A4_4D0C_8E8E_CCF86156B749_.wvu.Cols" localSheetId="0" hidden="1">Begin!$O:$Q</definedName>
    <definedName name="Z_EDFB694D_00A4_4D0C_8E8E_CCF86156B749_.wvu.Cols" localSheetId="1" hidden="1">Hulpmiddelen!$Q:$IV</definedName>
    <definedName name="Z_EDFB694D_00A4_4D0C_8E8E_CCF86156B749_.wvu.Cols" localSheetId="2" hidden="1">Toelichting!$Q:$IV</definedName>
    <definedName name="Z_EDFB694D_00A4_4D0C_8E8E_CCF86156B749_.wvu.PrintArea" localSheetId="0" hidden="1">Begin!$A$5:$N$36</definedName>
    <definedName name="Z_EDFB694D_00A4_4D0C_8E8E_CCF86156B749_.wvu.PrintArea" localSheetId="1" hidden="1">Hulpmiddelen!$A$5:$P$35</definedName>
    <definedName name="Z_EDFB694D_00A4_4D0C_8E8E_CCF86156B749_.wvu.Rows" localSheetId="0" hidden="1">Begin!$42:$65538</definedName>
    <definedName name="Z_EDFB694D_00A4_4D0C_8E8E_CCF86156B749_.wvu.Rows" localSheetId="1" hidden="1">Hulpmiddelen!$40:$65548</definedName>
  </definedNames>
  <calcPr calcId="162913"/>
  <customWorkbookViews>
    <customWorkbookView name="Rappange, David - Persoonlijke weergave" guid="{EDFB694D-00A4-4D0C-8E8E-CCF86156B749}" mergeInterval="0" personalView="1" maximized="1" windowWidth="1915" windowHeight="777" activeSheetId="3"/>
  </customWorkbookViews>
</workbook>
</file>

<file path=xl/calcChain.xml><?xml version="1.0" encoding="utf-8"?>
<calcChain xmlns="http://schemas.openxmlformats.org/spreadsheetml/2006/main">
  <c r="M29" i="6" l="1"/>
  <c r="D20" i="6" s="1"/>
  <c r="N26" i="7" l="1"/>
  <c r="M26" i="7"/>
  <c r="L26" i="7"/>
  <c r="K26" i="7"/>
  <c r="J26" i="7"/>
  <c r="I26" i="7"/>
  <c r="H26" i="7"/>
  <c r="G26" i="7"/>
  <c r="F26" i="7"/>
  <c r="E26" i="7"/>
  <c r="D26" i="7"/>
  <c r="G9" i="7" l="1"/>
  <c r="O25" i="7"/>
  <c r="O24" i="7"/>
  <c r="O23" i="7"/>
  <c r="O20" i="7"/>
  <c r="O19" i="7"/>
  <c r="O18" i="7"/>
  <c r="C26" i="7"/>
  <c r="D21" i="7"/>
  <c r="E21" i="7"/>
  <c r="E27" i="7" s="1"/>
  <c r="E29" i="7" s="1"/>
  <c r="F21" i="7"/>
  <c r="G21" i="7"/>
  <c r="H21" i="7"/>
  <c r="I21" i="7"/>
  <c r="J21" i="7"/>
  <c r="K21" i="7"/>
  <c r="K27" i="7" s="1"/>
  <c r="K29" i="7" s="1"/>
  <c r="L21" i="7"/>
  <c r="M21" i="7"/>
  <c r="M27" i="7" s="1"/>
  <c r="M29" i="7" s="1"/>
  <c r="N21" i="7"/>
  <c r="C21" i="7"/>
  <c r="F11" i="7"/>
  <c r="E11" i="7"/>
  <c r="D11" i="7"/>
  <c r="C11" i="7"/>
  <c r="G10" i="7"/>
  <c r="V9" i="7"/>
  <c r="O21" i="7" l="1"/>
  <c r="O26" i="7"/>
  <c r="H27" i="7"/>
  <c r="H29" i="7" s="1"/>
  <c r="D27" i="7"/>
  <c r="D29" i="7" s="1"/>
  <c r="L27" i="7"/>
  <c r="L29" i="7" s="1"/>
  <c r="I27" i="7"/>
  <c r="I29" i="7" s="1"/>
  <c r="J27" i="7"/>
  <c r="J29" i="7" s="1"/>
  <c r="C27" i="7"/>
  <c r="C29" i="7" s="1"/>
  <c r="G27" i="7"/>
  <c r="G29" i="7" s="1"/>
  <c r="N27" i="7"/>
  <c r="N29" i="7" s="1"/>
  <c r="F27" i="7"/>
  <c r="F29" i="7" s="1"/>
  <c r="G11" i="7"/>
  <c r="O27" i="7" l="1"/>
  <c r="O15" i="7"/>
  <c r="O29" i="7" l="1"/>
  <c r="D16" i="6"/>
  <c r="B19" i="6" l="1"/>
  <c r="D18" i="6"/>
  <c r="L30" i="6"/>
  <c r="L26" i="6"/>
  <c r="L22" i="6"/>
  <c r="L25" i="6"/>
  <c r="L21" i="6"/>
  <c r="L27" i="6"/>
  <c r="L23" i="6"/>
  <c r="L29" i="6"/>
  <c r="L28" i="6"/>
  <c r="L24" i="6"/>
  <c r="L20" i="6"/>
  <c r="D19" i="6"/>
  <c r="L19" i="6"/>
  <c r="D21" i="6" l="1"/>
  <c r="L31" i="6"/>
  <c r="E15" i="6" l="1"/>
  <c r="D13" i="6"/>
  <c r="B11" i="6" l="1"/>
  <c r="E21" i="6" l="1"/>
  <c r="C13" i="6"/>
  <c r="B5" i="7" l="1"/>
</calcChain>
</file>

<file path=xl/sharedStrings.xml><?xml version="1.0" encoding="utf-8"?>
<sst xmlns="http://schemas.openxmlformats.org/spreadsheetml/2006/main" count="202" uniqueCount="132">
  <si>
    <t>Januari</t>
  </si>
  <si>
    <t>Februari</t>
  </si>
  <si>
    <t>Maart</t>
  </si>
  <si>
    <t>April</t>
  </si>
  <si>
    <t>Mei</t>
  </si>
  <si>
    <t>Juni</t>
  </si>
  <si>
    <t>Juli</t>
  </si>
  <si>
    <t>Augustus</t>
  </si>
  <si>
    <t>September</t>
  </si>
  <si>
    <t>Oktober</t>
  </si>
  <si>
    <t>November</t>
  </si>
  <si>
    <t>December</t>
  </si>
  <si>
    <t>Totaal</t>
  </si>
  <si>
    <t>1e kwart.</t>
  </si>
  <si>
    <t>2e kwart.</t>
  </si>
  <si>
    <t>3e kwart.</t>
  </si>
  <si>
    <t>4e kwart.</t>
  </si>
  <si>
    <t>Concessiehouder</t>
  </si>
  <si>
    <t>CZ</t>
  </si>
  <si>
    <t>DSW</t>
  </si>
  <si>
    <t xml:space="preserve">Menzis </t>
  </si>
  <si>
    <t>Salland</t>
  </si>
  <si>
    <t>Informatieuitvraag</t>
  </si>
  <si>
    <t xml:space="preserve"> </t>
  </si>
  <si>
    <t>Algemene opmerkingen</t>
  </si>
  <si>
    <t>Zorgkantoor</t>
  </si>
  <si>
    <t>Ga naar invullen hulpmiddelen</t>
  </si>
  <si>
    <t>Groningen</t>
  </si>
  <si>
    <t>Friesland</t>
  </si>
  <si>
    <t>Drenthe</t>
  </si>
  <si>
    <t>Zwolle</t>
  </si>
  <si>
    <t>Twente</t>
  </si>
  <si>
    <t>Stedendriehoek</t>
  </si>
  <si>
    <t>Middel-IJssel</t>
  </si>
  <si>
    <t>Arnhem</t>
  </si>
  <si>
    <t>Nijmegen</t>
  </si>
  <si>
    <t>Utrecht</t>
  </si>
  <si>
    <t>Flevoland</t>
  </si>
  <si>
    <t>´t Gooi</t>
  </si>
  <si>
    <t>Noord-Holland-Noord</t>
  </si>
  <si>
    <t>Kennemerland</t>
  </si>
  <si>
    <t>Zaanstreek/Waterland</t>
  </si>
  <si>
    <t>Amsterdam</t>
  </si>
  <si>
    <t>Amstelland/Meerlanden</t>
  </si>
  <si>
    <t>Zuid-Holland-Noord</t>
  </si>
  <si>
    <t>Haaglanden</t>
  </si>
  <si>
    <t>Midden-Holland</t>
  </si>
  <si>
    <t>Rotterdam</t>
  </si>
  <si>
    <t>Zuid-Hollandse Eilanden</t>
  </si>
  <si>
    <t>Waardenland</t>
  </si>
  <si>
    <t>Zeeland</t>
  </si>
  <si>
    <t>West-Brabant</t>
  </si>
  <si>
    <t>Midden-Brabant</t>
  </si>
  <si>
    <t>Noordoost Brabant</t>
  </si>
  <si>
    <t>Zuid Oost-Brabant</t>
  </si>
  <si>
    <t>Zuid-Limburg</t>
  </si>
  <si>
    <t>Menzis</t>
  </si>
  <si>
    <t>VGZ</t>
  </si>
  <si>
    <t>Zorg en Zekerheid</t>
  </si>
  <si>
    <t>ZKnr</t>
  </si>
  <si>
    <t>Zorgkantoornaam</t>
  </si>
  <si>
    <t>Conc. houder</t>
  </si>
  <si>
    <t>Zorgkantoornummer</t>
  </si>
  <si>
    <t>Klik hier</t>
  </si>
  <si>
    <t>Terug naar begin</t>
  </si>
  <si>
    <t>Onderbouwing afwijking eerdere periodes:</t>
  </si>
  <si>
    <t>februari</t>
  </si>
  <si>
    <t>januari</t>
  </si>
  <si>
    <t>maart</t>
  </si>
  <si>
    <t>april</t>
  </si>
  <si>
    <t>mei</t>
  </si>
  <si>
    <t>juni</t>
  </si>
  <si>
    <t xml:space="preserve">juli </t>
  </si>
  <si>
    <t xml:space="preserve">augustus </t>
  </si>
  <si>
    <t>september</t>
  </si>
  <si>
    <t>oktober</t>
  </si>
  <si>
    <t>november</t>
  </si>
  <si>
    <t>december</t>
  </si>
  <si>
    <t>Opgave moet zijn ingevuld tot en met maand:</t>
  </si>
  <si>
    <t>Klaar voor verzending?</t>
  </si>
  <si>
    <t>Betreft indiening voor:</t>
  </si>
  <si>
    <t>&lt;Verbergen&gt;</t>
  </si>
  <si>
    <t>Westland Schieland Delfland</t>
  </si>
  <si>
    <t>Zilveren Kruis</t>
  </si>
  <si>
    <t>Noord en Midden Limburg</t>
  </si>
  <si>
    <t>Mobiliteitshulpmiddelen (€)</t>
  </si>
  <si>
    <t>Persoonsgebonden hulpmiddelen (€)</t>
  </si>
  <si>
    <t>Totaal individueel aangepaste hulpmiddelen (€)</t>
  </si>
  <si>
    <t xml:space="preserve">Informatieuitvraag Individueel aangepaste hulpmiddelen </t>
  </si>
  <si>
    <t xml:space="preserve">TBV controle: </t>
  </si>
  <si>
    <t>2019 (deels) niet ingevuld (ja = 1)</t>
  </si>
  <si>
    <t>Wanneer een bedrag gelijk is aan nul, dan '0' invullen.</t>
  </si>
  <si>
    <t>Mobiliteitshulpmiddelen aan cliënten zzp zonder BH (€)</t>
  </si>
  <si>
    <t>- Rolstoelen</t>
  </si>
  <si>
    <t>- Scootmobielen</t>
  </si>
  <si>
    <t>- Subtotaal mobiliteitsmiddelen zonder BH</t>
  </si>
  <si>
    <t>- Aangepaste fiets / Overig</t>
  </si>
  <si>
    <t>Mobiliteitshulpmiddelen aan cliënten zzp met BH (€)</t>
  </si>
  <si>
    <t>- Subtotaal mobiliteitsmiddelen met BH</t>
  </si>
  <si>
    <t>Totaal Mobiliteitshulpmiddelen (€)</t>
  </si>
  <si>
    <t>Concessiehouders:</t>
  </si>
  <si>
    <t>Berekening kalendermaand:</t>
  </si>
  <si>
    <t xml:space="preserve">Invullen t/m maand: </t>
  </si>
  <si>
    <t>15 februari 2021</t>
  </si>
  <si>
    <t>15 maart 2021</t>
  </si>
  <si>
    <t>Budgettair kader Wlz 2021</t>
  </si>
  <si>
    <t>Versie 1.0 (29-09-2020)</t>
  </si>
  <si>
    <t xml:space="preserve">1) 2020  (Eénmalig) </t>
  </si>
  <si>
    <t>Totaal eenmalig 2020</t>
  </si>
  <si>
    <t>2) 2021  (Maandelijks)</t>
  </si>
  <si>
    <t xml:space="preserve">   Toelichting informatieuitvraag individueel aangepaste hulpmiddelen 2021</t>
  </si>
  <si>
    <t>15 april 2021</t>
  </si>
  <si>
    <t>15 mei 2021</t>
  </si>
  <si>
    <t>15 juni 2021</t>
  </si>
  <si>
    <t>15 juli 2021</t>
  </si>
  <si>
    <t>15 augustus 2021</t>
  </si>
  <si>
    <t>15 september 2021</t>
  </si>
  <si>
    <t>15 oktober 2021</t>
  </si>
  <si>
    <t>15 november 2021</t>
  </si>
  <si>
    <t>15 december 2021</t>
  </si>
  <si>
    <t>15 januari 2022</t>
  </si>
  <si>
    <t>15 februari 2022</t>
  </si>
  <si>
    <t>15 maart 2022</t>
  </si>
  <si>
    <t>Individueel aangepaste hulpmiddelen 2021</t>
  </si>
  <si>
    <t>Informatie hulpmiddelen 2020 ingevuld?</t>
  </si>
  <si>
    <t>Contactgegevens volledig ingevuld?</t>
  </si>
  <si>
    <t>Inlichtingen over deze opgave kunnen ingewonnen worden bij:</t>
  </si>
  <si>
    <t>Naam</t>
  </si>
  <si>
    <t>Telefoonnummer</t>
  </si>
  <si>
    <t>Mailadres</t>
  </si>
  <si>
    <t xml:space="preserve">Conbtactgegevens </t>
  </si>
  <si>
    <t>volledig ingevuld?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</si>
</sst>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44" formatCode="_ &quot;€&quot;\ * #,##0.00_ ;_ &quot;€&quot;\ * \-#,##0.00_ ;_ &quot;€&quot;\ * &quot;-&quot;??_ ;_ @_ "/>
    <numFmt numFmtId="43" formatCode="_ * #,##0.00_ ;_ * \-#,##0.00_ ;_ * &quot;-&quot;??_ ;_ @_ "/>
    <numFmt numFmtId="164" formatCode="_ &quot;€&quot;\ * #,##0_ ;_ &quot;€&quot;\ * \-#,##0_ ;_ &quot;€&quot;\ * &quot;-&quot;??_ ;_ @_ "/>
    <numFmt numFmtId="165" formatCode="_-* #,##0.00_-;_-* #,##0.00\-;_-* &quot;-&quot;??_-;_-@_-"/>
    <numFmt numFmtId="166" formatCode="_-* #,##0_-;_-* #,##0\-;_-* &quot;-&quot;??_-;_-@_-"/>
  </numFmts>
  <fonts count="18" x14ac:knownFonts="1">
    <font>
      <sz val="11"/>
      <color theme="1"/>
      <name val="Calibri"/>
      <family val="2"/>
      <scheme val="minor"/>
    </font>
    <font>
      <sz val="9"/>
      <name val="Verdana"/>
      <family val="2"/>
    </font>
    <font>
      <b/>
      <sz val="9"/>
      <name val="Verdana"/>
      <family val="2"/>
    </font>
    <font>
      <sz val="11"/>
      <color theme="1"/>
      <name val="Calibri"/>
      <family val="2"/>
      <scheme val="minor"/>
    </font>
    <font>
      <u/>
      <sz val="11"/>
      <color theme="10"/>
      <name val="Calibri"/>
      <family val="2"/>
      <scheme val="minor"/>
    </font>
    <font>
      <sz val="9"/>
      <color theme="1"/>
      <name val="Verdana"/>
      <family val="2"/>
    </font>
    <font>
      <b/>
      <sz val="9"/>
      <color theme="1"/>
      <name val="Verdana"/>
      <family val="2"/>
    </font>
    <font>
      <b/>
      <sz val="14"/>
      <color theme="1"/>
      <name val="Verdana"/>
      <family val="2"/>
    </font>
    <font>
      <sz val="9"/>
      <color theme="0"/>
      <name val="Verdana"/>
      <family val="2"/>
    </font>
    <font>
      <i/>
      <sz val="9"/>
      <color rgb="FFFF0000"/>
      <name val="Verdana"/>
      <family val="2"/>
    </font>
    <font>
      <sz val="10"/>
      <color theme="1"/>
      <name val="Verdana"/>
      <family val="2"/>
    </font>
    <font>
      <u/>
      <sz val="9"/>
      <color theme="10"/>
      <name val="Verdana"/>
      <family val="2"/>
    </font>
    <font>
      <sz val="10"/>
      <name val="Verdana"/>
      <family val="2"/>
    </font>
    <font>
      <sz val="10"/>
      <name val="Arial"/>
      <family val="2"/>
    </font>
    <font>
      <b/>
      <sz val="10"/>
      <name val="Verdana"/>
      <family val="2"/>
    </font>
    <font>
      <i/>
      <sz val="9"/>
      <color theme="1"/>
      <name val="Verdana"/>
      <family val="2"/>
    </font>
    <font>
      <b/>
      <sz val="14"/>
      <name val="Verdana"/>
      <family val="2"/>
    </font>
    <font>
      <b/>
      <sz val="12"/>
      <color theme="1"/>
      <name val="Verdana"/>
      <family val="2"/>
    </font>
  </fonts>
  <fills count="7">
    <fill>
      <patternFill patternType="none"/>
    </fill>
    <fill>
      <patternFill patternType="gray125"/>
    </fill>
    <fill>
      <patternFill patternType="solid">
        <fgColor indexed="45"/>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3" tint="0.79998168889431442"/>
        <bgColor indexed="64"/>
      </patternFill>
    </fill>
  </fills>
  <borders count="2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right/>
      <top style="thin">
        <color indexed="64"/>
      </top>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
    <xf numFmtId="0" fontId="0" fillId="0" borderId="0"/>
    <xf numFmtId="0" fontId="4" fillId="0" borderId="0" applyNumberFormat="0" applyFill="0" applyBorder="0" applyAlignment="0" applyProtection="0"/>
    <xf numFmtId="43" fontId="3" fillId="0" borderId="0" applyFont="0" applyFill="0" applyBorder="0" applyAlignment="0" applyProtection="0"/>
    <xf numFmtId="0" fontId="13" fillId="0" borderId="0"/>
    <xf numFmtId="165" fontId="13" fillId="0" borderId="0" applyFont="0" applyFill="0" applyBorder="0" applyAlignment="0" applyProtection="0"/>
  </cellStyleXfs>
  <cellXfs count="134">
    <xf numFmtId="0" fontId="0" fillId="0" borderId="0" xfId="0"/>
    <xf numFmtId="0" fontId="1" fillId="0" borderId="0" xfId="0" applyFont="1"/>
    <xf numFmtId="0" fontId="2" fillId="0" borderId="0" xfId="0" applyFont="1"/>
    <xf numFmtId="0" fontId="1" fillId="0" borderId="0" xfId="0" applyFont="1" applyAlignment="1"/>
    <xf numFmtId="0" fontId="5" fillId="0" borderId="0" xfId="0" applyFont="1"/>
    <xf numFmtId="0" fontId="5" fillId="0" borderId="1" xfId="0" applyFont="1" applyBorder="1" applyAlignment="1">
      <alignment vertical="center"/>
    </xf>
    <xf numFmtId="0" fontId="6" fillId="0" borderId="0" xfId="0" applyFont="1"/>
    <xf numFmtId="0" fontId="5" fillId="3" borderId="0" xfId="0" applyFont="1" applyFill="1"/>
    <xf numFmtId="0" fontId="6" fillId="0" borderId="1" xfId="0" applyFont="1" applyBorder="1" applyAlignment="1">
      <alignment horizontal="center"/>
    </xf>
    <xf numFmtId="0" fontId="7" fillId="0" borderId="0" xfId="0" applyFont="1"/>
    <xf numFmtId="0" fontId="1" fillId="0" borderId="0" xfId="0" applyFont="1" applyBorder="1"/>
    <xf numFmtId="44" fontId="5" fillId="3" borderId="0" xfId="0" applyNumberFormat="1" applyFont="1" applyFill="1" applyBorder="1" applyAlignment="1">
      <alignment vertical="center"/>
    </xf>
    <xf numFmtId="164" fontId="1" fillId="0" borderId="0" xfId="0" applyNumberFormat="1" applyFont="1" applyFill="1" applyBorder="1" applyAlignment="1" applyProtection="1">
      <alignment horizontal="center" vertical="center"/>
      <protection locked="0"/>
    </xf>
    <xf numFmtId="41" fontId="1" fillId="0" borderId="0" xfId="0" applyNumberFormat="1" applyFont="1" applyFill="1" applyBorder="1" applyAlignment="1" applyProtection="1">
      <alignment horizontal="center" vertical="center"/>
      <protection locked="0"/>
    </xf>
    <xf numFmtId="0" fontId="6" fillId="0" borderId="0" xfId="0" applyFont="1" applyFill="1" applyBorder="1" applyAlignment="1">
      <alignment horizontal="center"/>
    </xf>
    <xf numFmtId="0" fontId="5" fillId="0" borderId="0" xfId="0" applyFont="1" applyFill="1" applyBorder="1"/>
    <xf numFmtId="41" fontId="5" fillId="0" borderId="0" xfId="0" applyNumberFormat="1" applyFont="1" applyFill="1" applyBorder="1" applyAlignment="1">
      <alignment vertical="center"/>
    </xf>
    <xf numFmtId="164" fontId="8" fillId="0" borderId="0" xfId="0" applyNumberFormat="1" applyFont="1" applyFill="1" applyBorder="1" applyAlignment="1" applyProtection="1">
      <alignment horizontal="center" vertical="center"/>
    </xf>
    <xf numFmtId="41" fontId="1" fillId="3" borderId="1" xfId="0" applyNumberFormat="1" applyFont="1" applyFill="1" applyBorder="1" applyAlignment="1" applyProtection="1">
      <alignment horizontal="center" vertical="center"/>
      <protection locked="0"/>
    </xf>
    <xf numFmtId="164" fontId="9" fillId="0" borderId="0" xfId="0" applyNumberFormat="1" applyFont="1" applyFill="1" applyBorder="1" applyAlignment="1" applyProtection="1">
      <alignment horizontal="left" vertical="top"/>
      <protection hidden="1"/>
    </xf>
    <xf numFmtId="41" fontId="1" fillId="0" borderId="1" xfId="0" applyNumberFormat="1" applyFont="1" applyFill="1" applyBorder="1" applyAlignment="1" applyProtection="1">
      <alignment horizontal="center" vertical="center"/>
      <protection hidden="1"/>
    </xf>
    <xf numFmtId="0" fontId="1" fillId="0" borderId="1" xfId="0" applyNumberFormat="1" applyFont="1" applyFill="1" applyBorder="1" applyAlignment="1" applyProtection="1">
      <alignment horizontal="center" vertical="center"/>
      <protection hidden="1"/>
    </xf>
    <xf numFmtId="0" fontId="6" fillId="0" borderId="1" xfId="0" applyFont="1" applyBorder="1" applyAlignment="1">
      <alignment vertical="center"/>
    </xf>
    <xf numFmtId="0" fontId="10" fillId="0" borderId="0" xfId="0" applyFont="1" applyFill="1" applyBorder="1"/>
    <xf numFmtId="41" fontId="1" fillId="3" borderId="0" xfId="0" applyNumberFormat="1" applyFont="1" applyFill="1" applyBorder="1" applyAlignment="1" applyProtection="1">
      <alignment horizontal="left" vertical="top"/>
      <protection locked="0"/>
    </xf>
    <xf numFmtId="0" fontId="11" fillId="0" borderId="1" xfId="1" applyFont="1" applyBorder="1" applyAlignment="1">
      <alignment horizontal="center" vertical="center"/>
    </xf>
    <xf numFmtId="0" fontId="15" fillId="0" borderId="0" xfId="0" applyFont="1"/>
    <xf numFmtId="0" fontId="6" fillId="0" borderId="0" xfId="0" applyFont="1" applyAlignment="1">
      <alignment horizontal="left" vertical="center"/>
    </xf>
    <xf numFmtId="0" fontId="6" fillId="0" borderId="1" xfId="0" applyFont="1" applyBorder="1" applyAlignment="1">
      <alignment horizontal="center" vertical="center"/>
    </xf>
    <xf numFmtId="164" fontId="9" fillId="0" borderId="0" xfId="0" applyNumberFormat="1" applyFont="1" applyFill="1" applyBorder="1" applyAlignment="1" applyProtection="1">
      <alignment horizontal="left" vertical="center"/>
      <protection hidden="1"/>
    </xf>
    <xf numFmtId="0" fontId="1" fillId="3" borderId="1" xfId="0" applyNumberFormat="1" applyFont="1" applyFill="1" applyBorder="1" applyAlignment="1" applyProtection="1">
      <alignment vertical="center"/>
      <protection hidden="1"/>
    </xf>
    <xf numFmtId="0" fontId="15" fillId="0" borderId="0" xfId="0" applyFont="1" applyProtection="1">
      <protection hidden="1"/>
    </xf>
    <xf numFmtId="164" fontId="5" fillId="3" borderId="3" xfId="0" applyNumberFormat="1" applyFont="1" applyFill="1" applyBorder="1" applyAlignment="1" applyProtection="1">
      <alignment vertical="center"/>
      <protection hidden="1"/>
    </xf>
    <xf numFmtId="0" fontId="5" fillId="0" borderId="1" xfId="0" applyFont="1" applyBorder="1" applyAlignment="1" applyProtection="1">
      <alignment vertical="center"/>
      <protection hidden="1"/>
    </xf>
    <xf numFmtId="0" fontId="9" fillId="0" borderId="0" xfId="0" applyFont="1" applyFill="1" applyBorder="1" applyAlignment="1" applyProtection="1">
      <alignment horizontal="left"/>
      <protection hidden="1"/>
    </xf>
    <xf numFmtId="0" fontId="2" fillId="0" borderId="0" xfId="0" applyFont="1" applyAlignment="1">
      <alignment vertical="center"/>
    </xf>
    <xf numFmtId="0" fontId="9" fillId="0" borderId="0" xfId="0" applyFont="1" applyAlignment="1" applyProtection="1">
      <alignment vertical="center"/>
      <protection hidden="1"/>
    </xf>
    <xf numFmtId="41" fontId="10" fillId="0" borderId="0" xfId="0" applyNumberFormat="1" applyFont="1" applyFill="1" applyBorder="1"/>
    <xf numFmtId="0" fontId="5" fillId="0" borderId="2"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5" borderId="0" xfId="0" applyFont="1" applyFill="1"/>
    <xf numFmtId="166" fontId="14" fillId="5" borderId="3" xfId="2" applyNumberFormat="1" applyFont="1" applyFill="1" applyBorder="1" applyAlignment="1">
      <alignment horizontal="center" vertical="center" wrapText="1"/>
    </xf>
    <xf numFmtId="166" fontId="14" fillId="5" borderId="3" xfId="4" applyNumberFormat="1" applyFont="1" applyFill="1" applyBorder="1" applyAlignment="1">
      <alignment horizontal="center" vertical="center" wrapText="1"/>
    </xf>
    <xf numFmtId="49" fontId="5" fillId="5" borderId="0" xfId="0" applyNumberFormat="1" applyFont="1" applyFill="1"/>
    <xf numFmtId="0" fontId="12" fillId="5" borderId="12" xfId="0" applyFont="1" applyFill="1" applyBorder="1" applyAlignment="1">
      <alignment horizontal="center" vertical="center"/>
    </xf>
    <xf numFmtId="0" fontId="12" fillId="5" borderId="12" xfId="0" applyFont="1" applyFill="1" applyBorder="1" applyAlignment="1">
      <alignment vertical="center"/>
    </xf>
    <xf numFmtId="0" fontId="12" fillId="5" borderId="12" xfId="3" applyFont="1" applyFill="1" applyBorder="1" applyAlignment="1">
      <alignment horizontal="center" vertical="center"/>
    </xf>
    <xf numFmtId="0" fontId="12" fillId="5" borderId="13" xfId="0" applyFont="1" applyFill="1" applyBorder="1" applyAlignment="1">
      <alignment horizontal="center" vertical="center"/>
    </xf>
    <xf numFmtId="0" fontId="12" fillId="5" borderId="13" xfId="0" applyFont="1" applyFill="1" applyBorder="1" applyAlignment="1">
      <alignment vertical="center"/>
    </xf>
    <xf numFmtId="0" fontId="12" fillId="5" borderId="13" xfId="3" applyFont="1" applyFill="1" applyBorder="1" applyAlignment="1">
      <alignment horizontal="center" vertical="center"/>
    </xf>
    <xf numFmtId="0" fontId="5" fillId="5" borderId="0" xfId="0" applyFont="1" applyFill="1" applyBorder="1"/>
    <xf numFmtId="164" fontId="1" fillId="5" borderId="0" xfId="0" applyNumberFormat="1" applyFont="1" applyFill="1" applyBorder="1" applyAlignment="1" applyProtection="1">
      <alignment horizontal="center" vertical="center"/>
      <protection locked="0"/>
    </xf>
    <xf numFmtId="41" fontId="1" fillId="5" borderId="0" xfId="0" applyNumberFormat="1" applyFont="1" applyFill="1" applyBorder="1" applyAlignment="1" applyProtection="1">
      <alignment horizontal="center" vertical="center"/>
      <protection locked="0"/>
    </xf>
    <xf numFmtId="0" fontId="15" fillId="5" borderId="0" xfId="0" applyFont="1" applyFill="1" applyBorder="1"/>
    <xf numFmtId="44" fontId="5" fillId="5" borderId="0" xfId="0" applyNumberFormat="1" applyFont="1" applyFill="1" applyBorder="1"/>
    <xf numFmtId="0" fontId="12" fillId="5" borderId="14" xfId="0" applyFont="1" applyFill="1" applyBorder="1" applyAlignment="1">
      <alignment horizontal="center" vertical="center"/>
    </xf>
    <xf numFmtId="0" fontId="12" fillId="5" borderId="14" xfId="0" applyFont="1" applyFill="1" applyBorder="1" applyAlignment="1">
      <alignment vertical="center"/>
    </xf>
    <xf numFmtId="0" fontId="12" fillId="5" borderId="14" xfId="3" applyFont="1" applyFill="1" applyBorder="1" applyAlignment="1">
      <alignment horizontal="center" vertical="center"/>
    </xf>
    <xf numFmtId="41" fontId="1" fillId="5" borderId="0" xfId="0" applyNumberFormat="1" applyFont="1" applyFill="1" applyBorder="1" applyAlignment="1" applyProtection="1">
      <alignment horizontal="left" vertical="top"/>
      <protection locked="0"/>
    </xf>
    <xf numFmtId="0" fontId="1" fillId="5" borderId="0" xfId="0" applyFont="1" applyFill="1"/>
    <xf numFmtId="0" fontId="1" fillId="5" borderId="0" xfId="0" applyFont="1" applyFill="1" applyBorder="1"/>
    <xf numFmtId="41" fontId="5" fillId="5" borderId="0" xfId="0" applyNumberFormat="1" applyFont="1" applyFill="1" applyBorder="1"/>
    <xf numFmtId="0" fontId="6" fillId="5" borderId="0" xfId="0" applyFont="1" applyFill="1"/>
    <xf numFmtId="0" fontId="2" fillId="5" borderId="0" xfId="0" applyFont="1" applyFill="1"/>
    <xf numFmtId="164" fontId="1" fillId="6" borderId="2" xfId="0" applyNumberFormat="1" applyFont="1" applyFill="1" applyBorder="1" applyAlignment="1" applyProtection="1">
      <alignment horizontal="center" vertical="center"/>
      <protection locked="0"/>
    </xf>
    <xf numFmtId="0" fontId="16" fillId="0" borderId="0" xfId="0" applyFont="1"/>
    <xf numFmtId="0" fontId="1" fillId="0" borderId="0" xfId="0" applyFont="1" applyAlignment="1">
      <alignment vertical="center"/>
    </xf>
    <xf numFmtId="0" fontId="2" fillId="0" borderId="0" xfId="0" applyFont="1" applyAlignment="1">
      <alignment horizontal="left" vertical="center"/>
    </xf>
    <xf numFmtId="164" fontId="5" fillId="0" borderId="3" xfId="0" applyNumberFormat="1" applyFont="1" applyBorder="1" applyAlignment="1" applyProtection="1">
      <alignment vertical="center"/>
    </xf>
    <xf numFmtId="0" fontId="5" fillId="0" borderId="18" xfId="0" applyFont="1" applyBorder="1" applyAlignment="1">
      <alignment vertical="center"/>
    </xf>
    <xf numFmtId="164" fontId="1" fillId="6" borderId="5" xfId="0" applyNumberFormat="1" applyFont="1" applyFill="1" applyBorder="1" applyAlignment="1" applyProtection="1">
      <alignment horizontal="center" vertical="center"/>
      <protection locked="0"/>
    </xf>
    <xf numFmtId="0" fontId="0" fillId="0" borderId="0" xfId="0"/>
    <xf numFmtId="0" fontId="1" fillId="0" borderId="0" xfId="0" applyFont="1"/>
    <xf numFmtId="0" fontId="1" fillId="0" borderId="0" xfId="0" applyFont="1" applyAlignment="1"/>
    <xf numFmtId="0" fontId="5" fillId="0" borderId="0" xfId="0" applyFont="1"/>
    <xf numFmtId="164" fontId="1" fillId="3" borderId="2" xfId="0" applyNumberFormat="1" applyFont="1" applyFill="1" applyBorder="1" applyAlignment="1" applyProtection="1">
      <alignment horizontal="center" vertical="center"/>
      <protection locked="0"/>
    </xf>
    <xf numFmtId="0" fontId="15" fillId="0" borderId="0" xfId="0" applyFont="1" applyProtection="1">
      <protection hidden="1"/>
    </xf>
    <xf numFmtId="164" fontId="5" fillId="3" borderId="3" xfId="0" applyNumberFormat="1" applyFont="1" applyFill="1" applyBorder="1" applyAlignment="1" applyProtection="1">
      <alignment vertical="center"/>
      <protection hidden="1"/>
    </xf>
    <xf numFmtId="164" fontId="1" fillId="0" borderId="2" xfId="0" applyNumberFormat="1" applyFont="1" applyFill="1" applyBorder="1" applyAlignment="1" applyProtection="1">
      <alignment horizontal="center" vertical="center"/>
      <protection locked="0"/>
    </xf>
    <xf numFmtId="164" fontId="1" fillId="3" borderId="2" xfId="0" applyNumberFormat="1" applyFont="1" applyFill="1" applyBorder="1" applyAlignment="1" applyProtection="1">
      <alignment horizontal="center" vertical="center"/>
    </xf>
    <xf numFmtId="164" fontId="5" fillId="3" borderId="3" xfId="0" applyNumberFormat="1" applyFont="1" applyFill="1" applyBorder="1" applyAlignment="1" applyProtection="1">
      <alignment vertical="center"/>
    </xf>
    <xf numFmtId="164" fontId="1" fillId="3" borderId="2" xfId="0" applyNumberFormat="1" applyFont="1" applyFill="1" applyBorder="1" applyAlignment="1" applyProtection="1">
      <alignment horizontal="center" vertical="center"/>
      <protection locked="0"/>
    </xf>
    <xf numFmtId="41" fontId="1" fillId="0" borderId="1" xfId="0" applyNumberFormat="1" applyFont="1" applyFill="1" applyBorder="1" applyAlignment="1" applyProtection="1">
      <alignment horizontal="center" vertical="center"/>
      <protection hidden="1"/>
    </xf>
    <xf numFmtId="49" fontId="5" fillId="5" borderId="0" xfId="0" applyNumberFormat="1" applyFont="1" applyFill="1"/>
    <xf numFmtId="0" fontId="5" fillId="5" borderId="0" xfId="0" applyFont="1" applyFill="1" applyBorder="1"/>
    <xf numFmtId="44" fontId="5" fillId="5" borderId="0" xfId="0" applyNumberFormat="1" applyFont="1" applyFill="1" applyBorder="1"/>
    <xf numFmtId="0" fontId="5" fillId="5" borderId="0" xfId="0" applyNumberFormat="1" applyFont="1" applyFill="1" applyBorder="1" applyAlignment="1">
      <alignment horizontal="left"/>
    </xf>
    <xf numFmtId="0" fontId="5" fillId="5" borderId="0" xfId="0" applyFont="1" applyFill="1" applyBorder="1" applyAlignment="1">
      <alignment horizontal="left"/>
    </xf>
    <xf numFmtId="164" fontId="1" fillId="3" borderId="2" xfId="0" applyNumberFormat="1" applyFont="1" applyFill="1" applyBorder="1" applyAlignment="1" applyProtection="1">
      <alignment horizontal="center" vertical="center"/>
    </xf>
    <xf numFmtId="0" fontId="1" fillId="2" borderId="1" xfId="0" applyNumberFormat="1" applyFont="1" applyFill="1" applyBorder="1" applyAlignment="1" applyProtection="1">
      <alignment horizontal="center" vertical="center"/>
      <protection locked="0"/>
    </xf>
    <xf numFmtId="0" fontId="6" fillId="0" borderId="3" xfId="0" applyFont="1" applyBorder="1" applyAlignment="1">
      <alignment vertical="center"/>
    </xf>
    <xf numFmtId="164" fontId="2" fillId="0" borderId="17" xfId="0" applyNumberFormat="1" applyFont="1" applyFill="1" applyBorder="1" applyAlignment="1" applyProtection="1">
      <alignment horizontal="center" vertical="center"/>
    </xf>
    <xf numFmtId="164" fontId="2" fillId="0" borderId="21" xfId="0" applyNumberFormat="1" applyFont="1" applyFill="1" applyBorder="1" applyAlignment="1" applyProtection="1">
      <alignment horizontal="center" vertical="center"/>
    </xf>
    <xf numFmtId="164" fontId="2" fillId="0" borderId="22" xfId="0" applyNumberFormat="1" applyFont="1" applyFill="1" applyBorder="1" applyAlignment="1" applyProtection="1">
      <alignment horizontal="center" vertical="center"/>
    </xf>
    <xf numFmtId="164" fontId="6" fillId="0" borderId="3" xfId="0" applyNumberFormat="1" applyFont="1" applyFill="1" applyBorder="1" applyAlignment="1" applyProtection="1">
      <alignment vertical="center"/>
    </xf>
    <xf numFmtId="164" fontId="6" fillId="0" borderId="3" xfId="0" applyNumberFormat="1" applyFont="1" applyBorder="1" applyAlignment="1" applyProtection="1">
      <alignment vertical="center"/>
    </xf>
    <xf numFmtId="0" fontId="15" fillId="0" borderId="1" xfId="0" applyFont="1" applyBorder="1" applyAlignment="1">
      <alignment vertical="center"/>
    </xf>
    <xf numFmtId="0" fontId="5" fillId="0" borderId="1" xfId="0" quotePrefix="1" applyFont="1" applyBorder="1" applyAlignment="1">
      <alignment vertical="center"/>
    </xf>
    <xf numFmtId="0" fontId="17" fillId="0" borderId="0" xfId="0" applyFont="1" applyAlignment="1">
      <alignment vertical="center"/>
    </xf>
    <xf numFmtId="0" fontId="4" fillId="0" borderId="1" xfId="1" applyBorder="1" applyAlignment="1">
      <alignment horizontal="center" vertical="center"/>
    </xf>
    <xf numFmtId="164" fontId="1" fillId="3" borderId="16" xfId="0" applyNumberFormat="1" applyFont="1" applyFill="1" applyBorder="1" applyAlignment="1" applyProtection="1">
      <alignment horizontal="center" vertical="center"/>
    </xf>
    <xf numFmtId="164" fontId="5" fillId="3" borderId="20" xfId="0" applyNumberFormat="1" applyFont="1" applyFill="1" applyBorder="1" applyAlignment="1" applyProtection="1">
      <alignment vertical="center"/>
    </xf>
    <xf numFmtId="0" fontId="5" fillId="0" borderId="0" xfId="0" applyFont="1" applyFill="1" applyBorder="1" applyProtection="1"/>
    <xf numFmtId="164" fontId="1"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vertical="center"/>
    </xf>
    <xf numFmtId="0" fontId="5" fillId="0" borderId="7" xfId="0" applyFont="1" applyFill="1" applyBorder="1" applyProtection="1"/>
    <xf numFmtId="164" fontId="1" fillId="0" borderId="7" xfId="0" applyNumberFormat="1" applyFont="1" applyFill="1" applyBorder="1" applyAlignment="1" applyProtection="1">
      <alignment horizontal="center" vertical="center"/>
    </xf>
    <xf numFmtId="164" fontId="5" fillId="0" borderId="19" xfId="0" applyNumberFormat="1" applyFont="1" applyFill="1" applyBorder="1" applyAlignment="1" applyProtection="1">
      <alignment vertical="center"/>
    </xf>
    <xf numFmtId="0" fontId="1" fillId="0" borderId="0" xfId="0" applyFont="1" applyAlignment="1">
      <alignment vertical="top"/>
    </xf>
    <xf numFmtId="0" fontId="1" fillId="2" borderId="1" xfId="0" applyNumberFormat="1" applyFont="1" applyFill="1" applyBorder="1" applyAlignment="1" applyProtection="1">
      <alignment horizontal="left" vertical="center"/>
      <protection locked="0"/>
    </xf>
    <xf numFmtId="0" fontId="4" fillId="2" borderId="1" xfId="1" applyNumberFormat="1" applyFill="1" applyBorder="1" applyAlignment="1" applyProtection="1">
      <alignment horizontal="left" vertical="center"/>
      <protection locked="0"/>
    </xf>
    <xf numFmtId="41" fontId="1" fillId="4" borderId="5" xfId="0" applyNumberFormat="1" applyFont="1" applyFill="1" applyBorder="1" applyAlignment="1" applyProtection="1">
      <alignment horizontal="left" vertical="top"/>
      <protection locked="0"/>
    </xf>
    <xf numFmtId="41" fontId="1" fillId="4" borderId="7" xfId="0" applyNumberFormat="1" applyFont="1" applyFill="1" applyBorder="1" applyAlignment="1" applyProtection="1">
      <alignment horizontal="left" vertical="top"/>
      <protection locked="0"/>
    </xf>
    <xf numFmtId="41" fontId="1" fillId="4" borderId="8" xfId="0" applyNumberFormat="1" applyFont="1" applyFill="1" applyBorder="1" applyAlignment="1" applyProtection="1">
      <alignment horizontal="left" vertical="top"/>
      <protection locked="0"/>
    </xf>
    <xf numFmtId="41" fontId="1" fillId="4" borderId="6" xfId="0" applyNumberFormat="1" applyFont="1" applyFill="1" applyBorder="1" applyAlignment="1" applyProtection="1">
      <alignment horizontal="left" vertical="top"/>
      <protection locked="0"/>
    </xf>
    <xf numFmtId="41" fontId="1" fillId="4" borderId="0" xfId="0" applyNumberFormat="1" applyFont="1" applyFill="1" applyBorder="1" applyAlignment="1" applyProtection="1">
      <alignment horizontal="left" vertical="top"/>
      <protection locked="0"/>
    </xf>
    <xf numFmtId="41" fontId="1" fillId="4" borderId="9" xfId="0" applyNumberFormat="1" applyFont="1" applyFill="1" applyBorder="1" applyAlignment="1" applyProtection="1">
      <alignment horizontal="left" vertical="top"/>
      <protection locked="0"/>
    </xf>
    <xf numFmtId="41" fontId="1" fillId="4" borderId="10" xfId="0" applyNumberFormat="1" applyFont="1" applyFill="1" applyBorder="1" applyAlignment="1" applyProtection="1">
      <alignment horizontal="left" vertical="top"/>
      <protection locked="0"/>
    </xf>
    <xf numFmtId="41" fontId="1" fillId="4" borderId="4" xfId="0" applyNumberFormat="1" applyFont="1" applyFill="1" applyBorder="1" applyAlignment="1" applyProtection="1">
      <alignment horizontal="left" vertical="top"/>
      <protection locked="0"/>
    </xf>
    <xf numFmtId="41" fontId="1" fillId="4" borderId="11" xfId="0" applyNumberFormat="1" applyFont="1" applyFill="1" applyBorder="1" applyAlignment="1" applyProtection="1">
      <alignment horizontal="left" vertical="top"/>
      <protection locked="0"/>
    </xf>
    <xf numFmtId="0" fontId="5" fillId="0" borderId="2" xfId="0" applyFont="1" applyBorder="1" applyAlignment="1">
      <alignment horizontal="left" vertical="center"/>
    </xf>
    <xf numFmtId="0" fontId="5" fillId="0" borderId="15" xfId="0" applyFont="1" applyBorder="1" applyAlignment="1">
      <alignment horizontal="left" vertical="center"/>
    </xf>
    <xf numFmtId="0" fontId="5" fillId="0" borderId="2" xfId="0" quotePrefix="1" applyFont="1" applyBorder="1" applyAlignment="1">
      <alignment horizontal="left" vertical="center"/>
    </xf>
    <xf numFmtId="0" fontId="5" fillId="0" borderId="15" xfId="0" quotePrefix="1" applyFont="1" applyBorder="1" applyAlignment="1">
      <alignment horizontal="left" vertical="center"/>
    </xf>
    <xf numFmtId="41" fontId="1" fillId="6" borderId="5" xfId="0" applyNumberFormat="1" applyFont="1" applyFill="1" applyBorder="1" applyAlignment="1" applyProtection="1">
      <alignment horizontal="left" vertical="top"/>
      <protection locked="0"/>
    </xf>
    <xf numFmtId="41" fontId="1" fillId="6" borderId="7" xfId="0" applyNumberFormat="1" applyFont="1" applyFill="1" applyBorder="1" applyAlignment="1" applyProtection="1">
      <alignment horizontal="left" vertical="top"/>
      <protection locked="0"/>
    </xf>
    <xf numFmtId="41" fontId="1" fillId="6" borderId="8" xfId="0" applyNumberFormat="1" applyFont="1" applyFill="1" applyBorder="1" applyAlignment="1" applyProtection="1">
      <alignment horizontal="left" vertical="top"/>
      <protection locked="0"/>
    </xf>
    <xf numFmtId="41" fontId="1" fillId="6" borderId="6" xfId="0" applyNumberFormat="1" applyFont="1" applyFill="1" applyBorder="1" applyAlignment="1" applyProtection="1">
      <alignment horizontal="left" vertical="top"/>
      <protection locked="0"/>
    </xf>
    <xf numFmtId="41" fontId="1" fillId="6" borderId="0" xfId="0" applyNumberFormat="1" applyFont="1" applyFill="1" applyBorder="1" applyAlignment="1" applyProtection="1">
      <alignment horizontal="left" vertical="top"/>
      <protection locked="0"/>
    </xf>
    <xf numFmtId="41" fontId="1" fillId="6" borderId="9" xfId="0" applyNumberFormat="1" applyFont="1" applyFill="1" applyBorder="1" applyAlignment="1" applyProtection="1">
      <alignment horizontal="left" vertical="top"/>
      <protection locked="0"/>
    </xf>
    <xf numFmtId="41" fontId="1" fillId="6" borderId="10" xfId="0" applyNumberFormat="1" applyFont="1" applyFill="1" applyBorder="1" applyAlignment="1" applyProtection="1">
      <alignment horizontal="left" vertical="top"/>
      <protection locked="0"/>
    </xf>
    <xf numFmtId="41" fontId="1" fillId="6" borderId="4" xfId="0" applyNumberFormat="1" applyFont="1" applyFill="1" applyBorder="1" applyAlignment="1" applyProtection="1">
      <alignment horizontal="left" vertical="top"/>
      <protection locked="0"/>
    </xf>
    <xf numFmtId="41" fontId="1" fillId="6" borderId="11" xfId="0" applyNumberFormat="1" applyFont="1" applyFill="1" applyBorder="1" applyAlignment="1" applyProtection="1">
      <alignment horizontal="left" vertical="top"/>
      <protection locked="0"/>
    </xf>
  </cellXfs>
  <cellStyles count="5">
    <cellStyle name="Hyperlink" xfId="1" builtinId="8"/>
    <cellStyle name="Komma" xfId="2" builtinId="3"/>
    <cellStyle name="Komma 2 3" xfId="4"/>
    <cellStyle name="Standaard" xfId="0" builtinId="0"/>
    <cellStyle name="Standaard 2 2" xfId="3"/>
  </cellStyles>
  <dxfs count="32">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4" tint="0.79998168889431442"/>
        </patternFill>
      </fill>
    </dxf>
    <dxf>
      <font>
        <color rgb="FF9C0006"/>
      </font>
      <fill>
        <patternFill>
          <bgColor rgb="FFFFC7CE"/>
        </patternFill>
      </fill>
    </dxf>
    <dxf>
      <font>
        <color rgb="FF006100"/>
      </font>
      <fill>
        <patternFill>
          <bgColor rgb="FFC6EFCE"/>
        </patternFill>
      </fill>
    </dxf>
    <dxf>
      <font>
        <b/>
        <i val="0"/>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2DCD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7DCEF"/>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304800</xdr:colOff>
      <xdr:row>0</xdr:row>
      <xdr:rowOff>247650</xdr:rowOff>
    </xdr:from>
    <xdr:to>
      <xdr:col>6</xdr:col>
      <xdr:colOff>219075</xdr:colOff>
      <xdr:row>5</xdr:row>
      <xdr:rowOff>85725</xdr:rowOff>
    </xdr:to>
    <xdr:pic>
      <xdr:nvPicPr>
        <xdr:cNvPr id="4119" name="Picture 1" descr="logonz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4775" y="247650"/>
          <a:ext cx="1990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876300</xdr:colOff>
      <xdr:row>0</xdr:row>
      <xdr:rowOff>228600</xdr:rowOff>
    </xdr:from>
    <xdr:to>
      <xdr:col>15</xdr:col>
      <xdr:colOff>38100</xdr:colOff>
      <xdr:row>5</xdr:row>
      <xdr:rowOff>66675</xdr:rowOff>
    </xdr:to>
    <xdr:pic>
      <xdr:nvPicPr>
        <xdr:cNvPr id="5132" name="Picture 1" descr="logonz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06450" y="228600"/>
          <a:ext cx="1990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762000</xdr:colOff>
      <xdr:row>6</xdr:row>
      <xdr:rowOff>161925</xdr:rowOff>
    </xdr:from>
    <xdr:to>
      <xdr:col>14</xdr:col>
      <xdr:colOff>869615</xdr:colOff>
      <xdr:row>11</xdr:row>
      <xdr:rowOff>94569</xdr:rowOff>
    </xdr:to>
    <xdr:pic>
      <xdr:nvPicPr>
        <xdr:cNvPr id="2" name="Afbeelding 1"/>
        <xdr:cNvPicPr>
          <a:picLocks noChangeAspect="1"/>
        </xdr:cNvPicPr>
      </xdr:nvPicPr>
      <xdr:blipFill>
        <a:blip xmlns:r="http://schemas.openxmlformats.org/officeDocument/2006/relationships" r:embed="rId2"/>
        <a:stretch>
          <a:fillRect/>
        </a:stretch>
      </xdr:blipFill>
      <xdr:spPr>
        <a:xfrm>
          <a:off x="13754100" y="1457325"/>
          <a:ext cx="1993565" cy="9327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228601</xdr:colOff>
      <xdr:row>1</xdr:row>
      <xdr:rowOff>25263</xdr:rowOff>
    </xdr:from>
    <xdr:to>
      <xdr:col>14</xdr:col>
      <xdr:colOff>209551</xdr:colOff>
      <xdr:row>42</xdr:row>
      <xdr:rowOff>76200</xdr:rowOff>
    </xdr:to>
    <xdr:sp macro="" textlink="">
      <xdr:nvSpPr>
        <xdr:cNvPr id="2" name="Tekstvak 1"/>
        <xdr:cNvSpPr txBox="1"/>
      </xdr:nvSpPr>
      <xdr:spPr>
        <a:xfrm>
          <a:off x="228601" y="1139688"/>
          <a:ext cx="8515350" cy="786143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sng" strike="noStrike" kern="0" cap="none" spc="0" normalizeH="0" baseline="0" noProof="0">
              <a:ln>
                <a:noFill/>
              </a:ln>
              <a:solidFill>
                <a:sysClr val="windowText" lastClr="000000"/>
              </a:solidFill>
              <a:effectLst/>
              <a:uLnTx/>
              <a:uFillTx/>
              <a:latin typeface="+mn-lt"/>
              <a:ea typeface="+mn-ea"/>
              <a:cs typeface="+mn-cs"/>
            </a:rPr>
            <a:t>Inleiding</a:t>
          </a: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het kader van de regeling "Monitoring beschikkingen persoonsgebonden budget en uitgaven individueel aangepaste Wlz-hulpmiddelen 2021" moeten de zorgkantoren maandelijks een opgave verstrekken van de uitgaven aan individueel aangepaste Wlz-hulpmiddelen.  De gegevens worden gebruikt om te bepalen of de uitgaven passen binnen de door VWS gestelde landellijke ruimte.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Dit overzicht dient conform de regeling maandelijks per zorgkantoorregio, uiterlijk op de 15</a:t>
          </a:r>
          <a:r>
            <a:rPr kumimoji="0" lang="nl-NL" sz="1100" b="0" i="0" u="none" strike="noStrike" kern="0" cap="none" spc="0" normalizeH="0" baseline="30000" noProof="0">
              <a:ln>
                <a:noFill/>
              </a:ln>
              <a:solidFill>
                <a:sysClr val="windowText" lastClr="000000"/>
              </a:solidFill>
              <a:effectLst/>
              <a:uLnTx/>
              <a:uFillTx/>
              <a:latin typeface="+mn-lt"/>
              <a:ea typeface="+mn-ea"/>
              <a:cs typeface="+mn-cs"/>
            </a:rPr>
            <a:t>de</a:t>
          </a:r>
          <a:r>
            <a:rPr kumimoji="0" lang="nl-NL" sz="1100" b="0" i="0" u="none" strike="noStrike" kern="0" cap="none" spc="0" normalizeH="0" baseline="0" noProof="0">
              <a:ln>
                <a:noFill/>
              </a:ln>
              <a:solidFill>
                <a:sysClr val="windowText" lastClr="000000"/>
              </a:solidFill>
              <a:effectLst/>
              <a:uLnTx/>
              <a:uFillTx/>
              <a:latin typeface="+mn-lt"/>
              <a:ea typeface="+mn-ea"/>
              <a:cs typeface="+mn-cs"/>
            </a:rPr>
            <a:t> van iedere maand, te worden ingediend bij de NZa (middels het NZa-uitwisselportaal en met een melding  van plaatsing via info@nza.nl). Uiterlijk op 15 februari 2021 ontvangt de NZa voor de eerste keer het overzicht waarin de gegevens over januari 2021 zijn bijgewerkt. Maandelijks volgt op de 15</a:t>
          </a:r>
          <a:r>
            <a:rPr kumimoji="0" lang="nl-NL" sz="1100" b="0" i="0" u="none" strike="noStrike" kern="0" cap="none" spc="0" normalizeH="0" baseline="30000" noProof="0">
              <a:ln>
                <a:noFill/>
              </a:ln>
              <a:solidFill>
                <a:sysClr val="windowText" lastClr="000000"/>
              </a:solidFill>
              <a:effectLst/>
              <a:uLnTx/>
              <a:uFillTx/>
              <a:latin typeface="+mn-lt"/>
              <a:ea typeface="+mn-ea"/>
              <a:cs typeface="+mn-cs"/>
            </a:rPr>
            <a:t>de</a:t>
          </a:r>
          <a:r>
            <a:rPr kumimoji="0" lang="nl-NL" sz="1100" b="0" i="0" u="none" strike="noStrike" kern="0" cap="none" spc="0" normalizeH="0" baseline="0" noProof="0">
              <a:ln>
                <a:noFill/>
              </a:ln>
              <a:solidFill>
                <a:sysClr val="windowText" lastClr="000000"/>
              </a:solidFill>
              <a:effectLst/>
              <a:uLnTx/>
              <a:uFillTx/>
              <a:latin typeface="+mn-lt"/>
              <a:ea typeface="+mn-ea"/>
              <a:cs typeface="+mn-cs"/>
            </a:rPr>
            <a:t> van de maand een update van dit overzicht waarin de volgende maand is toegevoegd. Op 15 maart 2022 vraagt de NZa nog de eindstand van de hulpmiddelen 2021 op.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sng" strike="noStrike" kern="0" cap="none" spc="0" normalizeH="0" baseline="0" noProof="0">
              <a:ln>
                <a:noFill/>
              </a:ln>
              <a:solidFill>
                <a:sysClr val="windowText" lastClr="000000"/>
              </a:solidFill>
              <a:effectLst/>
              <a:uLnTx/>
              <a:uFillTx/>
              <a:latin typeface="+mn-lt"/>
              <a:ea typeface="+mn-ea"/>
              <a:cs typeface="+mn-cs"/>
            </a:rPr>
            <a:t>Toelichting per onderdeel</a:t>
          </a: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1" u="none" strike="noStrike" kern="0" cap="none" spc="0" normalizeH="0" baseline="0" noProof="0">
              <a:ln>
                <a:noFill/>
              </a:ln>
              <a:solidFill>
                <a:sysClr val="windowText" lastClr="000000"/>
              </a:solidFill>
              <a:effectLst/>
              <a:uLnTx/>
              <a:uFillTx/>
              <a:latin typeface="+mn-lt"/>
              <a:ea typeface="+mn-ea"/>
              <a:cs typeface="+mn-cs"/>
            </a:rPr>
            <a:t>Tabblad "Begin" </a:t>
          </a: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Op dit tabblad kunt u in cel B13 aangeven voor welke zorgkantoorregio het formulier is ingevuld. Vervolgens kunt u in cel D15 aangeven voor welke indieningsdatum het formulier is ingevuld. Aan de hand hiervan geeft het formulier weer tot waar u het formulier dient in te vullen. Dit tabblad geeft eveneens aan of u de maandopgave compleet heeft ingevuld. Vanaf hier kunt u door naar het tabblad "Hulpmiddelen" om de opgave compleet te maken.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1" u="none" strike="noStrike" kern="0" cap="none" spc="0" normalizeH="0" baseline="0" noProof="0">
              <a:ln>
                <a:noFill/>
              </a:ln>
              <a:solidFill>
                <a:sysClr val="windowText" lastClr="000000"/>
              </a:solidFill>
              <a:effectLst/>
              <a:uLnTx/>
              <a:uFillTx/>
              <a:latin typeface="+mn-lt"/>
              <a:ea typeface="+mn-ea"/>
              <a:cs typeface="+mn-cs"/>
            </a:rPr>
            <a:t>Tabblad "Hulpmiddelen"</a:t>
          </a: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Individueel aangepaste hulpmiddelen zijn de boven budgettaire verstrekkingen die op basis van art. 3.1.2 van het Besluit langdurige zorg  worden verstrekt. Het gaat hierbij uitsluitend om hulpmiddelen verstrekt aan bewoners van instellingen voor verblijf (mèt of zónder behandeling). Onder deze individueel aangepaste hulpmiddelen vallen onder andere: rolstoelen, prothesen, orthesen(-jassen), therapeutisch elastische kousen, orthopedische schoenen en verbandschoenen, persoonsgebonden kleding, maatwerk tilbanden en ligorthesen, maar ook vanaf 2020 scootmobielen, aangepaste fietsen, aangepaste  wandelwagens/buggy's en aangepaste autostoeltjes voor kinderen. Vanaf 2020 valt de bekostiging van de mobiliteitshulpmiddelen voor cliënten met verblijf zónder behandeling ook onder de Wlz.</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Alle in te vullen cellen kleuren blauw. De cellen met een witte achtergrond hebben betrekking op berekende totalen of op cellen die op dat moment nog niet ingevuld hoeven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sng" strike="noStrike" kern="0" cap="none" spc="0" normalizeH="0" baseline="0" noProof="0">
              <a:ln>
                <a:noFill/>
              </a:ln>
              <a:solidFill>
                <a:sysClr val="windowText" lastClr="000000"/>
              </a:solidFill>
              <a:effectLst/>
              <a:uLnTx/>
              <a:uFillTx/>
              <a:latin typeface="+mn-lt"/>
              <a:ea typeface="+mn-ea"/>
              <a:cs typeface="+mn-cs"/>
            </a:rPr>
            <a:t>1) 2020 (eenmalig) </a:t>
          </a: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Uiterlijk op 15 maart 2021 zullen de cijfers voor het hele jaar 2020 (per kwartaal uitgesplitst) moeten zijn opgegeven.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sng" strike="noStrike" kern="0" cap="none" spc="0" normalizeH="0" baseline="0" noProof="0">
              <a:ln>
                <a:noFill/>
              </a:ln>
              <a:solidFill>
                <a:sysClr val="windowText" lastClr="000000"/>
              </a:solidFill>
              <a:effectLst/>
              <a:uLnTx/>
              <a:uFillTx/>
              <a:latin typeface="+mn-lt"/>
              <a:ea typeface="+mn-ea"/>
              <a:cs typeface="+mn-cs"/>
            </a:rPr>
            <a:t>2) 2021 (maandelijks) </a:t>
          </a: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Dit onderdeel moet iedere maand worden aangevuld met gegevens over de nieuw beschikbare maand. De peildatum is de laatste dag van deze nieuwe maand. In dit overzicht worden per zorgkantoorregio de uitgaven in 2021 opgenomen die betrekking hebben op de individueel aangepaste hulpmiddelen. Deze uitgaven zijn uitgesplitst per maand. Het ingevulde totaalbedrag is het bedrag dat in de boekhouding daadwerkelijk ten laste van de desbetreffende maand in 2021 is gebracht. Het gaat hier dus om de in de betreffende kalendermaand gedeclareerde en betaalde declaraties. Het totaalbedrag is uitgesplitst naar mobiliteitshulpmiddelen en persoonsgebonden hulpmiddelen. Als mobiliteitshulpmiddel voor individueel gebruik  kunnen naast de hierboven genoemde hulpmiddelen ook de daarbij behorende voor de verzekerde noodzakelijke aanpassingen ten laste van de Wlz worden gebracht  (art.2.3, 1e lid, Regeling langdurige zorg).  Om de mobiliteitsuitgaven onder te verdelen in groepen met en zonder behandeling worden de cliëntgebonden mobiliteitsuitgaven van maand X afgezet tegen de AW319 declaratie van de voorafgaande maand. Op basis van de laatste (aaneengesloten) declaratieperiode van de voorafgaande maand wordt  bepaald  of de specifieke cliënt zorg met behandeling afneemt. De mobiliteitsuitgaven waarvoor met behandeling is vastgesteld, wordt in mindering gebracht op de totale mobiliteitsuitgaven om de uitgaven zonder behandeling te bepalen.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sng" strike="noStrike" kern="0" cap="none" spc="0" normalizeH="0" baseline="0" noProof="0">
              <a:ln>
                <a:noFill/>
              </a:ln>
              <a:solidFill>
                <a:sysClr val="windowText" lastClr="000000"/>
              </a:solidFill>
              <a:effectLst/>
              <a:uLnTx/>
              <a:uFillTx/>
              <a:latin typeface="+mn-lt"/>
              <a:ea typeface="+mn-ea"/>
              <a:cs typeface="+mn-cs"/>
            </a:rPr>
            <a:t>Onderbouwing afwijking eerdere periodes</a:t>
          </a: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Indien een bijzondere afwijking tussen periodes heeft plaatsgevonden of eerder opgegeven maanden zijn bijgesteld, kunt u dit hier aangeven.</a:t>
          </a:r>
          <a:r>
            <a:rPr kumimoji="0" lang="nl-NL" sz="1100" b="1" i="1" u="none" strike="noStrike" kern="0" cap="none" spc="0" normalizeH="0" baseline="0" noProof="0">
              <a:ln>
                <a:noFill/>
              </a:ln>
              <a:solidFill>
                <a:sysClr val="windowText" lastClr="000000"/>
              </a:solidFill>
              <a:effectLst/>
              <a:uLnTx/>
              <a:uFillTx/>
              <a:latin typeface="+mn-lt"/>
              <a:ea typeface="+mn-ea"/>
              <a:cs typeface="+mn-cs"/>
            </a:rPr>
            <a:t> </a:t>
          </a: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lvl="0"/>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 </a:t>
          </a:r>
        </a:p>
      </xdr:txBody>
    </xdr:sp>
    <xdr:clientData/>
  </xdr:twoCellAnchor>
  <xdr:twoCellAnchor editAs="oneCell">
    <xdr:from>
      <xdr:col>11</xdr:col>
      <xdr:colOff>9525</xdr:colOff>
      <xdr:row>0</xdr:row>
      <xdr:rowOff>104775</xdr:rowOff>
    </xdr:from>
    <xdr:to>
      <xdr:col>14</xdr:col>
      <xdr:colOff>174290</xdr:colOff>
      <xdr:row>0</xdr:row>
      <xdr:rowOff>1037544</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6715125" y="104775"/>
          <a:ext cx="1993565" cy="9327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Contracteerruimte\2018\Beleid\Definitieve%20regelgeving%20en%20formulieren\Formulier%202018%20Informatieuitvraag%20Individueel%20aangepaste%20hulpmiddelen%20en%20PG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gin"/>
    </sheetNames>
    <sheetDataSet>
      <sheetData sheetId="0"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showGridLines="0" tabSelected="1" topLeftCell="A4" workbookViewId="0">
      <selection activeCell="D16" sqref="D16"/>
    </sheetView>
  </sheetViews>
  <sheetFormatPr defaultColWidth="0" defaultRowHeight="11.25" customHeight="1" zeroHeight="1" x14ac:dyDescent="0.15"/>
  <cols>
    <col min="1" max="1" width="5.5703125" style="41" customWidth="1"/>
    <col min="2" max="2" width="20.28515625" style="41" customWidth="1"/>
    <col min="3" max="3" width="48.42578125" style="41" customWidth="1"/>
    <col min="4" max="4" width="37" style="41" customWidth="1"/>
    <col min="5" max="5" width="18" style="41" customWidth="1"/>
    <col min="6" max="6" width="13.140625" style="41" customWidth="1"/>
    <col min="7" max="7" width="3.85546875" style="41" customWidth="1"/>
    <col min="8" max="8" width="4.140625" style="41" customWidth="1"/>
    <col min="9" max="11" width="20.7109375" style="41" hidden="1" customWidth="1"/>
    <col min="12" max="12" width="19.28515625" style="41" hidden="1" customWidth="1"/>
    <col min="13" max="13" width="13.140625" style="41" hidden="1" customWidth="1"/>
    <col min="14" max="14" width="11.7109375" style="41" hidden="1" customWidth="1"/>
    <col min="15" max="15" width="7.5703125" style="41" hidden="1" customWidth="1"/>
    <col min="16" max="16" width="24.5703125" style="41" hidden="1" customWidth="1"/>
    <col min="17" max="17" width="23.140625" style="41" hidden="1" customWidth="1"/>
    <col min="18" max="18" width="7.42578125" style="41" hidden="1" customWidth="1"/>
    <col min="19" max="16384" width="22.42578125" style="41" hidden="1"/>
  </cols>
  <sheetData>
    <row r="1" spans="1:19" ht="23.25" customHeight="1" x14ac:dyDescent="0.25">
      <c r="A1" s="4"/>
      <c r="B1" s="66" t="s">
        <v>105</v>
      </c>
      <c r="C1" s="4"/>
      <c r="D1" s="4"/>
      <c r="E1" s="4"/>
      <c r="F1" s="4"/>
      <c r="G1" s="4"/>
      <c r="H1" s="4"/>
      <c r="I1" s="41" t="s">
        <v>81</v>
      </c>
      <c r="J1" s="41" t="s">
        <v>81</v>
      </c>
      <c r="K1" s="41" t="s">
        <v>81</v>
      </c>
      <c r="L1" s="41" t="s">
        <v>81</v>
      </c>
      <c r="M1" s="41" t="s">
        <v>81</v>
      </c>
      <c r="N1" s="41" t="s">
        <v>81</v>
      </c>
      <c r="S1" s="41" t="s">
        <v>100</v>
      </c>
    </row>
    <row r="2" spans="1:19" ht="15.75" customHeight="1" x14ac:dyDescent="0.15">
      <c r="A2" s="4"/>
      <c r="B2" s="2" t="s">
        <v>88</v>
      </c>
      <c r="C2" s="4"/>
      <c r="D2" s="4"/>
      <c r="E2" s="4"/>
      <c r="F2" s="4"/>
      <c r="G2" s="4"/>
      <c r="H2" s="4"/>
      <c r="I2" s="44"/>
      <c r="J2" s="44"/>
      <c r="K2" s="84" t="s">
        <v>103</v>
      </c>
      <c r="L2" s="41" t="s">
        <v>0</v>
      </c>
      <c r="M2" s="41" t="s">
        <v>67</v>
      </c>
      <c r="O2" s="42" t="s">
        <v>59</v>
      </c>
      <c r="P2" s="42" t="s">
        <v>60</v>
      </c>
      <c r="Q2" s="43" t="s">
        <v>61</v>
      </c>
      <c r="S2" s="4" t="s">
        <v>83</v>
      </c>
    </row>
    <row r="3" spans="1:19" ht="15.75" customHeight="1" x14ac:dyDescent="0.15">
      <c r="A3" s="4"/>
      <c r="B3" s="67" t="s">
        <v>106</v>
      </c>
      <c r="C3" s="4"/>
      <c r="D3" s="4"/>
      <c r="E3" s="4"/>
      <c r="F3" s="4"/>
      <c r="G3" s="4"/>
      <c r="H3" s="4"/>
      <c r="I3" s="44"/>
      <c r="J3" s="44"/>
      <c r="K3" s="84" t="s">
        <v>104</v>
      </c>
      <c r="L3" s="41" t="s">
        <v>1</v>
      </c>
      <c r="M3" s="41" t="s">
        <v>66</v>
      </c>
      <c r="O3" s="45">
        <v>3010</v>
      </c>
      <c r="P3" s="46" t="s">
        <v>27</v>
      </c>
      <c r="Q3" s="47" t="s">
        <v>56</v>
      </c>
      <c r="S3" s="4" t="s">
        <v>18</v>
      </c>
    </row>
    <row r="4" spans="1:19" ht="15.75" customHeight="1" x14ac:dyDescent="0.15">
      <c r="A4" s="4"/>
      <c r="B4" s="67"/>
      <c r="C4" s="75"/>
      <c r="D4" s="75"/>
      <c r="E4" s="75"/>
      <c r="F4" s="75"/>
      <c r="G4" s="75"/>
      <c r="H4" s="4"/>
      <c r="I4" s="44"/>
      <c r="J4" s="44"/>
      <c r="K4" s="84" t="s">
        <v>111</v>
      </c>
      <c r="L4" s="41" t="s">
        <v>2</v>
      </c>
      <c r="M4" s="41" t="s">
        <v>68</v>
      </c>
      <c r="O4" s="48">
        <v>3020</v>
      </c>
      <c r="P4" s="49" t="s">
        <v>28</v>
      </c>
      <c r="Q4" s="50" t="s">
        <v>83</v>
      </c>
      <c r="S4" s="4" t="s">
        <v>57</v>
      </c>
    </row>
    <row r="5" spans="1:19" ht="15.75" customHeight="1" x14ac:dyDescent="0.15">
      <c r="A5" s="4"/>
      <c r="B5" s="67"/>
      <c r="C5" s="75"/>
      <c r="D5" s="75"/>
      <c r="E5" s="75"/>
      <c r="F5" s="75"/>
      <c r="G5" s="75"/>
      <c r="H5" s="4"/>
      <c r="I5" s="44"/>
      <c r="J5" s="44"/>
      <c r="K5" s="84" t="s">
        <v>112</v>
      </c>
      <c r="L5" s="41" t="s">
        <v>3</v>
      </c>
      <c r="M5" s="41" t="s">
        <v>69</v>
      </c>
      <c r="O5" s="48">
        <v>3030</v>
      </c>
      <c r="P5" s="49" t="s">
        <v>29</v>
      </c>
      <c r="Q5" s="50" t="s">
        <v>83</v>
      </c>
      <c r="S5" s="4" t="s">
        <v>19</v>
      </c>
    </row>
    <row r="6" spans="1:19" ht="15.75" customHeight="1" x14ac:dyDescent="0.15">
      <c r="A6" s="4"/>
      <c r="B6" s="109" t="s">
        <v>126</v>
      </c>
      <c r="C6" s="75"/>
      <c r="D6" s="75"/>
      <c r="E6" s="75"/>
      <c r="F6" s="75"/>
      <c r="G6" s="75"/>
      <c r="H6" s="4"/>
      <c r="I6" s="44"/>
      <c r="J6" s="44"/>
      <c r="K6" s="84" t="s">
        <v>113</v>
      </c>
      <c r="L6" s="41" t="s">
        <v>4</v>
      </c>
      <c r="M6" s="41" t="s">
        <v>70</v>
      </c>
      <c r="O6" s="48">
        <v>3040</v>
      </c>
      <c r="P6" s="49" t="s">
        <v>30</v>
      </c>
      <c r="Q6" s="50" t="s">
        <v>83</v>
      </c>
      <c r="S6" s="4" t="s">
        <v>20</v>
      </c>
    </row>
    <row r="7" spans="1:19" ht="15.75" customHeight="1" x14ac:dyDescent="0.15">
      <c r="A7" s="4"/>
      <c r="B7" s="30" t="s">
        <v>127</v>
      </c>
      <c r="C7" s="110"/>
      <c r="D7" s="75"/>
      <c r="E7" s="75"/>
      <c r="F7" s="75"/>
      <c r="G7" s="75"/>
      <c r="H7" s="4"/>
      <c r="I7" s="44"/>
      <c r="J7" s="44"/>
      <c r="K7" s="84" t="s">
        <v>114</v>
      </c>
      <c r="L7" s="41" t="s">
        <v>5</v>
      </c>
      <c r="M7" s="41" t="s">
        <v>71</v>
      </c>
      <c r="O7" s="48">
        <v>3050</v>
      </c>
      <c r="P7" s="49" t="s">
        <v>31</v>
      </c>
      <c r="Q7" s="50" t="s">
        <v>56</v>
      </c>
      <c r="S7" s="4" t="s">
        <v>21</v>
      </c>
    </row>
    <row r="8" spans="1:19" ht="15.75" customHeight="1" x14ac:dyDescent="0.15">
      <c r="A8" s="4"/>
      <c r="B8" s="30" t="s">
        <v>128</v>
      </c>
      <c r="C8" s="110"/>
      <c r="D8" s="4"/>
      <c r="E8" s="4"/>
      <c r="F8" s="4"/>
      <c r="G8" s="4"/>
      <c r="H8" s="4"/>
      <c r="I8" s="44"/>
      <c r="J8" s="44"/>
      <c r="K8" s="84" t="s">
        <v>115</v>
      </c>
      <c r="L8" s="41" t="s">
        <v>6</v>
      </c>
      <c r="M8" s="41" t="s">
        <v>72</v>
      </c>
      <c r="O8" s="48">
        <v>3060</v>
      </c>
      <c r="P8" s="49" t="s">
        <v>32</v>
      </c>
      <c r="Q8" s="50" t="s">
        <v>83</v>
      </c>
    </row>
    <row r="9" spans="1:19" ht="15.75" customHeight="1" x14ac:dyDescent="0.15">
      <c r="A9" s="6"/>
      <c r="B9" s="30" t="s">
        <v>129</v>
      </c>
      <c r="C9" s="111"/>
      <c r="D9" s="75"/>
      <c r="E9" s="75"/>
      <c r="F9" s="75"/>
      <c r="G9" s="75"/>
      <c r="H9" s="4"/>
      <c r="I9" s="44"/>
      <c r="J9" s="44"/>
      <c r="K9" s="84" t="s">
        <v>116</v>
      </c>
      <c r="L9" s="41" t="s">
        <v>7</v>
      </c>
      <c r="M9" s="51" t="s">
        <v>73</v>
      </c>
      <c r="N9" s="51"/>
      <c r="O9" s="48">
        <v>3061</v>
      </c>
      <c r="P9" s="49" t="s">
        <v>33</v>
      </c>
      <c r="Q9" s="50" t="s">
        <v>21</v>
      </c>
    </row>
    <row r="10" spans="1:19" ht="15.75" customHeight="1" x14ac:dyDescent="0.15">
      <c r="A10" s="4"/>
      <c r="B10" s="2"/>
      <c r="C10" s="74"/>
      <c r="D10" s="75"/>
      <c r="E10" s="75"/>
      <c r="F10" s="75"/>
      <c r="G10" s="75"/>
      <c r="H10" s="4"/>
      <c r="I10" s="44"/>
      <c r="J10" s="44"/>
      <c r="K10" s="84" t="s">
        <v>117</v>
      </c>
      <c r="L10" s="41" t="s">
        <v>8</v>
      </c>
      <c r="M10" s="51" t="s">
        <v>74</v>
      </c>
      <c r="N10" s="51"/>
      <c r="O10" s="48">
        <v>3070</v>
      </c>
      <c r="P10" s="49" t="s">
        <v>34</v>
      </c>
      <c r="Q10" s="50" t="s">
        <v>56</v>
      </c>
    </row>
    <row r="11" spans="1:19" ht="15.75" customHeight="1" x14ac:dyDescent="0.15">
      <c r="A11" s="4"/>
      <c r="B11" s="36" t="str">
        <f>IF(ISBLANK(B13), "Vul als eerste uw zorgkantoornummer in", "")</f>
        <v>Vul als eerste uw zorgkantoornummer in</v>
      </c>
      <c r="C11" s="4"/>
      <c r="D11" s="1"/>
      <c r="E11" s="1"/>
      <c r="F11" s="1"/>
      <c r="G11" s="4"/>
      <c r="H11" s="15"/>
      <c r="I11" s="44"/>
      <c r="J11" s="44"/>
      <c r="K11" s="84" t="s">
        <v>118</v>
      </c>
      <c r="L11" s="41" t="s">
        <v>9</v>
      </c>
      <c r="M11" s="51" t="s">
        <v>75</v>
      </c>
      <c r="N11" s="52"/>
      <c r="O11" s="48">
        <v>3080</v>
      </c>
      <c r="P11" s="49" t="s">
        <v>35</v>
      </c>
      <c r="Q11" s="50" t="s">
        <v>57</v>
      </c>
    </row>
    <row r="12" spans="1:19" ht="15.75" customHeight="1" x14ac:dyDescent="0.15">
      <c r="A12" s="4"/>
      <c r="B12" s="22" t="s">
        <v>62</v>
      </c>
      <c r="C12" s="22" t="s">
        <v>25</v>
      </c>
      <c r="D12" s="22" t="s">
        <v>17</v>
      </c>
      <c r="E12" s="1"/>
      <c r="F12" s="1"/>
      <c r="G12" s="4"/>
      <c r="H12" s="12"/>
      <c r="I12" s="44"/>
      <c r="J12" s="44"/>
      <c r="K12" s="84" t="s">
        <v>119</v>
      </c>
      <c r="L12" s="41" t="s">
        <v>10</v>
      </c>
      <c r="M12" s="51" t="s">
        <v>76</v>
      </c>
      <c r="N12" s="52"/>
      <c r="O12" s="48">
        <v>3090</v>
      </c>
      <c r="P12" s="49" t="s">
        <v>36</v>
      </c>
      <c r="Q12" s="50" t="s">
        <v>83</v>
      </c>
    </row>
    <row r="13" spans="1:19" ht="15.75" customHeight="1" x14ac:dyDescent="0.15">
      <c r="A13" s="4"/>
      <c r="B13" s="90"/>
      <c r="C13" s="30" t="str">
        <f>IFERROR(VLOOKUP(B13, O3:Q33,2,FALSE), "")</f>
        <v/>
      </c>
      <c r="D13" s="30" t="str">
        <f>IFERROR(VLOOKUP(B13, $O$2:$Q$33,3,FALSE),"")</f>
        <v/>
      </c>
      <c r="E13" s="4"/>
      <c r="F13" s="4"/>
      <c r="G13" s="4"/>
      <c r="H13" s="12"/>
      <c r="I13" s="44"/>
      <c r="J13" s="44"/>
      <c r="K13" s="84" t="s">
        <v>120</v>
      </c>
      <c r="L13" s="41" t="s">
        <v>11</v>
      </c>
      <c r="M13" s="51" t="s">
        <v>77</v>
      </c>
      <c r="N13" s="53"/>
      <c r="O13" s="48">
        <v>3100</v>
      </c>
      <c r="P13" s="49" t="s">
        <v>37</v>
      </c>
      <c r="Q13" s="50" t="s">
        <v>83</v>
      </c>
    </row>
    <row r="14" spans="1:19" ht="15.75" customHeight="1" x14ac:dyDescent="0.15">
      <c r="A14" s="4"/>
      <c r="B14" s="4"/>
      <c r="C14" s="4"/>
      <c r="D14" s="4"/>
      <c r="E14" s="4"/>
      <c r="F14" s="4"/>
      <c r="G14" s="4"/>
      <c r="H14" s="12"/>
      <c r="I14" s="44"/>
      <c r="J14" s="44"/>
      <c r="K14" s="84" t="s">
        <v>121</v>
      </c>
      <c r="L14" s="41" t="s">
        <v>11</v>
      </c>
      <c r="M14" s="51" t="s">
        <v>77</v>
      </c>
      <c r="N14" s="53"/>
      <c r="O14" s="48">
        <v>3110</v>
      </c>
      <c r="P14" s="49" t="s">
        <v>38</v>
      </c>
      <c r="Q14" s="50" t="s">
        <v>83</v>
      </c>
    </row>
    <row r="15" spans="1:19" ht="15.75" customHeight="1" x14ac:dyDescent="0.15">
      <c r="A15" s="4"/>
      <c r="B15" s="121" t="s">
        <v>80</v>
      </c>
      <c r="C15" s="122"/>
      <c r="D15" s="18"/>
      <c r="E15" s="34" t="str">
        <f>IF(ISBLANK(D15), "", IF(ISBLANK(B13),"Vergeet niet uw zorgkantoornummer in te vullen!",""))</f>
        <v/>
      </c>
      <c r="F15" s="4"/>
      <c r="G15" s="4"/>
      <c r="H15" s="13"/>
      <c r="I15" s="51"/>
      <c r="J15" s="51"/>
      <c r="K15" s="84" t="s">
        <v>122</v>
      </c>
      <c r="L15" s="41" t="s">
        <v>11</v>
      </c>
      <c r="M15" s="51" t="s">
        <v>77</v>
      </c>
      <c r="N15" s="51"/>
      <c r="O15" s="48">
        <v>3120</v>
      </c>
      <c r="P15" s="49" t="s">
        <v>39</v>
      </c>
      <c r="Q15" s="50" t="s">
        <v>57</v>
      </c>
    </row>
    <row r="16" spans="1:19" ht="15.75" customHeight="1" x14ac:dyDescent="0.15">
      <c r="A16" s="4"/>
      <c r="B16" s="121" t="s">
        <v>78</v>
      </c>
      <c r="C16" s="122"/>
      <c r="D16" s="20" t="str">
        <f>IFERROR(VLOOKUP(D15, K2:M15,2,FALSE), "")</f>
        <v/>
      </c>
      <c r="E16" s="4"/>
      <c r="F16" s="14"/>
      <c r="G16" s="14"/>
      <c r="H16" s="15"/>
      <c r="I16" s="54"/>
      <c r="J16" s="54"/>
      <c r="K16" s="54"/>
      <c r="L16" s="51"/>
      <c r="M16" s="51"/>
      <c r="N16" s="51"/>
      <c r="O16" s="48">
        <v>3130</v>
      </c>
      <c r="P16" s="49" t="s">
        <v>40</v>
      </c>
      <c r="Q16" s="50" t="s">
        <v>83</v>
      </c>
    </row>
    <row r="17" spans="1:17" ht="15.75" customHeight="1" x14ac:dyDescent="0.15">
      <c r="A17" s="4"/>
      <c r="B17" s="121" t="s">
        <v>26</v>
      </c>
      <c r="C17" s="122"/>
      <c r="D17" s="100" t="s">
        <v>63</v>
      </c>
      <c r="E17" s="4"/>
      <c r="F17" s="4"/>
      <c r="G17" s="4"/>
      <c r="H17" s="15"/>
      <c r="I17" s="51"/>
      <c r="J17" s="51"/>
      <c r="K17" s="51"/>
      <c r="L17" s="55"/>
      <c r="M17" s="51"/>
      <c r="N17" s="51"/>
      <c r="O17" s="48">
        <v>3140</v>
      </c>
      <c r="P17" s="49" t="s">
        <v>41</v>
      </c>
      <c r="Q17" s="50" t="s">
        <v>83</v>
      </c>
    </row>
    <row r="18" spans="1:17" ht="15.75" customHeight="1" x14ac:dyDescent="0.15">
      <c r="A18" s="4"/>
      <c r="B18" s="121" t="s">
        <v>124</v>
      </c>
      <c r="C18" s="122"/>
      <c r="D18" s="83" t="str">
        <f>IF(D15="","",IF(D16="Januari",  IF(Hulpmiddelen!V9=1,"Uiterlijk bij opgave van 15 maart 2021","JA"), IF(Hulpmiddelen!V9=1,"NEE","JA")))</f>
        <v/>
      </c>
      <c r="E18" s="13"/>
      <c r="F18" s="13"/>
      <c r="G18" s="16"/>
      <c r="H18" s="15"/>
      <c r="I18" s="51"/>
      <c r="J18" s="51"/>
      <c r="K18" s="85" t="s">
        <v>101</v>
      </c>
      <c r="L18" s="86"/>
      <c r="M18" s="51"/>
      <c r="N18" s="51"/>
      <c r="O18" s="48">
        <v>3150</v>
      </c>
      <c r="P18" s="49" t="s">
        <v>42</v>
      </c>
      <c r="Q18" s="50" t="s">
        <v>83</v>
      </c>
    </row>
    <row r="19" spans="1:17" ht="15.75" customHeight="1" x14ac:dyDescent="0.15">
      <c r="A19" s="4"/>
      <c r="B19" s="121" t="str">
        <f>"Informatie hulpmiddelen 2021 "&amp;IF(D15&lt;&gt;"","t/m ","")&amp; IFERROR(VLOOKUP(D16,L2:M15, 2, FALSE), "") &amp;" volledig ingevuld?"</f>
        <v>Informatie hulpmiddelen 2021  volledig ingevuld?</v>
      </c>
      <c r="C19" s="122"/>
      <c r="D19" s="21" t="str">
        <f>IF(ISBLANK(D15), "", IF(HLOOKUP(D16,Hulpmiddelen!$C$14:$N$29,16,FALSE)=0, "NEE", "JA"))</f>
        <v/>
      </c>
      <c r="E19" s="13"/>
      <c r="F19" s="13"/>
      <c r="G19" s="16"/>
      <c r="H19" s="15"/>
      <c r="I19" s="51"/>
      <c r="J19" s="51"/>
      <c r="K19" s="85" t="s">
        <v>0</v>
      </c>
      <c r="L19" s="87">
        <f>IF($D$16=K19,1,0)</f>
        <v>0</v>
      </c>
      <c r="M19" s="51"/>
      <c r="N19" s="51"/>
      <c r="O19" s="48">
        <v>3160</v>
      </c>
      <c r="P19" s="49" t="s">
        <v>43</v>
      </c>
      <c r="Q19" s="50" t="s">
        <v>58</v>
      </c>
    </row>
    <row r="20" spans="1:17" ht="15.75" customHeight="1" x14ac:dyDescent="0.15">
      <c r="A20" s="4"/>
      <c r="B20" s="121" t="s">
        <v>125</v>
      </c>
      <c r="C20" s="122"/>
      <c r="D20" s="21" t="str">
        <f>M29</f>
        <v>NEE</v>
      </c>
      <c r="E20" s="13"/>
      <c r="F20" s="13"/>
      <c r="G20" s="16"/>
      <c r="H20" s="15"/>
      <c r="I20" s="51"/>
      <c r="J20" s="51"/>
      <c r="K20" s="85" t="s">
        <v>1</v>
      </c>
      <c r="L20" s="87">
        <f>IF($D$16=K20,2,0)</f>
        <v>0</v>
      </c>
      <c r="M20" s="51"/>
      <c r="N20" s="51"/>
      <c r="O20" s="48">
        <v>3170</v>
      </c>
      <c r="P20" s="49" t="s">
        <v>44</v>
      </c>
      <c r="Q20" s="50" t="s">
        <v>58</v>
      </c>
    </row>
    <row r="21" spans="1:17" ht="15.75" customHeight="1" x14ac:dyDescent="0.15">
      <c r="A21" s="4"/>
      <c r="B21" s="123" t="s">
        <v>79</v>
      </c>
      <c r="C21" s="124"/>
      <c r="D21" s="20" t="str">
        <f>IF(AND(B13&lt;&gt;"",D20="JA"), IF(OR(AND(D18="JA", D19="JA"), AND(D18="Uiterlijk bij opgave 15 maart  2021", D19="JA")), "JA", "NEE"), "NEE")</f>
        <v>NEE</v>
      </c>
      <c r="E21" s="29" t="str">
        <f>IF(D18="Facultatief", "Deadline 15 juli 2015", "")</f>
        <v/>
      </c>
      <c r="F21" s="12"/>
      <c r="G21" s="12"/>
      <c r="H21" s="15"/>
      <c r="I21" s="51"/>
      <c r="J21" s="51"/>
      <c r="K21" s="85" t="s">
        <v>2</v>
      </c>
      <c r="L21" s="87">
        <f>IF($D$16=K21,3,0)</f>
        <v>0</v>
      </c>
      <c r="M21" s="51"/>
      <c r="N21" s="51"/>
      <c r="O21" s="48">
        <v>3180</v>
      </c>
      <c r="P21" s="49" t="s">
        <v>45</v>
      </c>
      <c r="Q21" s="50" t="s">
        <v>18</v>
      </c>
    </row>
    <row r="22" spans="1:17" ht="15.75" customHeight="1" x14ac:dyDescent="0.15">
      <c r="A22" s="4"/>
      <c r="B22" s="4"/>
      <c r="C22" s="4"/>
      <c r="D22" s="4"/>
      <c r="E22" s="19"/>
      <c r="F22" s="12"/>
      <c r="G22" s="12"/>
      <c r="H22" s="15"/>
      <c r="I22" s="51"/>
      <c r="J22" s="51"/>
      <c r="K22" s="85" t="s">
        <v>3</v>
      </c>
      <c r="L22" s="87">
        <f>IF($D$16=K22,4,0)</f>
        <v>0</v>
      </c>
      <c r="M22" s="51"/>
      <c r="N22" s="51"/>
      <c r="O22" s="48">
        <v>3190</v>
      </c>
      <c r="P22" s="49" t="s">
        <v>82</v>
      </c>
      <c r="Q22" s="50" t="s">
        <v>19</v>
      </c>
    </row>
    <row r="23" spans="1:17" ht="15.75" customHeight="1" x14ac:dyDescent="0.2">
      <c r="A23" s="4"/>
      <c r="B23" s="6" t="s">
        <v>24</v>
      </c>
      <c r="C23" s="1"/>
      <c r="D23" s="1"/>
      <c r="E23" s="4"/>
      <c r="F23" s="15"/>
      <c r="G23" s="23"/>
      <c r="H23" s="15"/>
      <c r="I23" s="51"/>
      <c r="J23" s="51"/>
      <c r="K23" s="85" t="s">
        <v>4</v>
      </c>
      <c r="L23" s="87">
        <f>IF($D$16=K23,5,0)</f>
        <v>0</v>
      </c>
      <c r="M23" s="51"/>
      <c r="N23" s="51"/>
      <c r="O23" s="48">
        <v>3200</v>
      </c>
      <c r="P23" s="49" t="s">
        <v>46</v>
      </c>
      <c r="Q23" s="50" t="s">
        <v>57</v>
      </c>
    </row>
    <row r="24" spans="1:17" ht="15.75" customHeight="1" x14ac:dyDescent="0.15">
      <c r="A24" s="4"/>
      <c r="B24" s="112"/>
      <c r="C24" s="113"/>
      <c r="D24" s="113"/>
      <c r="E24" s="113"/>
      <c r="F24" s="114"/>
      <c r="G24" s="4"/>
      <c r="H24" s="15"/>
      <c r="I24" s="51"/>
      <c r="J24" s="51"/>
      <c r="K24" s="85" t="s">
        <v>5</v>
      </c>
      <c r="L24" s="87">
        <f>IF($D$16=K24,6,0)</f>
        <v>0</v>
      </c>
      <c r="M24" s="51"/>
      <c r="N24" s="51"/>
      <c r="O24" s="48">
        <v>3210</v>
      </c>
      <c r="P24" s="49" t="s">
        <v>47</v>
      </c>
      <c r="Q24" s="50" t="s">
        <v>83</v>
      </c>
    </row>
    <row r="25" spans="1:17" ht="15.75" customHeight="1" x14ac:dyDescent="0.15">
      <c r="A25" s="4"/>
      <c r="B25" s="115"/>
      <c r="C25" s="116"/>
      <c r="D25" s="116"/>
      <c r="E25" s="116"/>
      <c r="F25" s="117"/>
      <c r="G25" s="4"/>
      <c r="H25" s="15"/>
      <c r="I25" s="51"/>
      <c r="J25" s="51"/>
      <c r="K25" s="85" t="s">
        <v>6</v>
      </c>
      <c r="L25" s="87">
        <f>IF($D$16=K25,7,0)</f>
        <v>0</v>
      </c>
      <c r="M25" s="51"/>
      <c r="N25" s="51"/>
      <c r="O25" s="48">
        <v>3230</v>
      </c>
      <c r="P25" s="49" t="s">
        <v>48</v>
      </c>
      <c r="Q25" s="50" t="s">
        <v>18</v>
      </c>
    </row>
    <row r="26" spans="1:17" ht="15.75" customHeight="1" x14ac:dyDescent="0.2">
      <c r="A26" s="4"/>
      <c r="B26" s="115"/>
      <c r="C26" s="116"/>
      <c r="D26" s="116"/>
      <c r="E26" s="116"/>
      <c r="F26" s="117"/>
      <c r="G26" s="37"/>
      <c r="H26" s="15"/>
      <c r="I26" s="51"/>
      <c r="J26" s="51"/>
      <c r="K26" s="85" t="s">
        <v>7</v>
      </c>
      <c r="L26" s="87">
        <f>IF($D$16=K26,8,0)</f>
        <v>0</v>
      </c>
      <c r="M26" s="51"/>
      <c r="N26" s="51"/>
      <c r="O26" s="48">
        <v>3240</v>
      </c>
      <c r="P26" s="49" t="s">
        <v>49</v>
      </c>
      <c r="Q26" s="50" t="s">
        <v>57</v>
      </c>
    </row>
    <row r="27" spans="1:17" ht="15.75" customHeight="1" x14ac:dyDescent="0.15">
      <c r="A27" s="4"/>
      <c r="B27" s="115"/>
      <c r="C27" s="116"/>
      <c r="D27" s="116"/>
      <c r="E27" s="116"/>
      <c r="F27" s="117"/>
      <c r="G27" s="15"/>
      <c r="H27" s="15"/>
      <c r="I27" s="51"/>
      <c r="J27" s="51"/>
      <c r="K27" s="85" t="s">
        <v>8</v>
      </c>
      <c r="L27" s="87">
        <f>IF($D$16=K27,9,0)</f>
        <v>0</v>
      </c>
      <c r="M27" s="51" t="s">
        <v>130</v>
      </c>
      <c r="N27" s="51"/>
      <c r="O27" s="48">
        <v>3250</v>
      </c>
      <c r="P27" s="49" t="s">
        <v>50</v>
      </c>
      <c r="Q27" s="50" t="s">
        <v>18</v>
      </c>
    </row>
    <row r="28" spans="1:17" ht="15.75" customHeight="1" x14ac:dyDescent="0.15">
      <c r="A28" s="4"/>
      <c r="B28" s="115"/>
      <c r="C28" s="116"/>
      <c r="D28" s="116"/>
      <c r="E28" s="116"/>
      <c r="F28" s="117"/>
      <c r="G28" s="15"/>
      <c r="H28" s="15"/>
      <c r="I28" s="51"/>
      <c r="J28" s="51"/>
      <c r="K28" s="85" t="s">
        <v>9</v>
      </c>
      <c r="L28" s="87">
        <f>IF($D$16=K28,10,0)</f>
        <v>0</v>
      </c>
      <c r="M28" s="51" t="s">
        <v>131</v>
      </c>
      <c r="N28" s="51"/>
      <c r="O28" s="48">
        <v>3260</v>
      </c>
      <c r="P28" s="49" t="s">
        <v>51</v>
      </c>
      <c r="Q28" s="50" t="s">
        <v>18</v>
      </c>
    </row>
    <row r="29" spans="1:17" ht="15.75" customHeight="1" x14ac:dyDescent="0.15">
      <c r="A29" s="4"/>
      <c r="B29" s="115"/>
      <c r="C29" s="116"/>
      <c r="D29" s="116"/>
      <c r="E29" s="116"/>
      <c r="F29" s="117"/>
      <c r="G29" s="15"/>
      <c r="H29" s="15"/>
      <c r="I29" s="51"/>
      <c r="J29" s="51"/>
      <c r="K29" s="85" t="s">
        <v>10</v>
      </c>
      <c r="L29" s="87">
        <f>IF($D$16=K29,11,0)</f>
        <v>0</v>
      </c>
      <c r="M29" s="51" t="str">
        <f>IF(AND(C7&lt;&gt;"",C8&lt;&gt;"",C9&lt;&gt;"",C7&lt;&gt;" ",C8&lt;&gt;" ",C9&lt;&gt;" "),"JA","NEE")</f>
        <v>NEE</v>
      </c>
      <c r="N29" s="51"/>
      <c r="O29" s="48">
        <v>3270</v>
      </c>
      <c r="P29" s="49" t="s">
        <v>52</v>
      </c>
      <c r="Q29" s="50" t="s">
        <v>57</v>
      </c>
    </row>
    <row r="30" spans="1:17" ht="15.75" customHeight="1" x14ac:dyDescent="0.15">
      <c r="A30" s="4"/>
      <c r="B30" s="115"/>
      <c r="C30" s="116"/>
      <c r="D30" s="116"/>
      <c r="E30" s="116"/>
      <c r="F30" s="117"/>
      <c r="G30" s="15"/>
      <c r="H30" s="15"/>
      <c r="I30" s="51"/>
      <c r="J30" s="51"/>
      <c r="K30" s="85" t="s">
        <v>11</v>
      </c>
      <c r="L30" s="87">
        <f>IF($D$16=K30,12,0)</f>
        <v>0</v>
      </c>
      <c r="M30" s="51"/>
      <c r="N30" s="51"/>
      <c r="O30" s="48">
        <v>3280</v>
      </c>
      <c r="P30" s="49" t="s">
        <v>53</v>
      </c>
      <c r="Q30" s="50" t="s">
        <v>57</v>
      </c>
    </row>
    <row r="31" spans="1:17" ht="15.75" customHeight="1" x14ac:dyDescent="0.15">
      <c r="A31" s="4"/>
      <c r="B31" s="118"/>
      <c r="C31" s="119"/>
      <c r="D31" s="119"/>
      <c r="E31" s="119"/>
      <c r="F31" s="120"/>
      <c r="G31" s="4"/>
      <c r="H31" s="15"/>
      <c r="I31" s="51"/>
      <c r="J31" s="51"/>
      <c r="K31" s="85" t="s">
        <v>102</v>
      </c>
      <c r="L31" s="88">
        <f>SUM(L19:L30)</f>
        <v>0</v>
      </c>
      <c r="M31" s="51"/>
      <c r="N31" s="51"/>
      <c r="O31" s="48">
        <v>3290</v>
      </c>
      <c r="P31" s="49" t="s">
        <v>54</v>
      </c>
      <c r="Q31" s="50" t="s">
        <v>18</v>
      </c>
    </row>
    <row r="32" spans="1:17" ht="15.75" customHeight="1" x14ac:dyDescent="0.15">
      <c r="A32" s="4"/>
      <c r="B32" s="24"/>
      <c r="C32" s="24"/>
      <c r="D32" s="24"/>
      <c r="E32" s="24"/>
      <c r="F32" s="15"/>
      <c r="G32" s="4"/>
      <c r="H32" s="15"/>
      <c r="I32" s="51"/>
      <c r="J32" s="51"/>
      <c r="K32" s="51"/>
      <c r="L32" s="51"/>
      <c r="M32" s="51"/>
      <c r="N32" s="51"/>
      <c r="O32" s="48">
        <v>3300</v>
      </c>
      <c r="P32" s="49" t="s">
        <v>84</v>
      </c>
      <c r="Q32" s="50" t="s">
        <v>57</v>
      </c>
    </row>
    <row r="33" spans="1:17" ht="15.75" hidden="1" customHeight="1" x14ac:dyDescent="0.15">
      <c r="B33" s="24"/>
      <c r="C33" s="24"/>
      <c r="D33" s="24"/>
      <c r="E33" s="24"/>
      <c r="F33" s="15"/>
      <c r="G33" s="4"/>
      <c r="H33" s="51"/>
      <c r="I33" s="51"/>
      <c r="J33" s="51"/>
      <c r="K33" s="51"/>
      <c r="L33" s="51"/>
      <c r="M33" s="51"/>
      <c r="N33" s="51"/>
      <c r="O33" s="56">
        <v>3310</v>
      </c>
      <c r="P33" s="57" t="s">
        <v>55</v>
      </c>
      <c r="Q33" s="58" t="s">
        <v>18</v>
      </c>
    </row>
    <row r="34" spans="1:17" ht="15.75" hidden="1" customHeight="1" x14ac:dyDescent="0.15">
      <c r="B34" s="24"/>
      <c r="C34" s="24"/>
      <c r="D34" s="24"/>
      <c r="E34" s="24"/>
      <c r="F34" s="15"/>
      <c r="G34" s="4"/>
      <c r="H34" s="51"/>
      <c r="I34" s="51"/>
      <c r="J34" s="51"/>
      <c r="K34" s="51"/>
      <c r="L34" s="51"/>
      <c r="M34" s="51"/>
      <c r="N34" s="51"/>
    </row>
    <row r="35" spans="1:17" ht="15.75" hidden="1" customHeight="1" x14ac:dyDescent="0.15">
      <c r="A35" s="63"/>
      <c r="B35" s="24"/>
      <c r="C35" s="24"/>
      <c r="D35" s="24"/>
      <c r="E35" s="24"/>
      <c r="F35" s="15"/>
      <c r="G35" s="4"/>
      <c r="H35" s="51"/>
      <c r="I35" s="51"/>
      <c r="J35" s="51"/>
      <c r="K35" s="51"/>
      <c r="L35" s="51"/>
      <c r="M35" s="51"/>
      <c r="N35" s="51"/>
    </row>
    <row r="36" spans="1:17" hidden="1" x14ac:dyDescent="0.15">
      <c r="B36" s="59"/>
      <c r="C36" s="59"/>
      <c r="D36" s="59"/>
      <c r="E36" s="59"/>
      <c r="F36" s="51"/>
      <c r="I36" s="51"/>
      <c r="J36" s="51"/>
      <c r="K36" s="51"/>
      <c r="L36" s="51"/>
      <c r="M36" s="51"/>
      <c r="N36" s="51"/>
    </row>
    <row r="37" spans="1:17" ht="11.25" hidden="1" customHeight="1" x14ac:dyDescent="0.15">
      <c r="C37" s="60"/>
      <c r="D37" s="61"/>
      <c r="E37" s="51"/>
      <c r="F37" s="51"/>
      <c r="G37" s="62"/>
    </row>
    <row r="38" spans="1:17" ht="11.25" hidden="1" customHeight="1" x14ac:dyDescent="0.15">
      <c r="B38" s="64"/>
      <c r="D38" s="51"/>
      <c r="E38" s="51"/>
      <c r="F38" s="51"/>
      <c r="G38" s="51"/>
    </row>
    <row r="39" spans="1:17" ht="11.25" hidden="1" customHeight="1" x14ac:dyDescent="0.15"/>
    <row r="40" spans="1:17" ht="11.25" hidden="1" customHeight="1" x14ac:dyDescent="0.15"/>
    <row r="41" spans="1:17" ht="11.25" hidden="1" customHeight="1" x14ac:dyDescent="0.15"/>
    <row r="42" spans="1:17" ht="11.25" hidden="1" customHeight="1" x14ac:dyDescent="0.15"/>
    <row r="43" spans="1:17" ht="11.25" hidden="1" customHeight="1" x14ac:dyDescent="0.15"/>
    <row r="44" spans="1:17" ht="11.25" hidden="1" customHeight="1" x14ac:dyDescent="0.15"/>
  </sheetData>
  <sheetProtection algorithmName="SHA-512" hashValue="fxi6TXSzzVFfMX33X+qVzODpS3Xhg84lKnlr9hNG8LyAQGDf9os1wWEwmvYZahLSQrhwBGnP0gdyMLc0fIFf4w==" saltValue="mEqpCxbYs/uN870vUZAcEA==" spinCount="100000" sheet="1" objects="1" scenarios="1"/>
  <mergeCells count="8">
    <mergeCell ref="B24:F31"/>
    <mergeCell ref="B15:C15"/>
    <mergeCell ref="B21:C21"/>
    <mergeCell ref="B16:C16"/>
    <mergeCell ref="B18:C18"/>
    <mergeCell ref="B19:C19"/>
    <mergeCell ref="B17:C17"/>
    <mergeCell ref="B20:C20"/>
  </mergeCells>
  <conditionalFormatting sqref="D18:D19">
    <cfRule type="cellIs" dxfId="31" priority="17" stopIfTrue="1" operator="equal">
      <formula>"JA"</formula>
    </cfRule>
    <cfRule type="cellIs" dxfId="30" priority="18" stopIfTrue="1" operator="equal">
      <formula>"NEE"</formula>
    </cfRule>
  </conditionalFormatting>
  <conditionalFormatting sqref="P5">
    <cfRule type="cellIs" dxfId="29" priority="11" stopIfTrue="1" operator="equal">
      <formula>"Onbekend"</formula>
    </cfRule>
  </conditionalFormatting>
  <conditionalFormatting sqref="D16">
    <cfRule type="cellIs" dxfId="28" priority="5" stopIfTrue="1" operator="equal">
      <formula>"JA"</formula>
    </cfRule>
    <cfRule type="cellIs" dxfId="27" priority="6" stopIfTrue="1" operator="equal">
      <formula>"NEE"</formula>
    </cfRule>
  </conditionalFormatting>
  <conditionalFormatting sqref="D15">
    <cfRule type="expression" dxfId="26" priority="7" stopIfTrue="1">
      <formula>ISBLANK($C$13)=FALSE</formula>
    </cfRule>
  </conditionalFormatting>
  <conditionalFormatting sqref="D21">
    <cfRule type="cellIs" dxfId="25" priority="3" stopIfTrue="1" operator="equal">
      <formula>"JA"</formula>
    </cfRule>
    <cfRule type="cellIs" dxfId="24" priority="4" stopIfTrue="1" operator="equal">
      <formula>"NEE"</formula>
    </cfRule>
  </conditionalFormatting>
  <conditionalFormatting sqref="D20">
    <cfRule type="cellIs" dxfId="23" priority="1" stopIfTrue="1" operator="equal">
      <formula>"JA"</formula>
    </cfRule>
    <cfRule type="cellIs" dxfId="22" priority="2" stopIfTrue="1" operator="equal">
      <formula>"NEE"</formula>
    </cfRule>
  </conditionalFormatting>
  <dataValidations count="4">
    <dataValidation type="whole" operator="greaterThanOrEqual" allowBlank="1" showInputMessage="1" showErrorMessage="1" sqref="N13:N14 F21:G21 J11 N11 E18:F20 H12:H13 I13:J14 H15 I16">
      <formula1>0</formula1>
    </dataValidation>
    <dataValidation operator="greaterThanOrEqual" allowBlank="1" showInputMessage="1" showErrorMessage="1" sqref="E21 B24 M11 B32:E36 M13:M15 D19"/>
    <dataValidation type="list" allowBlank="1" showInputMessage="1" showErrorMessage="1" sqref="D15">
      <formula1>$K$2:$K$15</formula1>
    </dataValidation>
    <dataValidation type="list" allowBlank="1" showInputMessage="1" showErrorMessage="1" sqref="B13">
      <formula1>$O$3:$O$33</formula1>
    </dataValidation>
  </dataValidations>
  <hyperlinks>
    <hyperlink ref="D17" location="Hulpmiddelen!A1" display="Klik hier"/>
  </hyperlinks>
  <pageMargins left="0.7" right="0.7" top="0.75" bottom="0.75" header="0.3" footer="0.3"/>
  <pageSetup paperSize="9"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showGridLines="0" workbookViewId="0">
      <selection activeCell="C24" sqref="C24"/>
    </sheetView>
  </sheetViews>
  <sheetFormatPr defaultColWidth="0" defaultRowHeight="0" customHeight="1" zeroHeight="1" x14ac:dyDescent="0.15"/>
  <cols>
    <col min="1" max="1" width="5.5703125" style="4" customWidth="1"/>
    <col min="2" max="2" width="48.42578125" style="4" customWidth="1"/>
    <col min="3" max="3" width="13.5703125" style="4" customWidth="1"/>
    <col min="4" max="15" width="14.140625" style="4" customWidth="1"/>
    <col min="16" max="16" width="2.5703125" style="4" customWidth="1"/>
    <col min="17" max="17" width="9.140625" style="4" hidden="1" customWidth="1"/>
    <col min="18" max="18" width="9.85546875" style="4" hidden="1" customWidth="1"/>
    <col min="19" max="19" width="11.42578125" style="4" hidden="1" customWidth="1"/>
    <col min="20" max="20" width="10.7109375" style="4" hidden="1" customWidth="1"/>
    <col min="21" max="21" width="10.5703125" style="4" hidden="1" customWidth="1"/>
    <col min="22" max="22" width="11.7109375" style="4" hidden="1" customWidth="1"/>
    <col min="23" max="16384" width="9.140625" style="4" hidden="1"/>
  </cols>
  <sheetData>
    <row r="1" spans="2:22" ht="23.25" customHeight="1" x14ac:dyDescent="0.25">
      <c r="B1" s="9" t="s">
        <v>123</v>
      </c>
    </row>
    <row r="2" spans="2:22" ht="15.75" customHeight="1" x14ac:dyDescent="0.15">
      <c r="B2" s="6" t="s">
        <v>22</v>
      </c>
    </row>
    <row r="3" spans="2:22" ht="15.75" customHeight="1" x14ac:dyDescent="0.15"/>
    <row r="4" spans="2:22" ht="15.75" customHeight="1" x14ac:dyDescent="0.15">
      <c r="B4" s="35" t="s">
        <v>25</v>
      </c>
      <c r="C4" s="3" t="s">
        <v>23</v>
      </c>
    </row>
    <row r="5" spans="2:22" ht="15.75" customHeight="1" x14ac:dyDescent="0.15">
      <c r="B5" s="33" t="str">
        <f>Begin!C13</f>
        <v/>
      </c>
      <c r="C5" s="3"/>
    </row>
    <row r="6" spans="2:22" ht="15.75" customHeight="1" x14ac:dyDescent="0.15">
      <c r="C6" s="3"/>
      <c r="D6" s="1"/>
      <c r="E6" s="1"/>
      <c r="F6" s="1"/>
    </row>
    <row r="7" spans="2:22" ht="15.75" customHeight="1" x14ac:dyDescent="0.15">
      <c r="C7" s="3"/>
      <c r="D7" s="1"/>
      <c r="E7" s="1"/>
      <c r="F7" s="1"/>
    </row>
    <row r="8" spans="2:22" ht="15.75" customHeight="1" x14ac:dyDescent="0.15">
      <c r="B8" s="68" t="s">
        <v>107</v>
      </c>
      <c r="C8" s="28" t="s">
        <v>13</v>
      </c>
      <c r="D8" s="28" t="s">
        <v>14</v>
      </c>
      <c r="E8" s="28" t="s">
        <v>15</v>
      </c>
      <c r="F8" s="28" t="s">
        <v>16</v>
      </c>
      <c r="G8" s="28" t="s">
        <v>12</v>
      </c>
      <c r="S8" s="4" t="s">
        <v>89</v>
      </c>
    </row>
    <row r="9" spans="2:22" ht="15.75" customHeight="1" x14ac:dyDescent="0.15">
      <c r="B9" s="5" t="s">
        <v>86</v>
      </c>
      <c r="C9" s="65">
        <v>0</v>
      </c>
      <c r="D9" s="65"/>
      <c r="E9" s="65"/>
      <c r="F9" s="65"/>
      <c r="G9" s="69">
        <f>SUM(C9:F9)</f>
        <v>0</v>
      </c>
      <c r="S9" s="4" t="s">
        <v>90</v>
      </c>
      <c r="V9" s="4">
        <f>IF(OR(C10="",D10="",E10="",F10="",C9="",D9="",E9="",F9=""),1,0)</f>
        <v>1</v>
      </c>
    </row>
    <row r="10" spans="2:22" ht="15.75" customHeight="1" x14ac:dyDescent="0.15">
      <c r="B10" s="70" t="s">
        <v>85</v>
      </c>
      <c r="C10" s="71"/>
      <c r="D10" s="71"/>
      <c r="E10" s="71"/>
      <c r="F10" s="71"/>
      <c r="G10" s="69">
        <f>SUM(C10:F10)</f>
        <v>0</v>
      </c>
    </row>
    <row r="11" spans="2:22" ht="15.75" customHeight="1" x14ac:dyDescent="0.15">
      <c r="B11" s="91" t="s">
        <v>108</v>
      </c>
      <c r="C11" s="92">
        <f>C9+C10</f>
        <v>0</v>
      </c>
      <c r="D11" s="93">
        <f t="shared" ref="D11:G11" si="0">D9+D10</f>
        <v>0</v>
      </c>
      <c r="E11" s="93">
        <f t="shared" si="0"/>
        <v>0</v>
      </c>
      <c r="F11" s="94">
        <f t="shared" si="0"/>
        <v>0</v>
      </c>
      <c r="G11" s="96">
        <f t="shared" si="0"/>
        <v>0</v>
      </c>
    </row>
    <row r="12" spans="2:22" ht="15.75" customHeight="1" x14ac:dyDescent="0.15">
      <c r="C12" s="77" t="s">
        <v>91</v>
      </c>
      <c r="D12" s="1"/>
      <c r="E12" s="1"/>
      <c r="F12" s="1"/>
    </row>
    <row r="13" spans="2:22" s="75" customFormat="1" ht="15.75" customHeight="1" x14ac:dyDescent="0.15">
      <c r="C13" s="74"/>
      <c r="D13" s="73"/>
      <c r="E13" s="73"/>
      <c r="F13" s="73"/>
    </row>
    <row r="14" spans="2:22" ht="15.75" customHeight="1" x14ac:dyDescent="0.15">
      <c r="B14" s="68" t="s">
        <v>109</v>
      </c>
      <c r="C14" s="28" t="s">
        <v>0</v>
      </c>
      <c r="D14" s="28" t="s">
        <v>1</v>
      </c>
      <c r="E14" s="28" t="s">
        <v>2</v>
      </c>
      <c r="F14" s="28" t="s">
        <v>3</v>
      </c>
      <c r="G14" s="28" t="s">
        <v>4</v>
      </c>
      <c r="H14" s="28" t="s">
        <v>5</v>
      </c>
      <c r="I14" s="28" t="s">
        <v>6</v>
      </c>
      <c r="J14" s="28" t="s">
        <v>7</v>
      </c>
      <c r="K14" s="28" t="s">
        <v>8</v>
      </c>
      <c r="L14" s="28" t="s">
        <v>9</v>
      </c>
      <c r="M14" s="28" t="s">
        <v>10</v>
      </c>
      <c r="N14" s="28" t="s">
        <v>11</v>
      </c>
      <c r="O14" s="8" t="s">
        <v>12</v>
      </c>
    </row>
    <row r="15" spans="2:22" ht="15.75" customHeight="1" x14ac:dyDescent="0.15">
      <c r="B15" s="5" t="s">
        <v>86</v>
      </c>
      <c r="C15" s="82"/>
      <c r="D15" s="82"/>
      <c r="E15" s="82"/>
      <c r="F15" s="82"/>
      <c r="G15" s="82"/>
      <c r="H15" s="82"/>
      <c r="I15" s="82"/>
      <c r="J15" s="82"/>
      <c r="K15" s="82"/>
      <c r="L15" s="82"/>
      <c r="M15" s="82"/>
      <c r="N15" s="82"/>
      <c r="O15" s="32">
        <f>SUM(C15:N15)</f>
        <v>0</v>
      </c>
    </row>
    <row r="16" spans="2:22" ht="15.75" customHeight="1" x14ac:dyDescent="0.15">
      <c r="B16" s="106"/>
      <c r="C16" s="107"/>
      <c r="D16" s="107"/>
      <c r="E16" s="107"/>
      <c r="F16" s="107"/>
      <c r="G16" s="107"/>
      <c r="H16" s="107"/>
      <c r="I16" s="107"/>
      <c r="J16" s="107"/>
      <c r="K16" s="107"/>
      <c r="L16" s="107"/>
      <c r="M16" s="107"/>
      <c r="N16" s="107"/>
      <c r="O16" s="108"/>
    </row>
    <row r="17" spans="2:16" ht="20.25" customHeight="1" x14ac:dyDescent="0.25">
      <c r="B17" s="97" t="s">
        <v>92</v>
      </c>
      <c r="C17" s="89"/>
      <c r="D17" s="101"/>
      <c r="E17" s="101"/>
      <c r="F17" s="101"/>
      <c r="G17" s="101"/>
      <c r="H17" s="101"/>
      <c r="I17" s="101"/>
      <c r="J17" s="101"/>
      <c r="K17" s="101"/>
      <c r="L17" s="101"/>
      <c r="M17" s="101"/>
      <c r="N17" s="101"/>
      <c r="O17" s="102"/>
      <c r="P17" s="72"/>
    </row>
    <row r="18" spans="2:16" ht="15.75" customHeight="1" x14ac:dyDescent="0.25">
      <c r="B18" s="98" t="s">
        <v>93</v>
      </c>
      <c r="C18" s="79"/>
      <c r="D18" s="79"/>
      <c r="E18" s="76"/>
      <c r="F18" s="82"/>
      <c r="G18" s="82"/>
      <c r="H18" s="82"/>
      <c r="I18" s="82"/>
      <c r="J18" s="82"/>
      <c r="K18" s="82"/>
      <c r="L18" s="82"/>
      <c r="M18" s="82"/>
      <c r="N18" s="82"/>
      <c r="O18" s="78">
        <f t="shared" ref="O18:O20" si="1">SUM(C18:N18)</f>
        <v>0</v>
      </c>
      <c r="P18" s="72"/>
    </row>
    <row r="19" spans="2:16" ht="15.75" customHeight="1" x14ac:dyDescent="0.15">
      <c r="B19" s="98" t="s">
        <v>94</v>
      </c>
      <c r="C19" s="79"/>
      <c r="D19" s="76"/>
      <c r="E19" s="76"/>
      <c r="F19" s="82"/>
      <c r="G19" s="82"/>
      <c r="H19" s="82"/>
      <c r="I19" s="82"/>
      <c r="J19" s="82"/>
      <c r="K19" s="82"/>
      <c r="L19" s="82"/>
      <c r="M19" s="82"/>
      <c r="N19" s="82"/>
      <c r="O19" s="78">
        <f t="shared" si="1"/>
        <v>0</v>
      </c>
    </row>
    <row r="20" spans="2:16" ht="15.75" customHeight="1" x14ac:dyDescent="0.15">
      <c r="B20" s="98" t="s">
        <v>96</v>
      </c>
      <c r="C20" s="79"/>
      <c r="D20" s="76"/>
      <c r="E20" s="76"/>
      <c r="F20" s="82"/>
      <c r="G20" s="82"/>
      <c r="H20" s="82"/>
      <c r="I20" s="82"/>
      <c r="J20" s="82"/>
      <c r="K20" s="82"/>
      <c r="L20" s="82"/>
      <c r="M20" s="82"/>
      <c r="N20" s="82"/>
      <c r="O20" s="78">
        <f t="shared" si="1"/>
        <v>0</v>
      </c>
    </row>
    <row r="21" spans="2:16" ht="15.75" customHeight="1" x14ac:dyDescent="0.15">
      <c r="B21" s="98" t="s">
        <v>95</v>
      </c>
      <c r="C21" s="80">
        <f>SUM(C18:C20)</f>
        <v>0</v>
      </c>
      <c r="D21" s="80">
        <f t="shared" ref="D21:O21" si="2">SUM(D18:D20)</f>
        <v>0</v>
      </c>
      <c r="E21" s="80">
        <f t="shared" si="2"/>
        <v>0</v>
      </c>
      <c r="F21" s="89">
        <f t="shared" si="2"/>
        <v>0</v>
      </c>
      <c r="G21" s="89">
        <f t="shared" si="2"/>
        <v>0</v>
      </c>
      <c r="H21" s="89">
        <f t="shared" si="2"/>
        <v>0</v>
      </c>
      <c r="I21" s="89">
        <f t="shared" si="2"/>
        <v>0</v>
      </c>
      <c r="J21" s="89">
        <f t="shared" si="2"/>
        <v>0</v>
      </c>
      <c r="K21" s="89">
        <f t="shared" si="2"/>
        <v>0</v>
      </c>
      <c r="L21" s="89">
        <f t="shared" si="2"/>
        <v>0</v>
      </c>
      <c r="M21" s="89">
        <f t="shared" si="2"/>
        <v>0</v>
      </c>
      <c r="N21" s="89">
        <f t="shared" si="2"/>
        <v>0</v>
      </c>
      <c r="O21" s="81">
        <f t="shared" si="2"/>
        <v>0</v>
      </c>
    </row>
    <row r="22" spans="2:16" s="75" customFormat="1" ht="21.75" customHeight="1" x14ac:dyDescent="0.25">
      <c r="B22" s="97" t="s">
        <v>97</v>
      </c>
      <c r="C22" s="89"/>
      <c r="D22" s="101"/>
      <c r="E22" s="101"/>
      <c r="F22" s="101"/>
      <c r="G22" s="101"/>
      <c r="H22" s="101"/>
      <c r="I22" s="101"/>
      <c r="J22" s="101"/>
      <c r="K22" s="101"/>
      <c r="L22" s="101"/>
      <c r="M22" s="101"/>
      <c r="N22" s="101"/>
      <c r="O22" s="102"/>
      <c r="P22" s="72"/>
    </row>
    <row r="23" spans="2:16" s="75" customFormat="1" ht="15.75" customHeight="1" x14ac:dyDescent="0.25">
      <c r="B23" s="98" t="s">
        <v>93</v>
      </c>
      <c r="C23" s="79"/>
      <c r="D23" s="79"/>
      <c r="E23" s="76"/>
      <c r="F23" s="82"/>
      <c r="G23" s="82"/>
      <c r="H23" s="82"/>
      <c r="I23" s="82"/>
      <c r="J23" s="82"/>
      <c r="K23" s="82"/>
      <c r="L23" s="82"/>
      <c r="M23" s="82"/>
      <c r="N23" s="82"/>
      <c r="O23" s="78">
        <f t="shared" ref="O23:O25" si="3">SUM(C23:N23)</f>
        <v>0</v>
      </c>
      <c r="P23" s="72"/>
    </row>
    <row r="24" spans="2:16" s="75" customFormat="1" ht="15.75" customHeight="1" x14ac:dyDescent="0.15">
      <c r="B24" s="98" t="s">
        <v>94</v>
      </c>
      <c r="C24" s="79"/>
      <c r="D24" s="76"/>
      <c r="E24" s="76"/>
      <c r="F24" s="82"/>
      <c r="G24" s="82"/>
      <c r="H24" s="82"/>
      <c r="I24" s="82"/>
      <c r="J24" s="82"/>
      <c r="K24" s="82"/>
      <c r="L24" s="82"/>
      <c r="M24" s="82"/>
      <c r="N24" s="82"/>
      <c r="O24" s="78">
        <f t="shared" si="3"/>
        <v>0</v>
      </c>
    </row>
    <row r="25" spans="2:16" s="75" customFormat="1" ht="15.75" customHeight="1" x14ac:dyDescent="0.15">
      <c r="B25" s="98" t="s">
        <v>96</v>
      </c>
      <c r="C25" s="79"/>
      <c r="D25" s="76"/>
      <c r="E25" s="76"/>
      <c r="F25" s="82"/>
      <c r="G25" s="82"/>
      <c r="H25" s="82"/>
      <c r="I25" s="82"/>
      <c r="J25" s="82"/>
      <c r="K25" s="82"/>
      <c r="L25" s="82"/>
      <c r="M25" s="82"/>
      <c r="N25" s="82"/>
      <c r="O25" s="78">
        <f t="shared" si="3"/>
        <v>0</v>
      </c>
    </row>
    <row r="26" spans="2:16" s="75" customFormat="1" ht="15.75" customHeight="1" x14ac:dyDescent="0.15">
      <c r="B26" s="98" t="s">
        <v>98</v>
      </c>
      <c r="C26" s="80">
        <f>SUM(C23:C25)</f>
        <v>0</v>
      </c>
      <c r="D26" s="80">
        <f t="shared" ref="D26:N26" si="4">SUM(D23:D25)</f>
        <v>0</v>
      </c>
      <c r="E26" s="80">
        <f t="shared" si="4"/>
        <v>0</v>
      </c>
      <c r="F26" s="80">
        <f t="shared" si="4"/>
        <v>0</v>
      </c>
      <c r="G26" s="80">
        <f t="shared" si="4"/>
        <v>0</v>
      </c>
      <c r="H26" s="80">
        <f t="shared" si="4"/>
        <v>0</v>
      </c>
      <c r="I26" s="80">
        <f t="shared" si="4"/>
        <v>0</v>
      </c>
      <c r="J26" s="80">
        <f t="shared" si="4"/>
        <v>0</v>
      </c>
      <c r="K26" s="80">
        <f t="shared" si="4"/>
        <v>0</v>
      </c>
      <c r="L26" s="80">
        <f t="shared" si="4"/>
        <v>0</v>
      </c>
      <c r="M26" s="80">
        <f t="shared" si="4"/>
        <v>0</v>
      </c>
      <c r="N26" s="80">
        <f t="shared" si="4"/>
        <v>0</v>
      </c>
      <c r="O26" s="81">
        <f t="shared" ref="O26" si="5">SUM(O23:O25)</f>
        <v>0</v>
      </c>
    </row>
    <row r="27" spans="2:16" s="75" customFormat="1" ht="15.75" customHeight="1" x14ac:dyDescent="0.15">
      <c r="B27" s="98" t="s">
        <v>99</v>
      </c>
      <c r="C27" s="80">
        <f>C26+C21</f>
        <v>0</v>
      </c>
      <c r="D27" s="80">
        <f t="shared" ref="D27:O27" si="6">D26+D21</f>
        <v>0</v>
      </c>
      <c r="E27" s="80">
        <f t="shared" si="6"/>
        <v>0</v>
      </c>
      <c r="F27" s="80">
        <f t="shared" si="6"/>
        <v>0</v>
      </c>
      <c r="G27" s="80">
        <f t="shared" si="6"/>
        <v>0</v>
      </c>
      <c r="H27" s="80">
        <f t="shared" si="6"/>
        <v>0</v>
      </c>
      <c r="I27" s="80">
        <f t="shared" si="6"/>
        <v>0</v>
      </c>
      <c r="J27" s="80">
        <f t="shared" si="6"/>
        <v>0</v>
      </c>
      <c r="K27" s="80">
        <f t="shared" si="6"/>
        <v>0</v>
      </c>
      <c r="L27" s="80">
        <f t="shared" si="6"/>
        <v>0</v>
      </c>
      <c r="M27" s="80">
        <f t="shared" si="6"/>
        <v>0</v>
      </c>
      <c r="N27" s="80">
        <f t="shared" si="6"/>
        <v>0</v>
      </c>
      <c r="O27" s="81">
        <f t="shared" si="6"/>
        <v>0</v>
      </c>
    </row>
    <row r="28" spans="2:16" ht="15.75" customHeight="1" x14ac:dyDescent="0.15">
      <c r="B28" s="103"/>
      <c r="C28" s="104"/>
      <c r="D28" s="104"/>
      <c r="E28" s="104"/>
      <c r="F28" s="104"/>
      <c r="G28" s="104"/>
      <c r="H28" s="104"/>
      <c r="I28" s="104"/>
      <c r="J28" s="104"/>
      <c r="K28" s="104"/>
      <c r="L28" s="104"/>
      <c r="M28" s="104"/>
      <c r="N28" s="104"/>
      <c r="O28" s="105"/>
    </row>
    <row r="29" spans="2:16" ht="15.75" customHeight="1" x14ac:dyDescent="0.15">
      <c r="B29" s="91" t="s">
        <v>87</v>
      </c>
      <c r="C29" s="92">
        <f>C27+C15</f>
        <v>0</v>
      </c>
      <c r="D29" s="93">
        <f t="shared" ref="D29:N29" si="7">D27+D15</f>
        <v>0</v>
      </c>
      <c r="E29" s="93">
        <f t="shared" si="7"/>
        <v>0</v>
      </c>
      <c r="F29" s="93">
        <f t="shared" si="7"/>
        <v>0</v>
      </c>
      <c r="G29" s="93">
        <f t="shared" si="7"/>
        <v>0</v>
      </c>
      <c r="H29" s="93">
        <f t="shared" si="7"/>
        <v>0</v>
      </c>
      <c r="I29" s="93">
        <f t="shared" si="7"/>
        <v>0</v>
      </c>
      <c r="J29" s="93">
        <f t="shared" si="7"/>
        <v>0</v>
      </c>
      <c r="K29" s="93">
        <f t="shared" si="7"/>
        <v>0</v>
      </c>
      <c r="L29" s="93">
        <f t="shared" si="7"/>
        <v>0</v>
      </c>
      <c r="M29" s="93">
        <f t="shared" si="7"/>
        <v>0</v>
      </c>
      <c r="N29" s="94">
        <f t="shared" si="7"/>
        <v>0</v>
      </c>
      <c r="O29" s="95">
        <f>O27+O15</f>
        <v>0</v>
      </c>
    </row>
    <row r="30" spans="2:16" ht="15.75" customHeight="1" x14ac:dyDescent="0.15">
      <c r="B30" s="26"/>
      <c r="C30" s="31" t="s">
        <v>91</v>
      </c>
    </row>
    <row r="31" spans="2:16" ht="15.75" customHeight="1" x14ac:dyDescent="0.15">
      <c r="B31" s="10"/>
      <c r="C31" s="17">
        <v>1</v>
      </c>
      <c r="D31" s="17"/>
      <c r="E31" s="17"/>
      <c r="F31" s="17"/>
      <c r="G31" s="17"/>
      <c r="H31" s="17"/>
      <c r="I31" s="17"/>
      <c r="J31" s="17"/>
      <c r="K31" s="17"/>
      <c r="L31" s="17"/>
      <c r="M31" s="17"/>
      <c r="N31" s="17"/>
      <c r="O31" s="11"/>
    </row>
    <row r="32" spans="2:16" ht="15.75" customHeight="1" x14ac:dyDescent="0.15">
      <c r="B32" s="27" t="s">
        <v>65</v>
      </c>
      <c r="C32" s="1"/>
      <c r="D32" s="1"/>
    </row>
    <row r="33" spans="1:15" ht="15.75" customHeight="1" x14ac:dyDescent="0.15">
      <c r="B33" s="125"/>
      <c r="C33" s="126"/>
      <c r="D33" s="126"/>
      <c r="E33" s="127"/>
    </row>
    <row r="34" spans="1:15" ht="15.75" customHeight="1" x14ac:dyDescent="0.15">
      <c r="B34" s="128"/>
      <c r="C34" s="129"/>
      <c r="D34" s="129"/>
      <c r="E34" s="130"/>
    </row>
    <row r="35" spans="1:15" ht="15.75" customHeight="1" x14ac:dyDescent="0.15">
      <c r="A35" s="6"/>
      <c r="B35" s="128"/>
      <c r="C35" s="129"/>
      <c r="D35" s="129"/>
      <c r="E35" s="130"/>
      <c r="O35" s="7"/>
    </row>
    <row r="36" spans="1:15" ht="15.75" customHeight="1" x14ac:dyDescent="0.15">
      <c r="B36" s="128"/>
      <c r="C36" s="129"/>
      <c r="D36" s="129"/>
      <c r="E36" s="130"/>
    </row>
    <row r="37" spans="1:15" ht="15.75" customHeight="1" x14ac:dyDescent="0.15">
      <c r="B37" s="128"/>
      <c r="C37" s="129"/>
      <c r="D37" s="129"/>
      <c r="E37" s="130"/>
    </row>
    <row r="38" spans="1:15" ht="15.75" customHeight="1" x14ac:dyDescent="0.15">
      <c r="B38" s="128"/>
      <c r="C38" s="129"/>
      <c r="D38" s="129"/>
      <c r="E38" s="130"/>
      <c r="G38" s="38" t="s">
        <v>64</v>
      </c>
      <c r="H38" s="40"/>
      <c r="I38" s="39"/>
      <c r="J38" s="25" t="s">
        <v>63</v>
      </c>
    </row>
    <row r="39" spans="1:15" ht="15.75" customHeight="1" x14ac:dyDescent="0.15">
      <c r="B39" s="128"/>
      <c r="C39" s="129"/>
      <c r="D39" s="129"/>
      <c r="E39" s="130"/>
    </row>
    <row r="40" spans="1:15" ht="15.75" customHeight="1" x14ac:dyDescent="0.15">
      <c r="B40" s="131"/>
      <c r="C40" s="132"/>
      <c r="D40" s="132"/>
      <c r="E40" s="133"/>
    </row>
    <row r="41" spans="1:15" ht="15.75" customHeight="1" x14ac:dyDescent="0.15"/>
    <row r="42" spans="1:15" ht="11.25" customHeight="1" x14ac:dyDescent="0.15"/>
    <row r="43" spans="1:15" ht="11.25" customHeight="1" x14ac:dyDescent="0.15"/>
    <row r="44" spans="1:15" ht="11.25" hidden="1" customHeight="1" x14ac:dyDescent="0.15"/>
    <row r="45" spans="1:15" ht="11.25" hidden="1" customHeight="1" x14ac:dyDescent="0.15"/>
    <row r="46" spans="1:15" ht="11.25" hidden="1" customHeight="1" x14ac:dyDescent="0.15"/>
    <row r="47" spans="1:15" ht="11.25" hidden="1" customHeight="1" x14ac:dyDescent="0.15"/>
    <row r="48" spans="1:15" ht="11.25" hidden="1" customHeight="1" x14ac:dyDescent="0.15"/>
    <row r="49" ht="11.25" hidden="1" customHeight="1" x14ac:dyDescent="0.15"/>
    <row r="50" ht="11.25" hidden="1" customHeight="1" x14ac:dyDescent="0.15"/>
    <row r="51" ht="33.75" hidden="1" customHeight="1" x14ac:dyDescent="0.15"/>
  </sheetData>
  <sheetProtection algorithmName="SHA-512" hashValue="k1tpvGcBnWQX61xGCKfN8KsR5Cq6bsDggfokBsTHJk98OeistRe9fac/HQLgMjXripF0fP6cQr6pLACT3ZwSkA==" saltValue="IrempD9pwcV+SnOjQHwbWA==" spinCount="100000" sheet="1" objects="1" scenarios="1"/>
  <mergeCells count="1">
    <mergeCell ref="B33:E40"/>
  </mergeCells>
  <dataValidations count="2">
    <dataValidation operator="greaterThanOrEqual" allowBlank="1" showInputMessage="1" showErrorMessage="1" sqref="B33:E40"/>
    <dataValidation type="whole" operator="greaterThanOrEqual" allowBlank="1" showInputMessage="1" showErrorMessage="1" sqref="C31:N31 C9:F11 E21:N21 E26:N26 E27:O27 C15:C28 D16:D28">
      <formula1>0</formula1>
    </dataValidation>
  </dataValidations>
  <hyperlinks>
    <hyperlink ref="J38" location="Begin!A1" display="Klik hier"/>
  </hyperlinks>
  <pageMargins left="0.7" right="0.7" top="0.75" bottom="0.75" header="0.3" footer="0.3"/>
  <pageSetup paperSize="9" scale="5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22" id="{F8F6AF27-4C4D-4719-81EC-ABA589FA9C1D}">
            <xm:f>Begin!$L$31&gt;=3</xm:f>
            <x14:dxf>
              <fill>
                <patternFill>
                  <bgColor theme="3" tint="0.79998168889431442"/>
                </patternFill>
              </fill>
            </x14:dxf>
          </x14:cfRule>
          <xm:sqref>E15 E18:E20 E23:E25</xm:sqref>
        </x14:conditionalFormatting>
        <x14:conditionalFormatting xmlns:xm="http://schemas.microsoft.com/office/excel/2006/main">
          <x14:cfRule type="expression" priority="21" id="{3B4BC240-823E-42B6-BCEB-71CB2814413C}">
            <xm:f>OR($D$14='Y:\Contracteerruimte\2018\Beleid\Definitieve regelgeving en formulieren\[Formulier 2018 Informatieuitvraag Individueel aangepaste hulpmiddelen en PGB.xlsx]Begin'!#REF!,$E$14='Y:\Contracteerruimte\2018\Beleid\Definitieve regelgeving en formulieren\[Formulier 2018 Informatieuitvraag Individueel aangepaste hulpmiddelen en PGB.xlsx]Begin'!#REF!,$F$14='Y:\Contracteerruimte\2018\Beleid\Definitieve regelgeving en formulieren\[Formulier 2018 Informatieuitvraag Individueel aangepaste hulpmiddelen en PGB.xlsx]Begin'!#REF!,$G$14='Y:\Contracteerruimte\2018\Beleid\Definitieve regelgeving en formulieren\[Formulier 2018 Informatieuitvraag Individueel aangepaste hulpmiddelen en PGB.xlsx]Begin'!#REF!,$H$14='Y:\Contracteerruimte\2018\Beleid\Definitieve regelgeving en formulieren\[Formulier 2018 Informatieuitvraag Individueel aangepaste hulpmiddelen en PGB.xlsx]Begin'!#REF!,$I$14='Y:\Contracteerruimte\2018\Beleid\Definitieve regelgeving en formulieren\[Formulier 2018 Informatieuitvraag Individueel aangepaste hulpmiddelen en PGB.xlsx]Begin'!#REF!,$J$14='Y:\Contracteerruimte\2018\Beleid\Definitieve regelgeving en formulieren\[Formulier 2018 Informatieuitvraag Individueel aangepaste hulpmiddelen en PGB.xlsx]Begin'!#REF!,$K$14='Y:\Contracteerruimte\2018\Beleid\Definitieve regelgeving en formulieren\[Formulier 2018 Informatieuitvraag Individueel aangepaste hulpmiddelen en PGB.xlsx]Begin'!#REF!,$L$14='Y:\Contracteerruimte\2018\Beleid\Definitieve regelgeving en formulieren\[Formulier 2018 Informatieuitvraag Individueel aangepaste hulpmiddelen en PGB.xlsx]Begin'!#REF!,$M$14='Y:\Contracteerruimte\2018\Beleid\Definitieve regelgeving en formulieren\[Formulier 2018 Informatieuitvraag Individueel aangepaste hulpmiddelen en PGB.xlsx]Begin'!#REF!,$N$14='Y:\Contracteerruimte\2018\Beleid\Definitieve regelgeving en formulieren\[Formulier 2018 Informatieuitvraag Individueel aangepaste hulpmiddelen en PGB.xlsx]Begin'!#REF!)</xm:f>
            <x14:dxf>
              <fill>
                <patternFill>
                  <bgColor theme="3" tint="0.79998168889431442"/>
                </patternFill>
              </fill>
            </x14:dxf>
          </x14:cfRule>
          <xm:sqref>D22:E25</xm:sqref>
        </x14:conditionalFormatting>
        <x14:conditionalFormatting xmlns:xm="http://schemas.microsoft.com/office/excel/2006/main">
          <x14:cfRule type="expression" priority="20" id="{3A4F6395-FA5E-45FE-AB54-84B6B32C3555}">
            <xm:f>Begin!$L$31&gt;=1</xm:f>
            <x14:dxf>
              <fill>
                <patternFill>
                  <bgColor theme="3" tint="0.79998168889431442"/>
                </patternFill>
              </fill>
            </x14:dxf>
          </x14:cfRule>
          <xm:sqref>C15 C18:C20 C23:C25</xm:sqref>
        </x14:conditionalFormatting>
        <x14:conditionalFormatting xmlns:xm="http://schemas.microsoft.com/office/excel/2006/main">
          <x14:cfRule type="expression" priority="19" id="{58E31239-64CC-4F16-9794-5FC20B00E865}">
            <xm:f>Begin!$L$31&gt;=2</xm:f>
            <x14:dxf>
              <fill>
                <patternFill>
                  <bgColor theme="3" tint="0.79998168889431442"/>
                </patternFill>
              </fill>
            </x14:dxf>
          </x14:cfRule>
          <xm:sqref>D15 D18:D20 D23:D25</xm:sqref>
        </x14:conditionalFormatting>
        <x14:conditionalFormatting xmlns:xm="http://schemas.microsoft.com/office/excel/2006/main">
          <x14:cfRule type="expression" priority="18" id="{3D38B9BF-938F-48AC-A6F7-8A838461C90E}">
            <xm:f>Begin!$L$31&gt;=4</xm:f>
            <x14:dxf>
              <fill>
                <patternFill>
                  <bgColor theme="3" tint="0.79998168889431442"/>
                </patternFill>
              </fill>
            </x14:dxf>
          </x14:cfRule>
          <xm:sqref>F15 F18:F20 F23:F25</xm:sqref>
        </x14:conditionalFormatting>
        <x14:conditionalFormatting xmlns:xm="http://schemas.microsoft.com/office/excel/2006/main">
          <x14:cfRule type="expression" priority="17" id="{489BDC8B-7112-43C2-89F9-724909FADFE0}">
            <xm:f>OR($D$14='Y:\Contracteerruimte\2018\Beleid\Definitieve regelgeving en formulieren\[Formulier 2018 Informatieuitvraag Individueel aangepaste hulpmiddelen en PGB.xlsx]Begin'!#REF!,$E$14='Y:\Contracteerruimte\2018\Beleid\Definitieve regelgeving en formulieren\[Formulier 2018 Informatieuitvraag Individueel aangepaste hulpmiddelen en PGB.xlsx]Begin'!#REF!,$F$14='Y:\Contracteerruimte\2018\Beleid\Definitieve regelgeving en formulieren\[Formulier 2018 Informatieuitvraag Individueel aangepaste hulpmiddelen en PGB.xlsx]Begin'!#REF!,$G$14='Y:\Contracteerruimte\2018\Beleid\Definitieve regelgeving en formulieren\[Formulier 2018 Informatieuitvraag Individueel aangepaste hulpmiddelen en PGB.xlsx]Begin'!#REF!,$H$14='Y:\Contracteerruimte\2018\Beleid\Definitieve regelgeving en formulieren\[Formulier 2018 Informatieuitvraag Individueel aangepaste hulpmiddelen en PGB.xlsx]Begin'!#REF!,$I$14='Y:\Contracteerruimte\2018\Beleid\Definitieve regelgeving en formulieren\[Formulier 2018 Informatieuitvraag Individueel aangepaste hulpmiddelen en PGB.xlsx]Begin'!#REF!,$J$14='Y:\Contracteerruimte\2018\Beleid\Definitieve regelgeving en formulieren\[Formulier 2018 Informatieuitvraag Individueel aangepaste hulpmiddelen en PGB.xlsx]Begin'!#REF!,$K$14='Y:\Contracteerruimte\2018\Beleid\Definitieve regelgeving en formulieren\[Formulier 2018 Informatieuitvraag Individueel aangepaste hulpmiddelen en PGB.xlsx]Begin'!#REF!,$L$14='Y:\Contracteerruimte\2018\Beleid\Definitieve regelgeving en formulieren\[Formulier 2018 Informatieuitvraag Individueel aangepaste hulpmiddelen en PGB.xlsx]Begin'!#REF!,$M$14='Y:\Contracteerruimte\2018\Beleid\Definitieve regelgeving en formulieren\[Formulier 2018 Informatieuitvraag Individueel aangepaste hulpmiddelen en PGB.xlsx]Begin'!#REF!,$N$14='Y:\Contracteerruimte\2018\Beleid\Definitieve regelgeving en formulieren\[Formulier 2018 Informatieuitvraag Individueel aangepaste hulpmiddelen en PGB.xlsx]Begin'!#REF!)</xm:f>
            <x14:dxf>
              <fill>
                <patternFill>
                  <bgColor theme="3" tint="0.79998168889431442"/>
                </patternFill>
              </fill>
            </x14:dxf>
          </x14:cfRule>
          <xm:sqref>F22:F25</xm:sqref>
        </x14:conditionalFormatting>
        <x14:conditionalFormatting xmlns:xm="http://schemas.microsoft.com/office/excel/2006/main">
          <x14:cfRule type="expression" priority="16" id="{D4FFC12D-798A-4711-96F3-D6E05342D299}">
            <xm:f>Begin!$L$31&gt;=5</xm:f>
            <x14:dxf>
              <fill>
                <patternFill>
                  <bgColor theme="3" tint="0.79998168889431442"/>
                </patternFill>
              </fill>
            </x14:dxf>
          </x14:cfRule>
          <xm:sqref>G15 G18:G20 G23:G25</xm:sqref>
        </x14:conditionalFormatting>
        <x14:conditionalFormatting xmlns:xm="http://schemas.microsoft.com/office/excel/2006/main">
          <x14:cfRule type="expression" priority="15" id="{2749C370-E473-4A92-81A8-1A993227B6C6}">
            <xm:f>OR($D$14='Y:\Contracteerruimte\2018\Beleid\Definitieve regelgeving en formulieren\[Formulier 2018 Informatieuitvraag Individueel aangepaste hulpmiddelen en PGB.xlsx]Begin'!#REF!,$E$14='Y:\Contracteerruimte\2018\Beleid\Definitieve regelgeving en formulieren\[Formulier 2018 Informatieuitvraag Individueel aangepaste hulpmiddelen en PGB.xlsx]Begin'!#REF!,$F$14='Y:\Contracteerruimte\2018\Beleid\Definitieve regelgeving en formulieren\[Formulier 2018 Informatieuitvraag Individueel aangepaste hulpmiddelen en PGB.xlsx]Begin'!#REF!,$G$14='Y:\Contracteerruimte\2018\Beleid\Definitieve regelgeving en formulieren\[Formulier 2018 Informatieuitvraag Individueel aangepaste hulpmiddelen en PGB.xlsx]Begin'!#REF!,$H$14='Y:\Contracteerruimte\2018\Beleid\Definitieve regelgeving en formulieren\[Formulier 2018 Informatieuitvraag Individueel aangepaste hulpmiddelen en PGB.xlsx]Begin'!#REF!,$I$14='Y:\Contracteerruimte\2018\Beleid\Definitieve regelgeving en formulieren\[Formulier 2018 Informatieuitvraag Individueel aangepaste hulpmiddelen en PGB.xlsx]Begin'!#REF!,$J$14='Y:\Contracteerruimte\2018\Beleid\Definitieve regelgeving en formulieren\[Formulier 2018 Informatieuitvraag Individueel aangepaste hulpmiddelen en PGB.xlsx]Begin'!#REF!,$K$14='Y:\Contracteerruimte\2018\Beleid\Definitieve regelgeving en formulieren\[Formulier 2018 Informatieuitvraag Individueel aangepaste hulpmiddelen en PGB.xlsx]Begin'!#REF!,$L$14='Y:\Contracteerruimte\2018\Beleid\Definitieve regelgeving en formulieren\[Formulier 2018 Informatieuitvraag Individueel aangepaste hulpmiddelen en PGB.xlsx]Begin'!#REF!,$M$14='Y:\Contracteerruimte\2018\Beleid\Definitieve regelgeving en formulieren\[Formulier 2018 Informatieuitvraag Individueel aangepaste hulpmiddelen en PGB.xlsx]Begin'!#REF!,$N$14='Y:\Contracteerruimte\2018\Beleid\Definitieve regelgeving en formulieren\[Formulier 2018 Informatieuitvraag Individueel aangepaste hulpmiddelen en PGB.xlsx]Begin'!#REF!)</xm:f>
            <x14:dxf>
              <fill>
                <patternFill>
                  <bgColor theme="3" tint="0.79998168889431442"/>
                </patternFill>
              </fill>
            </x14:dxf>
          </x14:cfRule>
          <xm:sqref>G22:G25</xm:sqref>
        </x14:conditionalFormatting>
        <x14:conditionalFormatting xmlns:xm="http://schemas.microsoft.com/office/excel/2006/main">
          <x14:cfRule type="expression" priority="14" id="{28B43070-F8EF-4D28-AE65-D7FEE5F11403}">
            <xm:f>Begin!$L$31&gt;=6</xm:f>
            <x14:dxf>
              <fill>
                <patternFill>
                  <bgColor theme="3" tint="0.79998168889431442"/>
                </patternFill>
              </fill>
            </x14:dxf>
          </x14:cfRule>
          <xm:sqref>H15 H18:H20 H23:H25</xm:sqref>
        </x14:conditionalFormatting>
        <x14:conditionalFormatting xmlns:xm="http://schemas.microsoft.com/office/excel/2006/main">
          <x14:cfRule type="expression" priority="13" id="{27310331-627E-41B2-8291-2826DB7239C5}">
            <xm:f>OR($D$14='Y:\Contracteerruimte\2018\Beleid\Definitieve regelgeving en formulieren\[Formulier 2018 Informatieuitvraag Individueel aangepaste hulpmiddelen en PGB.xlsx]Begin'!#REF!,$E$14='Y:\Contracteerruimte\2018\Beleid\Definitieve regelgeving en formulieren\[Formulier 2018 Informatieuitvraag Individueel aangepaste hulpmiddelen en PGB.xlsx]Begin'!#REF!,$F$14='Y:\Contracteerruimte\2018\Beleid\Definitieve regelgeving en formulieren\[Formulier 2018 Informatieuitvraag Individueel aangepaste hulpmiddelen en PGB.xlsx]Begin'!#REF!,$G$14='Y:\Contracteerruimte\2018\Beleid\Definitieve regelgeving en formulieren\[Formulier 2018 Informatieuitvraag Individueel aangepaste hulpmiddelen en PGB.xlsx]Begin'!#REF!,$H$14='Y:\Contracteerruimte\2018\Beleid\Definitieve regelgeving en formulieren\[Formulier 2018 Informatieuitvraag Individueel aangepaste hulpmiddelen en PGB.xlsx]Begin'!#REF!,$I$14='Y:\Contracteerruimte\2018\Beleid\Definitieve regelgeving en formulieren\[Formulier 2018 Informatieuitvraag Individueel aangepaste hulpmiddelen en PGB.xlsx]Begin'!#REF!,$J$14='Y:\Contracteerruimte\2018\Beleid\Definitieve regelgeving en formulieren\[Formulier 2018 Informatieuitvraag Individueel aangepaste hulpmiddelen en PGB.xlsx]Begin'!#REF!,$K$14='Y:\Contracteerruimte\2018\Beleid\Definitieve regelgeving en formulieren\[Formulier 2018 Informatieuitvraag Individueel aangepaste hulpmiddelen en PGB.xlsx]Begin'!#REF!,$L$14='Y:\Contracteerruimte\2018\Beleid\Definitieve regelgeving en formulieren\[Formulier 2018 Informatieuitvraag Individueel aangepaste hulpmiddelen en PGB.xlsx]Begin'!#REF!,$M$14='Y:\Contracteerruimte\2018\Beleid\Definitieve regelgeving en formulieren\[Formulier 2018 Informatieuitvraag Individueel aangepaste hulpmiddelen en PGB.xlsx]Begin'!#REF!,$N$14='Y:\Contracteerruimte\2018\Beleid\Definitieve regelgeving en formulieren\[Formulier 2018 Informatieuitvraag Individueel aangepaste hulpmiddelen en PGB.xlsx]Begin'!#REF!)</xm:f>
            <x14:dxf>
              <fill>
                <patternFill>
                  <bgColor theme="3" tint="0.79998168889431442"/>
                </patternFill>
              </fill>
            </x14:dxf>
          </x14:cfRule>
          <xm:sqref>H22:H25</xm:sqref>
        </x14:conditionalFormatting>
        <x14:conditionalFormatting xmlns:xm="http://schemas.microsoft.com/office/excel/2006/main">
          <x14:cfRule type="expression" priority="12" id="{0824EFC5-32CD-425F-9983-83F86D689423}">
            <xm:f>Begin!$L$31&gt;=7</xm:f>
            <x14:dxf>
              <fill>
                <patternFill>
                  <bgColor theme="3" tint="0.79998168889431442"/>
                </patternFill>
              </fill>
            </x14:dxf>
          </x14:cfRule>
          <xm:sqref>I15 I18:I20 I23:I25</xm:sqref>
        </x14:conditionalFormatting>
        <x14:conditionalFormatting xmlns:xm="http://schemas.microsoft.com/office/excel/2006/main">
          <x14:cfRule type="expression" priority="11" id="{996EB902-F70D-4882-9BAA-1FABA683B216}">
            <xm:f>OR($D$14='Y:\Contracteerruimte\2018\Beleid\Definitieve regelgeving en formulieren\[Formulier 2018 Informatieuitvraag Individueel aangepaste hulpmiddelen en PGB.xlsx]Begin'!#REF!,$E$14='Y:\Contracteerruimte\2018\Beleid\Definitieve regelgeving en formulieren\[Formulier 2018 Informatieuitvraag Individueel aangepaste hulpmiddelen en PGB.xlsx]Begin'!#REF!,$F$14='Y:\Contracteerruimte\2018\Beleid\Definitieve regelgeving en formulieren\[Formulier 2018 Informatieuitvraag Individueel aangepaste hulpmiddelen en PGB.xlsx]Begin'!#REF!,$G$14='Y:\Contracteerruimte\2018\Beleid\Definitieve regelgeving en formulieren\[Formulier 2018 Informatieuitvraag Individueel aangepaste hulpmiddelen en PGB.xlsx]Begin'!#REF!,$H$14='Y:\Contracteerruimte\2018\Beleid\Definitieve regelgeving en formulieren\[Formulier 2018 Informatieuitvraag Individueel aangepaste hulpmiddelen en PGB.xlsx]Begin'!#REF!,$I$14='Y:\Contracteerruimte\2018\Beleid\Definitieve regelgeving en formulieren\[Formulier 2018 Informatieuitvraag Individueel aangepaste hulpmiddelen en PGB.xlsx]Begin'!#REF!,$J$14='Y:\Contracteerruimte\2018\Beleid\Definitieve regelgeving en formulieren\[Formulier 2018 Informatieuitvraag Individueel aangepaste hulpmiddelen en PGB.xlsx]Begin'!#REF!,$K$14='Y:\Contracteerruimte\2018\Beleid\Definitieve regelgeving en formulieren\[Formulier 2018 Informatieuitvraag Individueel aangepaste hulpmiddelen en PGB.xlsx]Begin'!#REF!,$L$14='Y:\Contracteerruimte\2018\Beleid\Definitieve regelgeving en formulieren\[Formulier 2018 Informatieuitvraag Individueel aangepaste hulpmiddelen en PGB.xlsx]Begin'!#REF!,$M$14='Y:\Contracteerruimte\2018\Beleid\Definitieve regelgeving en formulieren\[Formulier 2018 Informatieuitvraag Individueel aangepaste hulpmiddelen en PGB.xlsx]Begin'!#REF!,$N$14='Y:\Contracteerruimte\2018\Beleid\Definitieve regelgeving en formulieren\[Formulier 2018 Informatieuitvraag Individueel aangepaste hulpmiddelen en PGB.xlsx]Begin'!#REF!)</xm:f>
            <x14:dxf>
              <fill>
                <patternFill>
                  <bgColor theme="3" tint="0.79998168889431442"/>
                </patternFill>
              </fill>
            </x14:dxf>
          </x14:cfRule>
          <xm:sqref>I22:I25</xm:sqref>
        </x14:conditionalFormatting>
        <x14:conditionalFormatting xmlns:xm="http://schemas.microsoft.com/office/excel/2006/main">
          <x14:cfRule type="expression" priority="10" id="{55939B3D-D685-490F-9770-0042B274F62A}">
            <xm:f>Begin!$L$31&gt;=8</xm:f>
            <x14:dxf>
              <fill>
                <patternFill>
                  <bgColor theme="3" tint="0.79998168889431442"/>
                </patternFill>
              </fill>
            </x14:dxf>
          </x14:cfRule>
          <xm:sqref>J15 J18:J20 J23:J25</xm:sqref>
        </x14:conditionalFormatting>
        <x14:conditionalFormatting xmlns:xm="http://schemas.microsoft.com/office/excel/2006/main">
          <x14:cfRule type="expression" priority="9" id="{4F431438-B46D-458E-BF98-7B011751BC85}">
            <xm:f>OR($D$14='Y:\Contracteerruimte\2018\Beleid\Definitieve regelgeving en formulieren\[Formulier 2018 Informatieuitvraag Individueel aangepaste hulpmiddelen en PGB.xlsx]Begin'!#REF!,$E$14='Y:\Contracteerruimte\2018\Beleid\Definitieve regelgeving en formulieren\[Formulier 2018 Informatieuitvraag Individueel aangepaste hulpmiddelen en PGB.xlsx]Begin'!#REF!,$F$14='Y:\Contracteerruimte\2018\Beleid\Definitieve regelgeving en formulieren\[Formulier 2018 Informatieuitvraag Individueel aangepaste hulpmiddelen en PGB.xlsx]Begin'!#REF!,$G$14='Y:\Contracteerruimte\2018\Beleid\Definitieve regelgeving en formulieren\[Formulier 2018 Informatieuitvraag Individueel aangepaste hulpmiddelen en PGB.xlsx]Begin'!#REF!,$H$14='Y:\Contracteerruimte\2018\Beleid\Definitieve regelgeving en formulieren\[Formulier 2018 Informatieuitvraag Individueel aangepaste hulpmiddelen en PGB.xlsx]Begin'!#REF!,$I$14='Y:\Contracteerruimte\2018\Beleid\Definitieve regelgeving en formulieren\[Formulier 2018 Informatieuitvraag Individueel aangepaste hulpmiddelen en PGB.xlsx]Begin'!#REF!,$J$14='Y:\Contracteerruimte\2018\Beleid\Definitieve regelgeving en formulieren\[Formulier 2018 Informatieuitvraag Individueel aangepaste hulpmiddelen en PGB.xlsx]Begin'!#REF!,$K$14='Y:\Contracteerruimte\2018\Beleid\Definitieve regelgeving en formulieren\[Formulier 2018 Informatieuitvraag Individueel aangepaste hulpmiddelen en PGB.xlsx]Begin'!#REF!,$L$14='Y:\Contracteerruimte\2018\Beleid\Definitieve regelgeving en formulieren\[Formulier 2018 Informatieuitvraag Individueel aangepaste hulpmiddelen en PGB.xlsx]Begin'!#REF!,$M$14='Y:\Contracteerruimte\2018\Beleid\Definitieve regelgeving en formulieren\[Formulier 2018 Informatieuitvraag Individueel aangepaste hulpmiddelen en PGB.xlsx]Begin'!#REF!,$N$14='Y:\Contracteerruimte\2018\Beleid\Definitieve regelgeving en formulieren\[Formulier 2018 Informatieuitvraag Individueel aangepaste hulpmiddelen en PGB.xlsx]Begin'!#REF!)</xm:f>
            <x14:dxf>
              <fill>
                <patternFill>
                  <bgColor theme="3" tint="0.79998168889431442"/>
                </patternFill>
              </fill>
            </x14:dxf>
          </x14:cfRule>
          <xm:sqref>J22:J25</xm:sqref>
        </x14:conditionalFormatting>
        <x14:conditionalFormatting xmlns:xm="http://schemas.microsoft.com/office/excel/2006/main">
          <x14:cfRule type="expression" priority="8" id="{E9164B88-3573-4701-8EC7-7408C01E8513}">
            <xm:f>Begin!$L$31&gt;=9</xm:f>
            <x14:dxf>
              <fill>
                <patternFill>
                  <bgColor theme="3" tint="0.79998168889431442"/>
                </patternFill>
              </fill>
            </x14:dxf>
          </x14:cfRule>
          <xm:sqref>K15 K18:K20 K23:K25</xm:sqref>
        </x14:conditionalFormatting>
        <x14:conditionalFormatting xmlns:xm="http://schemas.microsoft.com/office/excel/2006/main">
          <x14:cfRule type="expression" priority="7" id="{9801C3F3-F963-4FF7-AE9F-205D74E61AE0}">
            <xm:f>OR($D$14='Y:\Contracteerruimte\2018\Beleid\Definitieve regelgeving en formulieren\[Formulier 2018 Informatieuitvraag Individueel aangepaste hulpmiddelen en PGB.xlsx]Begin'!#REF!,$E$14='Y:\Contracteerruimte\2018\Beleid\Definitieve regelgeving en formulieren\[Formulier 2018 Informatieuitvraag Individueel aangepaste hulpmiddelen en PGB.xlsx]Begin'!#REF!,$F$14='Y:\Contracteerruimte\2018\Beleid\Definitieve regelgeving en formulieren\[Formulier 2018 Informatieuitvraag Individueel aangepaste hulpmiddelen en PGB.xlsx]Begin'!#REF!,$G$14='Y:\Contracteerruimte\2018\Beleid\Definitieve regelgeving en formulieren\[Formulier 2018 Informatieuitvraag Individueel aangepaste hulpmiddelen en PGB.xlsx]Begin'!#REF!,$H$14='Y:\Contracteerruimte\2018\Beleid\Definitieve regelgeving en formulieren\[Formulier 2018 Informatieuitvraag Individueel aangepaste hulpmiddelen en PGB.xlsx]Begin'!#REF!,$I$14='Y:\Contracteerruimte\2018\Beleid\Definitieve regelgeving en formulieren\[Formulier 2018 Informatieuitvraag Individueel aangepaste hulpmiddelen en PGB.xlsx]Begin'!#REF!,$J$14='Y:\Contracteerruimte\2018\Beleid\Definitieve regelgeving en formulieren\[Formulier 2018 Informatieuitvraag Individueel aangepaste hulpmiddelen en PGB.xlsx]Begin'!#REF!,$K$14='Y:\Contracteerruimte\2018\Beleid\Definitieve regelgeving en formulieren\[Formulier 2018 Informatieuitvraag Individueel aangepaste hulpmiddelen en PGB.xlsx]Begin'!#REF!,$L$14='Y:\Contracteerruimte\2018\Beleid\Definitieve regelgeving en formulieren\[Formulier 2018 Informatieuitvraag Individueel aangepaste hulpmiddelen en PGB.xlsx]Begin'!#REF!,$M$14='Y:\Contracteerruimte\2018\Beleid\Definitieve regelgeving en formulieren\[Formulier 2018 Informatieuitvraag Individueel aangepaste hulpmiddelen en PGB.xlsx]Begin'!#REF!,$N$14='Y:\Contracteerruimte\2018\Beleid\Definitieve regelgeving en formulieren\[Formulier 2018 Informatieuitvraag Individueel aangepaste hulpmiddelen en PGB.xlsx]Begin'!#REF!)</xm:f>
            <x14:dxf>
              <fill>
                <patternFill>
                  <bgColor theme="3" tint="0.79998168889431442"/>
                </patternFill>
              </fill>
            </x14:dxf>
          </x14:cfRule>
          <xm:sqref>K22:K25</xm:sqref>
        </x14:conditionalFormatting>
        <x14:conditionalFormatting xmlns:xm="http://schemas.microsoft.com/office/excel/2006/main">
          <x14:cfRule type="expression" priority="6" id="{FE83CB82-3FF0-49EB-903C-0F28D6927B5D}">
            <xm:f>Begin!$L$31&gt;=10</xm:f>
            <x14:dxf>
              <fill>
                <patternFill>
                  <bgColor theme="3" tint="0.79998168889431442"/>
                </patternFill>
              </fill>
            </x14:dxf>
          </x14:cfRule>
          <xm:sqref>L15 L18:L20 L23:L25</xm:sqref>
        </x14:conditionalFormatting>
        <x14:conditionalFormatting xmlns:xm="http://schemas.microsoft.com/office/excel/2006/main">
          <x14:cfRule type="expression" priority="5" id="{9C8C756C-6144-4E0E-B336-78E46BABF003}">
            <xm:f>OR($D$14='Y:\Contracteerruimte\2018\Beleid\Definitieve regelgeving en formulieren\[Formulier 2018 Informatieuitvraag Individueel aangepaste hulpmiddelen en PGB.xlsx]Begin'!#REF!,$E$14='Y:\Contracteerruimte\2018\Beleid\Definitieve regelgeving en formulieren\[Formulier 2018 Informatieuitvraag Individueel aangepaste hulpmiddelen en PGB.xlsx]Begin'!#REF!,$F$14='Y:\Contracteerruimte\2018\Beleid\Definitieve regelgeving en formulieren\[Formulier 2018 Informatieuitvraag Individueel aangepaste hulpmiddelen en PGB.xlsx]Begin'!#REF!,$G$14='Y:\Contracteerruimte\2018\Beleid\Definitieve regelgeving en formulieren\[Formulier 2018 Informatieuitvraag Individueel aangepaste hulpmiddelen en PGB.xlsx]Begin'!#REF!,$H$14='Y:\Contracteerruimte\2018\Beleid\Definitieve regelgeving en formulieren\[Formulier 2018 Informatieuitvraag Individueel aangepaste hulpmiddelen en PGB.xlsx]Begin'!#REF!,$I$14='Y:\Contracteerruimte\2018\Beleid\Definitieve regelgeving en formulieren\[Formulier 2018 Informatieuitvraag Individueel aangepaste hulpmiddelen en PGB.xlsx]Begin'!#REF!,$J$14='Y:\Contracteerruimte\2018\Beleid\Definitieve regelgeving en formulieren\[Formulier 2018 Informatieuitvraag Individueel aangepaste hulpmiddelen en PGB.xlsx]Begin'!#REF!,$K$14='Y:\Contracteerruimte\2018\Beleid\Definitieve regelgeving en formulieren\[Formulier 2018 Informatieuitvraag Individueel aangepaste hulpmiddelen en PGB.xlsx]Begin'!#REF!,$L$14='Y:\Contracteerruimte\2018\Beleid\Definitieve regelgeving en formulieren\[Formulier 2018 Informatieuitvraag Individueel aangepaste hulpmiddelen en PGB.xlsx]Begin'!#REF!,$M$14='Y:\Contracteerruimte\2018\Beleid\Definitieve regelgeving en formulieren\[Formulier 2018 Informatieuitvraag Individueel aangepaste hulpmiddelen en PGB.xlsx]Begin'!#REF!,$N$14='Y:\Contracteerruimte\2018\Beleid\Definitieve regelgeving en formulieren\[Formulier 2018 Informatieuitvraag Individueel aangepaste hulpmiddelen en PGB.xlsx]Begin'!#REF!)</xm:f>
            <x14:dxf>
              <fill>
                <patternFill>
                  <bgColor theme="3" tint="0.79998168889431442"/>
                </patternFill>
              </fill>
            </x14:dxf>
          </x14:cfRule>
          <xm:sqref>L22:L25</xm:sqref>
        </x14:conditionalFormatting>
        <x14:conditionalFormatting xmlns:xm="http://schemas.microsoft.com/office/excel/2006/main">
          <x14:cfRule type="expression" priority="4" id="{DFE733AE-02EB-4F8F-B72A-627E3683CEB2}">
            <xm:f>Begin!$L$31&gt;=11</xm:f>
            <x14:dxf>
              <fill>
                <patternFill>
                  <bgColor theme="3" tint="0.79998168889431442"/>
                </patternFill>
              </fill>
            </x14:dxf>
          </x14:cfRule>
          <xm:sqref>M15 M18:M20 M23:M25</xm:sqref>
        </x14:conditionalFormatting>
        <x14:conditionalFormatting xmlns:xm="http://schemas.microsoft.com/office/excel/2006/main">
          <x14:cfRule type="expression" priority="3" id="{A1137BA4-7F07-4EA9-A0B3-043CFDC05B34}">
            <xm:f>OR($D$14='Y:\Contracteerruimte\2018\Beleid\Definitieve regelgeving en formulieren\[Formulier 2018 Informatieuitvraag Individueel aangepaste hulpmiddelen en PGB.xlsx]Begin'!#REF!,$E$14='Y:\Contracteerruimte\2018\Beleid\Definitieve regelgeving en formulieren\[Formulier 2018 Informatieuitvraag Individueel aangepaste hulpmiddelen en PGB.xlsx]Begin'!#REF!,$F$14='Y:\Contracteerruimte\2018\Beleid\Definitieve regelgeving en formulieren\[Formulier 2018 Informatieuitvraag Individueel aangepaste hulpmiddelen en PGB.xlsx]Begin'!#REF!,$G$14='Y:\Contracteerruimte\2018\Beleid\Definitieve regelgeving en formulieren\[Formulier 2018 Informatieuitvraag Individueel aangepaste hulpmiddelen en PGB.xlsx]Begin'!#REF!,$H$14='Y:\Contracteerruimte\2018\Beleid\Definitieve regelgeving en formulieren\[Formulier 2018 Informatieuitvraag Individueel aangepaste hulpmiddelen en PGB.xlsx]Begin'!#REF!,$I$14='Y:\Contracteerruimte\2018\Beleid\Definitieve regelgeving en formulieren\[Formulier 2018 Informatieuitvraag Individueel aangepaste hulpmiddelen en PGB.xlsx]Begin'!#REF!,$J$14='Y:\Contracteerruimte\2018\Beleid\Definitieve regelgeving en formulieren\[Formulier 2018 Informatieuitvraag Individueel aangepaste hulpmiddelen en PGB.xlsx]Begin'!#REF!,$K$14='Y:\Contracteerruimte\2018\Beleid\Definitieve regelgeving en formulieren\[Formulier 2018 Informatieuitvraag Individueel aangepaste hulpmiddelen en PGB.xlsx]Begin'!#REF!,$L$14='Y:\Contracteerruimte\2018\Beleid\Definitieve regelgeving en formulieren\[Formulier 2018 Informatieuitvraag Individueel aangepaste hulpmiddelen en PGB.xlsx]Begin'!#REF!,$M$14='Y:\Contracteerruimte\2018\Beleid\Definitieve regelgeving en formulieren\[Formulier 2018 Informatieuitvraag Individueel aangepaste hulpmiddelen en PGB.xlsx]Begin'!#REF!,$N$14='Y:\Contracteerruimte\2018\Beleid\Definitieve regelgeving en formulieren\[Formulier 2018 Informatieuitvraag Individueel aangepaste hulpmiddelen en PGB.xlsx]Begin'!#REF!)</xm:f>
            <x14:dxf>
              <fill>
                <patternFill>
                  <bgColor theme="3" tint="0.79998168889431442"/>
                </patternFill>
              </fill>
            </x14:dxf>
          </x14:cfRule>
          <xm:sqref>M22:M25</xm:sqref>
        </x14:conditionalFormatting>
        <x14:conditionalFormatting xmlns:xm="http://schemas.microsoft.com/office/excel/2006/main">
          <x14:cfRule type="expression" priority="2" id="{BCFF544E-5B13-4176-B150-050E7C1BF580}">
            <xm:f>Begin!$L$31&gt;=12</xm:f>
            <x14:dxf>
              <fill>
                <patternFill>
                  <bgColor theme="3" tint="0.79998168889431442"/>
                </patternFill>
              </fill>
            </x14:dxf>
          </x14:cfRule>
          <xm:sqref>N15 N18:N20 N23:N25</xm:sqref>
        </x14:conditionalFormatting>
        <x14:conditionalFormatting xmlns:xm="http://schemas.microsoft.com/office/excel/2006/main">
          <x14:cfRule type="expression" priority="1" id="{4F97BB43-BA89-4F43-AB0E-82B41DFB16FA}">
            <xm:f>OR($D$14='Y:\Contracteerruimte\2018\Beleid\Definitieve regelgeving en formulieren\[Formulier 2018 Informatieuitvraag Individueel aangepaste hulpmiddelen en PGB.xlsx]Begin'!#REF!,$E$14='Y:\Contracteerruimte\2018\Beleid\Definitieve regelgeving en formulieren\[Formulier 2018 Informatieuitvraag Individueel aangepaste hulpmiddelen en PGB.xlsx]Begin'!#REF!,$F$14='Y:\Contracteerruimte\2018\Beleid\Definitieve regelgeving en formulieren\[Formulier 2018 Informatieuitvraag Individueel aangepaste hulpmiddelen en PGB.xlsx]Begin'!#REF!,$G$14='Y:\Contracteerruimte\2018\Beleid\Definitieve regelgeving en formulieren\[Formulier 2018 Informatieuitvraag Individueel aangepaste hulpmiddelen en PGB.xlsx]Begin'!#REF!,$H$14='Y:\Contracteerruimte\2018\Beleid\Definitieve regelgeving en formulieren\[Formulier 2018 Informatieuitvraag Individueel aangepaste hulpmiddelen en PGB.xlsx]Begin'!#REF!,$I$14='Y:\Contracteerruimte\2018\Beleid\Definitieve regelgeving en formulieren\[Formulier 2018 Informatieuitvraag Individueel aangepaste hulpmiddelen en PGB.xlsx]Begin'!#REF!,$J$14='Y:\Contracteerruimte\2018\Beleid\Definitieve regelgeving en formulieren\[Formulier 2018 Informatieuitvraag Individueel aangepaste hulpmiddelen en PGB.xlsx]Begin'!#REF!,$K$14='Y:\Contracteerruimte\2018\Beleid\Definitieve regelgeving en formulieren\[Formulier 2018 Informatieuitvraag Individueel aangepaste hulpmiddelen en PGB.xlsx]Begin'!#REF!,$L$14='Y:\Contracteerruimte\2018\Beleid\Definitieve regelgeving en formulieren\[Formulier 2018 Informatieuitvraag Individueel aangepaste hulpmiddelen en PGB.xlsx]Begin'!#REF!,$M$14='Y:\Contracteerruimte\2018\Beleid\Definitieve regelgeving en formulieren\[Formulier 2018 Informatieuitvraag Individueel aangepaste hulpmiddelen en PGB.xlsx]Begin'!#REF!,$N$14='Y:\Contracteerruimte\2018\Beleid\Definitieve regelgeving en formulieren\[Formulier 2018 Informatieuitvraag Individueel aangepaste hulpmiddelen en PGB.xlsx]Begin'!#REF!)</xm:f>
            <x14:dxf>
              <fill>
                <patternFill>
                  <bgColor theme="3" tint="0.79998168889431442"/>
                </patternFill>
              </fill>
            </x14:dxf>
          </x14:cfRule>
          <xm:sqref>N22:N25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P157"/>
  <sheetViews>
    <sheetView showGridLines="0" topLeftCell="A13" zoomScaleNormal="100" workbookViewId="0">
      <selection activeCell="O1" sqref="O1"/>
    </sheetView>
  </sheetViews>
  <sheetFormatPr defaultColWidth="0" defaultRowHeight="15" zeroHeight="1" x14ac:dyDescent="0.25"/>
  <cols>
    <col min="1" max="1" width="9.140625" style="4" customWidth="1"/>
    <col min="2" max="15" width="9.140625" customWidth="1"/>
    <col min="16" max="16" width="9.140625" hidden="1" customWidth="1"/>
  </cols>
  <sheetData>
    <row r="1" spans="1:1" ht="87.75" customHeight="1" x14ac:dyDescent="0.25">
      <c r="A1" s="99" t="s">
        <v>110</v>
      </c>
    </row>
    <row r="2" spans="1:1" x14ac:dyDescent="0.25"/>
    <row r="3" spans="1:1" x14ac:dyDescent="0.25"/>
    <row r="4" spans="1:1" x14ac:dyDescent="0.25"/>
    <row r="5" spans="1:1" x14ac:dyDescent="0.25"/>
    <row r="6" spans="1:1" x14ac:dyDescent="0.25"/>
    <row r="7" spans="1:1" x14ac:dyDescent="0.25"/>
    <row r="8" spans="1:1" x14ac:dyDescent="0.25"/>
    <row r="9" spans="1:1" x14ac:dyDescent="0.25"/>
    <row r="10" spans="1:1" x14ac:dyDescent="0.25"/>
    <row r="11" spans="1:1" x14ac:dyDescent="0.25"/>
    <row r="12" spans="1:1" x14ac:dyDescent="0.25"/>
    <row r="13" spans="1:1" x14ac:dyDescent="0.25"/>
    <row r="14" spans="1:1" x14ac:dyDescent="0.25"/>
    <row r="15" spans="1:1" x14ac:dyDescent="0.25"/>
    <row r="16" spans="1:1"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t="32.25" hidden="1" customHeight="1" x14ac:dyDescent="0.25"/>
    <row r="69" ht="33" hidden="1" customHeight="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sheetData>
  <sheetProtection algorithmName="SHA-512" hashValue="r1yQJldjGNtpDYcWyArcQS4Y+6ulhXQMg4+8p7G376XfdjDIAa9HmgosdRRawS/BEZ0adR1skQk/slX/On6woA==" saltValue="9oZt/7qj2Ftnnwtq/HrZyg==" spinCount="100000" sheet="1" objects="1" scenarios="1"/>
  <customSheetViews>
    <customSheetView guid="{EDFB694D-00A4-4D0C-8E8E-CCF86156B749}" showGridLines="0" hiddenColumns="1">
      <selection activeCell="A4" sqref="A4"/>
      <pageMargins left="0.7" right="0.7" top="0.75" bottom="0.75" header="0.3" footer="0.3"/>
    </customSheetView>
  </customSheetViews>
  <pageMargins left="0.7" right="0.7" top="0.75" bottom="0.75" header="0.3" footer="0.3"/>
  <pageSetup paperSize="9" scale="6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Begin</vt:lpstr>
      <vt:lpstr>Hulpmiddelen</vt:lpstr>
      <vt:lpstr>Toelichting</vt:lpstr>
      <vt:lpstr>Begin!Afdrukbereik</vt:lpstr>
      <vt:lpstr>Hulpmiddelen!Afdrukbereik</vt:lpstr>
    </vt:vector>
  </TitlesOfParts>
  <Company>Nederlandse Zorgautoriteit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Formulier 2017 Informatieuitvraag Individueel aangepaste hulpmiddelen en PGB</dc:title>
  <dc:creator>Erp, Pieter van</dc:creator>
  <cp:lastModifiedBy>Verschoor, Gerhard</cp:lastModifiedBy>
  <cp:lastPrinted>2018-01-18T14:12:29Z</cp:lastPrinted>
  <dcterms:created xsi:type="dcterms:W3CDTF">2012-11-05T12:23:58Z</dcterms:created>
  <dcterms:modified xsi:type="dcterms:W3CDTF">2020-09-28T08:58:53Z</dcterms:modified>
</cp:coreProperties>
</file>