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32C" lockStructure="1"/>
  <bookViews>
    <workbookView xWindow="735" yWindow="3570" windowWidth="19440" windowHeight="8805" tabRatio="922"/>
  </bookViews>
  <sheets>
    <sheet name="Instructie" sheetId="19" r:id="rId1"/>
    <sheet name="Voorblad" sheetId="1" r:id="rId2"/>
    <sheet name="Foutmeldingen" sheetId="12" r:id="rId3"/>
    <sheet name="Budgetparameters" sheetId="17" r:id="rId4"/>
    <sheet name="Opbrengsten" sheetId="15" r:id="rId5"/>
    <sheet name="Resultaat" sheetId="18" r:id="rId6"/>
    <sheet name="Toelichting" sheetId="16" r:id="rId7"/>
    <sheet name="mutaties nieuw" sheetId="13" state="hidden" r:id="rId8"/>
  </sheets>
  <externalReferences>
    <externalReference r:id="rId9"/>
    <externalReference r:id="rId10"/>
    <externalReference r:id="rId11"/>
    <externalReference r:id="rId12"/>
    <externalReference r:id="rId13"/>
    <externalReference r:id="rId14"/>
  </externalReferences>
  <definedNames>
    <definedName name="__123Graph_C" localSheetId="2" hidden="1">[1]I_03007!#REF!</definedName>
    <definedName name="__123Graph_C" localSheetId="7" hidden="1">[2]I_03007!#REF!</definedName>
    <definedName name="__123Graph_C" hidden="1">[1]I_03007!#REF!</definedName>
    <definedName name="__123Graph_D" localSheetId="2" hidden="1">[1]I_03007!#REF!</definedName>
    <definedName name="__123Graph_D" localSheetId="7" hidden="1">[2]I_03007!#REF!</definedName>
    <definedName name="__123Graph_D" hidden="1">[1]I_03007!#REF!</definedName>
    <definedName name="__123Graph_E" localSheetId="2" hidden="1">[1]I_03007!#REF!</definedName>
    <definedName name="__123Graph_E" localSheetId="7" hidden="1">[2]I_03007!#REF!</definedName>
    <definedName name="__123Graph_E" hidden="1">[1]I_03007!#REF!</definedName>
    <definedName name="__123Graph_Z" localSheetId="2" hidden="1">[1]I_03007!#REF!</definedName>
    <definedName name="__123Graph_Z" localSheetId="7" hidden="1">[3]I_03007!#REF!</definedName>
    <definedName name="__123Graph_Z" hidden="1">[1]I_03007!#REF!</definedName>
    <definedName name="_Fill" localSheetId="7" hidden="1">#REF!</definedName>
    <definedName name="_Fill" hidden="1">#REF!</definedName>
    <definedName name="_xlnm._FilterDatabase" localSheetId="2" hidden="1">Foutmeldingen!#REF!</definedName>
    <definedName name="_xlnm._FilterDatabase" localSheetId="1" hidden="1">Voorblad!#REF!</definedName>
    <definedName name="_ftn1" localSheetId="3">Budgetparameters!$B$55</definedName>
    <definedName name="_ftn2" localSheetId="5">Resultaat!#REF!</definedName>
    <definedName name="_ftn3" localSheetId="0">Instructie!$O$40</definedName>
    <definedName name="_ftn4" localSheetId="0">Instructie!$O$41</definedName>
    <definedName name="_ftn5" localSheetId="0">Instructie!$O$42</definedName>
    <definedName name="_ftn6" localSheetId="0">Instructie!$O$43</definedName>
    <definedName name="_ftnref1" localSheetId="3">Budgetparameters!#REF!</definedName>
    <definedName name="_Order1" hidden="1">255</definedName>
    <definedName name="_Order2" hidden="1">255</definedName>
    <definedName name="_vb1">#REF!</definedName>
    <definedName name="_xlnm.Print_Area" localSheetId="3">Budgetparameters!$B$1:$L$54</definedName>
    <definedName name="_xlnm.Print_Area" localSheetId="2">Foutmeldingen!$A$1:$D$25</definedName>
    <definedName name="_xlnm.Print_Area" localSheetId="1">Voorblad!$A$3:$Q$45</definedName>
    <definedName name="Afdruktitels_MI">[4]I_03007!$A$1:$IV$5</definedName>
    <definedName name="BUPAG17">'[5]Budget 2008'!#REF!</definedName>
    <definedName name="BUPAG18">'[5]Budget 2008'!#REF!</definedName>
    <definedName name="Cat">[6]Voorblad!$H$13</definedName>
    <definedName name="Expl_">[4]I_03007!#REF!</definedName>
    <definedName name="Expl_522">[4]I_03007!#REF!</definedName>
    <definedName name="Expl_523">[4]I_03007!#REF!</definedName>
    <definedName name="Expl_524">[4]I_03007!#REF!</definedName>
    <definedName name="Expl_525">[4]I_03007!#REF!</definedName>
    <definedName name="Expl_526">[4]I_03007!#REF!</definedName>
    <definedName name="getal">#REF!</definedName>
    <definedName name="getal_data">#REF!</definedName>
    <definedName name="kolom">#REF!</definedName>
    <definedName name="kolom_data">#REF!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NR">[6]Voorblad!$I$13</definedName>
    <definedName name="nummer">Voorblad!#REF!</definedName>
    <definedName name="raarietswataangepastmoetworden">#REF!</definedName>
    <definedName name="tabblad">#REF!</definedName>
    <definedName name="totaal1996">[4]I_03007!$A$4:$D$43</definedName>
    <definedName name="totaal1997">[4]I_03007!$A$46:$D$85</definedName>
    <definedName name="totaal1998">[4]I_03007!$A$88:$D$127</definedName>
    <definedName name="totaal1999">[4]I_03007!$A$130:$D$169</definedName>
    <definedName name="totaal2000">[4]I_03007!$A$172:$D$211</definedName>
    <definedName name="waarde" hidden="1">#REF!</definedName>
    <definedName name="Z_60683068_AF12_11D4_9642_08005ACCD915_.wvu.Rows" localSheetId="2" hidden="1">Foutmeldingen!#REF!,Foutmeldingen!#REF!,Foutmeldingen!#REF!,Foutmeldingen!#REF!</definedName>
    <definedName name="Z_60683068_AF12_11D4_9642_08005ACCD915_.wvu.Rows" localSheetId="1" hidden="1">Voorblad!#REF!,Voorblad!#REF!,Voorblad!$32:$32,Voorblad!#REF!</definedName>
    <definedName name="Z_DAD6A131_E761_4D81_9E80_5D69ABC35FD4_.wvu.PrintArea" localSheetId="2" hidden="1">Foutmeldingen!#REF!</definedName>
    <definedName name="Z_DAD6A131_E761_4D81_9E80_5D69ABC35FD4_.wvu.PrintArea" localSheetId="1" hidden="1">Voorblad!$A$3:$P$32</definedName>
    <definedName name="Z_DAD6A131_E761_4D81_9E80_5D69ABC35FD4_.wvu.PrintTitles" localSheetId="2" hidden="1">Foutmeldingen!$2:$2</definedName>
    <definedName name="Z_DAD6A131_E761_4D81_9E80_5D69ABC35FD4_.wvu.PrintTitles" localSheetId="1" hidden="1">Voorblad!$3:$15</definedName>
    <definedName name="Z_DAD6A131_E761_4D81_9E80_5D69ABC35FD4_.wvu.Rows" localSheetId="2" hidden="1">Foutmeldingen!$3:$65520,Foutmeldingen!$1:$2,Foutmeldingen!#REF!,Foutmeldingen!#REF!</definedName>
    <definedName name="Z_DAD6A131_E761_4D81_9E80_5D69ABC35FD4_.wvu.Rows" localSheetId="1" hidden="1">Voorblad!$36:$65541,Voorblad!$1:$3,Voorblad!#REF!,Voorblad!#REF!</definedName>
  </definedNames>
  <calcPr calcId="145621"/>
  <customWorkbookViews>
    <customWorkbookView name="B.J. Oplaat - Persoonlijke weergave" guid="{DAD6A131-E761-4D81-9E80-5D69ABC35FD4}" mergeInterval="0" personalView="1" maximized="1" windowWidth="1276" windowHeight="807" tabRatio="922" activeSheetId="8"/>
  </customWorkbookViews>
</workbook>
</file>

<file path=xl/calcChain.xml><?xml version="1.0" encoding="utf-8"?>
<calcChain xmlns="http://schemas.openxmlformats.org/spreadsheetml/2006/main">
  <c r="I9" i="15" l="1"/>
  <c r="I4" i="15"/>
  <c r="I5" i="15"/>
  <c r="I6" i="15"/>
  <c r="I7" i="15"/>
  <c r="I8" i="15"/>
  <c r="I3" i="15"/>
  <c r="H9" i="15"/>
  <c r="J9" i="15" s="1"/>
  <c r="H8" i="15"/>
  <c r="H7" i="15"/>
  <c r="H6" i="15"/>
  <c r="H5" i="15"/>
  <c r="H3" i="15"/>
  <c r="J3" i="15" s="1"/>
  <c r="J8" i="15" l="1"/>
  <c r="J6" i="15"/>
  <c r="J7" i="15"/>
  <c r="I10" i="15"/>
  <c r="I19" i="15" s="1"/>
  <c r="J5" i="15"/>
  <c r="L51" i="17"/>
  <c r="G30" i="17" l="1"/>
  <c r="G14" i="17"/>
  <c r="F14" i="17"/>
  <c r="K21" i="17" l="1"/>
  <c r="J21" i="17"/>
  <c r="L21" i="17" s="1"/>
  <c r="J22" i="17"/>
  <c r="D10" i="15" l="1"/>
  <c r="L45" i="17"/>
  <c r="L46" i="17"/>
  <c r="L44" i="17"/>
  <c r="P43" i="17"/>
  <c r="L47" i="17" l="1"/>
  <c r="M11" i="15"/>
  <c r="M18" i="15"/>
  <c r="P7" i="17" l="1"/>
  <c r="P15" i="17"/>
  <c r="P31" i="17"/>
  <c r="P32" i="17"/>
  <c r="P39" i="17"/>
  <c r="P48" i="17"/>
  <c r="P50" i="17"/>
  <c r="F8" i="12" l="1"/>
  <c r="F7" i="12"/>
  <c r="J17" i="17" l="1"/>
  <c r="K17" i="17"/>
  <c r="J18" i="17"/>
  <c r="K18" i="17"/>
  <c r="J19" i="17"/>
  <c r="K19" i="17"/>
  <c r="J20" i="17"/>
  <c r="K20" i="17"/>
  <c r="K22" i="17"/>
  <c r="J23" i="17"/>
  <c r="K23" i="17"/>
  <c r="J24" i="17"/>
  <c r="K24" i="17"/>
  <c r="J25" i="17"/>
  <c r="K25" i="17"/>
  <c r="J26" i="17"/>
  <c r="K26" i="17"/>
  <c r="J27" i="17"/>
  <c r="K27" i="17"/>
  <c r="J28" i="17"/>
  <c r="K28" i="17"/>
  <c r="J29" i="17"/>
  <c r="K29" i="17"/>
  <c r="K16" i="17"/>
  <c r="J16" i="17"/>
  <c r="K9" i="17"/>
  <c r="K10" i="17"/>
  <c r="K11" i="17"/>
  <c r="K12" i="17"/>
  <c r="K13" i="17"/>
  <c r="J9" i="17"/>
  <c r="J10" i="17"/>
  <c r="J11" i="17"/>
  <c r="J12" i="17"/>
  <c r="J13" i="17"/>
  <c r="L29" i="17" l="1"/>
  <c r="P29" i="17" s="1"/>
  <c r="L11" i="17"/>
  <c r="P11" i="17" s="1"/>
  <c r="L12" i="17"/>
  <c r="P12" i="17" s="1"/>
  <c r="L16" i="17"/>
  <c r="P16" i="17" s="1"/>
  <c r="L10" i="17"/>
  <c r="P10" i="17" s="1"/>
  <c r="L27" i="17"/>
  <c r="P27" i="17" s="1"/>
  <c r="L24" i="17"/>
  <c r="P24" i="17" s="1"/>
  <c r="L20" i="17"/>
  <c r="P20" i="17" s="1"/>
  <c r="L18" i="17"/>
  <c r="P18" i="17" s="1"/>
  <c r="L25" i="17"/>
  <c r="P25" i="17" s="1"/>
  <c r="L13" i="17"/>
  <c r="P13" i="17" s="1"/>
  <c r="L9" i="17"/>
  <c r="P9" i="17" s="1"/>
  <c r="L28" i="17"/>
  <c r="P28" i="17" s="1"/>
  <c r="L17" i="17"/>
  <c r="P17" i="17" s="1"/>
  <c r="L26" i="17"/>
  <c r="P26" i="17" s="1"/>
  <c r="L23" i="17"/>
  <c r="P23" i="17" s="1"/>
  <c r="L22" i="17"/>
  <c r="P22" i="17" s="1"/>
  <c r="L19" i="17"/>
  <c r="P19" i="17" s="1"/>
  <c r="P51" i="17"/>
  <c r="L41" i="17"/>
  <c r="P41" i="17" s="1"/>
  <c r="L40" i="17"/>
  <c r="P40" i="17" s="1"/>
  <c r="L33" i="17"/>
  <c r="P33" i="17" s="1"/>
  <c r="L34" i="17"/>
  <c r="P34" i="17" s="1"/>
  <c r="L35" i="17"/>
  <c r="P35" i="17" s="1"/>
  <c r="L36" i="17"/>
  <c r="P36" i="17" s="1"/>
  <c r="L37" i="17"/>
  <c r="P37" i="17" s="1"/>
  <c r="F38" i="17"/>
  <c r="F30" i="17"/>
  <c r="K8" i="17"/>
  <c r="J8" i="17"/>
  <c r="K4" i="17"/>
  <c r="K5" i="17"/>
  <c r="K3" i="17"/>
  <c r="J4" i="17"/>
  <c r="J5" i="17"/>
  <c r="J3" i="17"/>
  <c r="J30" i="17"/>
  <c r="K30" i="17"/>
  <c r="F6" i="17"/>
  <c r="L8" i="17" l="1"/>
  <c r="P8" i="17" s="1"/>
  <c r="K6" i="17"/>
  <c r="L4" i="17"/>
  <c r="K14" i="17"/>
  <c r="J14" i="17"/>
  <c r="L5" i="17"/>
  <c r="J6" i="17"/>
  <c r="L3" i="17"/>
  <c r="L14" i="17" l="1"/>
  <c r="P14" i="17" s="1"/>
  <c r="L30" i="17"/>
  <c r="P30" i="17" s="1"/>
  <c r="G39" i="13"/>
  <c r="AW6" i="13" s="1"/>
  <c r="G40" i="13"/>
  <c r="AX6" i="13" s="1"/>
  <c r="G41" i="13"/>
  <c r="AY6" i="13" s="1"/>
  <c r="G42" i="13"/>
  <c r="AZ6" i="13" s="1"/>
  <c r="G38" i="13"/>
  <c r="AV6" i="13" s="1"/>
  <c r="E39" i="13"/>
  <c r="AR6" i="13" s="1"/>
  <c r="E40" i="13"/>
  <c r="AS6" i="13" s="1"/>
  <c r="E41" i="13"/>
  <c r="AT6" i="13" s="1"/>
  <c r="E42" i="13"/>
  <c r="AU6" i="13" s="1"/>
  <c r="E38" i="13"/>
  <c r="AQ6" i="13" s="1"/>
  <c r="F36" i="13"/>
  <c r="C36" i="13"/>
  <c r="G30" i="13"/>
  <c r="AI6" i="13" s="1"/>
  <c r="G31" i="13"/>
  <c r="AJ6" i="13" s="1"/>
  <c r="G32" i="13"/>
  <c r="AK6" i="13" s="1"/>
  <c r="G33" i="13"/>
  <c r="AL6" i="13" s="1"/>
  <c r="G34" i="13"/>
  <c r="AM6" i="13" s="1"/>
  <c r="G35" i="13"/>
  <c r="AN6" i="13" s="1"/>
  <c r="G29" i="13"/>
  <c r="AH6" i="13" s="1"/>
  <c r="E30" i="13"/>
  <c r="AB6" i="13" s="1"/>
  <c r="E31" i="13"/>
  <c r="AC6" i="13" s="1"/>
  <c r="E32" i="13"/>
  <c r="AD6" i="13" s="1"/>
  <c r="E33" i="13"/>
  <c r="AE6" i="13" s="1"/>
  <c r="E34" i="13"/>
  <c r="AF6" i="13" s="1"/>
  <c r="E35" i="13"/>
  <c r="AG6" i="13" s="1"/>
  <c r="E29" i="13"/>
  <c r="AA6" i="13" s="1"/>
  <c r="E27" i="13"/>
  <c r="Y6" i="13" s="1"/>
  <c r="E26" i="13"/>
  <c r="X6" i="13" s="1"/>
  <c r="E25" i="13"/>
  <c r="W6" i="13" s="1"/>
  <c r="E21" i="13"/>
  <c r="S6" i="13" s="1"/>
  <c r="E22" i="13"/>
  <c r="T6" i="13" s="1"/>
  <c r="E23" i="13"/>
  <c r="U6" i="13" s="1"/>
  <c r="E24" i="13"/>
  <c r="V6" i="13" s="1"/>
  <c r="E20" i="13"/>
  <c r="R6" i="13" s="1"/>
  <c r="C3" i="13"/>
  <c r="E11" i="13"/>
  <c r="I6" i="13" s="1"/>
  <c r="E12" i="13"/>
  <c r="J6" i="13" s="1"/>
  <c r="E13" i="13"/>
  <c r="K6" i="13" s="1"/>
  <c r="E14" i="13"/>
  <c r="L6" i="13" s="1"/>
  <c r="E15" i="13"/>
  <c r="M6" i="13" s="1"/>
  <c r="E16" i="13"/>
  <c r="N6" i="13" s="1"/>
  <c r="E17" i="13"/>
  <c r="O6" i="13" s="1"/>
  <c r="E18" i="13"/>
  <c r="P6" i="13" s="1"/>
  <c r="E19" i="13"/>
  <c r="Q6" i="13" s="1"/>
  <c r="E10" i="13"/>
  <c r="H6" i="13" s="1"/>
  <c r="G3" i="13"/>
  <c r="C6" i="13"/>
  <c r="B6" i="13"/>
  <c r="B8" i="12"/>
  <c r="B7" i="12"/>
  <c r="F6" i="12"/>
  <c r="F5" i="12"/>
  <c r="F4" i="12"/>
  <c r="E17" i="15"/>
  <c r="D17" i="15"/>
  <c r="F43" i="1" l="1"/>
  <c r="F3" i="13" s="1"/>
  <c r="F42" i="1"/>
  <c r="E3" i="13" s="1"/>
  <c r="F41" i="1"/>
  <c r="D3" i="13" s="1"/>
  <c r="F13" i="15" l="1"/>
  <c r="F14" i="15"/>
  <c r="F15" i="15"/>
  <c r="F16" i="15"/>
  <c r="F12" i="15"/>
  <c r="F4" i="15"/>
  <c r="F5" i="15"/>
  <c r="F6" i="15"/>
  <c r="F7" i="15"/>
  <c r="F8" i="15"/>
  <c r="F9" i="15"/>
  <c r="F3" i="15"/>
  <c r="F17" i="15" l="1"/>
  <c r="I13" i="15"/>
  <c r="I14" i="15"/>
  <c r="I15" i="15"/>
  <c r="I16" i="15"/>
  <c r="I12" i="15"/>
  <c r="H16" i="15"/>
  <c r="H13" i="15"/>
  <c r="J13" i="15" s="1"/>
  <c r="M13" i="15" s="1"/>
  <c r="H14" i="15"/>
  <c r="H15" i="15"/>
  <c r="H12" i="15"/>
  <c r="H4" i="15"/>
  <c r="H10" i="15" s="1"/>
  <c r="H19" i="15" s="1"/>
  <c r="F10" i="15"/>
  <c r="E10" i="15"/>
  <c r="M7" i="15" l="1"/>
  <c r="J14" i="15"/>
  <c r="M14" i="15" s="1"/>
  <c r="J12" i="15"/>
  <c r="M12" i="15" s="1"/>
  <c r="M6" i="15"/>
  <c r="M8" i="15"/>
  <c r="J4" i="15"/>
  <c r="J16" i="15"/>
  <c r="M16" i="15" s="1"/>
  <c r="J15" i="15"/>
  <c r="M15" i="15" s="1"/>
  <c r="H17" i="15"/>
  <c r="I17" i="15"/>
  <c r="M9" i="15"/>
  <c r="M5" i="15"/>
  <c r="M3" i="15"/>
  <c r="M4" i="15" l="1"/>
  <c r="J10" i="15"/>
  <c r="J19" i="15" s="1"/>
  <c r="J17" i="15"/>
  <c r="M17" i="15" s="1"/>
  <c r="D11" i="18"/>
  <c r="O42" i="1" s="1"/>
  <c r="E6" i="13" s="1"/>
  <c r="M10" i="15" l="1"/>
  <c r="E36" i="13"/>
  <c r="AO6" i="13" s="1"/>
  <c r="J21" i="15"/>
  <c r="E37" i="13" s="1"/>
  <c r="AP6" i="13" s="1"/>
  <c r="G36" i="13" l="1"/>
  <c r="M19" i="15"/>
  <c r="M21" i="15" s="1"/>
  <c r="C6" i="18"/>
  <c r="O44" i="1"/>
  <c r="G6" i="13" s="1"/>
  <c r="M23" i="15" l="1"/>
  <c r="F11" i="12" s="1"/>
  <c r="B11" i="12" s="1"/>
  <c r="G6" i="17"/>
  <c r="P4" i="17"/>
  <c r="P5" i="17"/>
  <c r="P3" i="17" l="1"/>
  <c r="L38" i="17"/>
  <c r="L6" i="17"/>
  <c r="EC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DS3" i="13"/>
  <c r="DJ3" i="13"/>
  <c r="DF3" i="13"/>
  <c r="DD3" i="13"/>
  <c r="DC3" i="13"/>
  <c r="DB3" i="13"/>
  <c r="CY3" i="13"/>
  <c r="CX3" i="13"/>
  <c r="CU3" i="13"/>
  <c r="CT3" i="13"/>
  <c r="CQ3" i="13"/>
  <c r="CL3" i="13"/>
  <c r="CK3" i="13"/>
  <c r="CJ3" i="13"/>
  <c r="CI3" i="13"/>
  <c r="CH3" i="13"/>
  <c r="CD3" i="13"/>
  <c r="CA3" i="13"/>
  <c r="BW3" i="13"/>
  <c r="BV3" i="13"/>
  <c r="BS3" i="13"/>
  <c r="BR3" i="13"/>
  <c r="BO3" i="13"/>
  <c r="BN3" i="13"/>
  <c r="BG3" i="13"/>
  <c r="BF3" i="13"/>
  <c r="BE3" i="13"/>
  <c r="BC3" i="13"/>
  <c r="BB3" i="13"/>
  <c r="O11" i="1"/>
  <c r="CF3" i="13"/>
  <c r="CV3" i="13"/>
  <c r="DH3" i="13"/>
  <c r="BH3" i="13"/>
  <c r="BD3" i="13"/>
  <c r="CB3" i="13"/>
  <c r="CR3" i="13"/>
  <c r="DP3" i="13"/>
  <c r="DO3" i="13"/>
  <c r="DG3" i="13"/>
  <c r="DK3" i="13"/>
  <c r="CE3" i="13"/>
  <c r="CG3" i="13"/>
  <c r="BA3" i="13"/>
  <c r="BZ3" i="13"/>
  <c r="CP3" i="13"/>
  <c r="BJ3" i="13"/>
  <c r="BI3" i="13"/>
  <c r="BM3" i="13"/>
  <c r="CW3" i="13"/>
  <c r="BQ3" i="13"/>
  <c r="DR3" i="13"/>
  <c r="CM3" i="13"/>
  <c r="DN3" i="13"/>
  <c r="CZ3" i="13"/>
  <c r="BT3" i="13"/>
  <c r="CO3" i="13"/>
  <c r="BX3" i="13"/>
  <c r="BK3" i="13"/>
  <c r="BU3" i="13"/>
  <c r="BY3" i="13"/>
  <c r="CN3" i="13"/>
  <c r="BL3" i="13"/>
  <c r="DT3" i="13"/>
  <c r="DU6" i="13"/>
  <c r="DL3" i="13"/>
  <c r="CC3" i="13"/>
  <c r="BP3" i="13"/>
  <c r="DX6" i="13"/>
  <c r="DW6" i="13"/>
  <c r="DV6" i="13"/>
  <c r="D3" i="18" l="1"/>
  <c r="L49" i="17"/>
  <c r="P38" i="17"/>
  <c r="P6" i="17"/>
  <c r="L42" i="17"/>
  <c r="P42" i="17" s="1"/>
  <c r="CS3" i="13"/>
  <c r="DA3" i="13"/>
  <c r="DE3" i="13"/>
  <c r="DI3" i="13"/>
  <c r="DM3" i="13"/>
  <c r="DQ3" i="13"/>
  <c r="N51" i="17" l="1"/>
  <c r="M51" i="17" s="1"/>
  <c r="F9" i="12"/>
  <c r="L54" i="17"/>
  <c r="ED6" i="13"/>
  <c r="F10" i="12" l="1"/>
  <c r="B10" i="12" s="1"/>
  <c r="P47" i="17"/>
  <c r="P49" i="17" l="1"/>
  <c r="T49" i="17" l="1"/>
  <c r="T50" i="17" s="1"/>
  <c r="S49" i="17"/>
  <c r="S50" i="17" s="1"/>
  <c r="P54" i="17" l="1"/>
  <c r="P56" i="17" s="1"/>
  <c r="O13" i="1" s="1"/>
  <c r="B9" i="12"/>
  <c r="E28" i="13"/>
  <c r="Z6" i="13" s="1"/>
  <c r="C7" i="18"/>
  <c r="D5" i="18" s="1"/>
  <c r="D9" i="18" s="1"/>
  <c r="D13" i="18" l="1"/>
  <c r="O43" i="1" s="1"/>
  <c r="F6" i="13" s="1"/>
  <c r="O41" i="1"/>
  <c r="D6" i="13" s="1"/>
  <c r="B5" i="12" l="1"/>
  <c r="B6" i="12"/>
  <c r="B4" i="12" l="1"/>
  <c r="F13" i="12"/>
  <c r="A27" i="1" l="1"/>
  <c r="L30" i="1"/>
  <c r="L20" i="1"/>
  <c r="L25" i="1"/>
</calcChain>
</file>

<file path=xl/sharedStrings.xml><?xml version="1.0" encoding="utf-8"?>
<sst xmlns="http://schemas.openxmlformats.org/spreadsheetml/2006/main" count="346" uniqueCount="195">
  <si>
    <t>Datum</t>
  </si>
  <si>
    <t>cat.</t>
  </si>
  <si>
    <t>nr.</t>
  </si>
  <si>
    <t>Naam</t>
  </si>
  <si>
    <t>Plaats</t>
  </si>
  <si>
    <t>Telefoon</t>
  </si>
  <si>
    <t>Registratienummer NZa</t>
  </si>
  <si>
    <t>Systeemdatum</t>
  </si>
  <si>
    <t>Controlegetal</t>
  </si>
  <si>
    <t>Versiedatum</t>
  </si>
  <si>
    <t>(handtekening)</t>
  </si>
  <si>
    <t>Zorgaanbieder</t>
  </si>
  <si>
    <t>Aanvraag</t>
  </si>
  <si>
    <t>Vervaldatum</t>
  </si>
  <si>
    <t>Contactpersoon</t>
  </si>
  <si>
    <t>E-mail</t>
  </si>
  <si>
    <t>AGB-code</t>
  </si>
  <si>
    <t>Handtekening</t>
  </si>
  <si>
    <t>Verzekeraar 1</t>
  </si>
  <si>
    <t>Ondertekening namens het Bestuur van de zorgaanbieder</t>
  </si>
  <si>
    <t>Verzekeraar 2</t>
  </si>
  <si>
    <t>Verzekeraar 3</t>
  </si>
  <si>
    <t>(naam)</t>
  </si>
  <si>
    <t>(datum)</t>
  </si>
  <si>
    <t>Foutmeldingen</t>
  </si>
  <si>
    <t>blad</t>
  </si>
  <si>
    <t>foutmelding</t>
  </si>
  <si>
    <t>OK?</t>
  </si>
  <si>
    <t>code</t>
  </si>
  <si>
    <t>NR</t>
  </si>
  <si>
    <t>U hebt geen contactpersoon van de zorgaanbieder ingevuld.</t>
  </si>
  <si>
    <t>Cat</t>
  </si>
  <si>
    <t>LMNAC</t>
  </si>
  <si>
    <t>LNAC</t>
  </si>
  <si>
    <t>OPVDBC</t>
  </si>
  <si>
    <t>kostencodes</t>
  </si>
  <si>
    <t>onder-overproductie DBC's</t>
  </si>
  <si>
    <t>percentage onder-over DBC's</t>
  </si>
  <si>
    <t>totale productie DBC's</t>
  </si>
  <si>
    <t>eenmalige verrekening DBC's</t>
  </si>
  <si>
    <t>NCKNIP</t>
  </si>
  <si>
    <t>min</t>
  </si>
  <si>
    <t>max</t>
  </si>
  <si>
    <t>LMDBC</t>
  </si>
  <si>
    <t>AKNIEUW</t>
  </si>
  <si>
    <t>Triagist: hbo opgeleide verpleegkundige</t>
  </si>
  <si>
    <t>Per fte</t>
  </si>
  <si>
    <t>Hbo opgeleide verpleegkundige</t>
  </si>
  <si>
    <t>Basisarts</t>
  </si>
  <si>
    <t>Verpleeghuisarts</t>
  </si>
  <si>
    <t>Verslavingsarts</t>
  </si>
  <si>
    <t>Ervaringsdeskundige</t>
  </si>
  <si>
    <t>Psychiater / Medisch specialist</t>
  </si>
  <si>
    <t>Sociaal psychiatrisch verpleegkundige</t>
  </si>
  <si>
    <t>Gz-psycholoog</t>
  </si>
  <si>
    <t>Ggz verpleegkundig specialist</t>
  </si>
  <si>
    <t>Bedden</t>
  </si>
  <si>
    <t>Verblijfscategorie D</t>
  </si>
  <si>
    <t>Per jaar, per bed</t>
  </si>
  <si>
    <t>Verblijfscategorie E</t>
  </si>
  <si>
    <t>Verblijfscategorie F</t>
  </si>
  <si>
    <t>Verblijfscategorie G</t>
  </si>
  <si>
    <t>Verblijfscategorie H</t>
  </si>
  <si>
    <t>Materiële kosten</t>
  </si>
  <si>
    <t>Auto (lease)</t>
  </si>
  <si>
    <t>Per auto, per jaar</t>
  </si>
  <si>
    <t>Accountantsprotocol</t>
  </si>
  <si>
    <t>Per accountants-verklaring</t>
  </si>
  <si>
    <t>Vrije marge</t>
  </si>
  <si>
    <t>+ of - 5%</t>
  </si>
  <si>
    <t>Post</t>
  </si>
  <si>
    <t>Type</t>
  </si>
  <si>
    <t>Totaal afspraak</t>
  </si>
  <si>
    <t>Subtotaal Bedden</t>
  </si>
  <si>
    <t>Subtotaal Materiele kosten</t>
  </si>
  <si>
    <t>DP_1</t>
  </si>
  <si>
    <t>DP_2</t>
  </si>
  <si>
    <t>DP_3</t>
  </si>
  <si>
    <t>B_D</t>
  </si>
  <si>
    <t>B_E</t>
  </si>
  <si>
    <t>B_F</t>
  </si>
  <si>
    <t>B_G</t>
  </si>
  <si>
    <t>B_H</t>
  </si>
  <si>
    <t>MK_1</t>
  </si>
  <si>
    <t>MK_2</t>
  </si>
  <si>
    <t>sub_DP</t>
  </si>
  <si>
    <t>sub_B</t>
  </si>
  <si>
    <t>sub_BP</t>
  </si>
  <si>
    <t>Tot_BP</t>
  </si>
  <si>
    <t>Prestaties</t>
  </si>
  <si>
    <t>Aantal patienten</t>
  </si>
  <si>
    <t>Crisis-dbc binnen budget - vanaf 0 tot en met 99 minuten</t>
  </si>
  <si>
    <t>Crisis-dbc binnen budget - vanaf 100 tot en met 199 minuten</t>
  </si>
  <si>
    <t>Crisis-dbc binnen budget - vanaf 200 tot en met 399 minuten</t>
  </si>
  <si>
    <t>Crisis-dbc binnen budget - vanaf 400 tot en met 799 minuten</t>
  </si>
  <si>
    <t>Crisis-dbc binnen budget - vanaf 800 tot en met 1.199 minuten</t>
  </si>
  <si>
    <t>Crisis-dbc binnen budget - vanaf 1.200 tot en met 1.799 minuten</t>
  </si>
  <si>
    <t>Crisis-dbc binnen budget - vanaf 1.800 minuten</t>
  </si>
  <si>
    <t>Aantal dagen</t>
  </si>
  <si>
    <t>Verblijf crisis binnen budget D (gemiddelde verzorgingsgraad)</t>
  </si>
  <si>
    <t>Verblijf crisis binnen budget E (intensieve verzorgingsgraad)</t>
  </si>
  <si>
    <t>Verblijf crisis binnen budget F (extra intensieve verzorgingsgraad)</t>
  </si>
  <si>
    <t>Verblijf crisis binnen budget G (zeer intensieve verzorgingsgraad)</t>
  </si>
  <si>
    <t>Verblijf crisis binnen budget H (high intensive care)</t>
  </si>
  <si>
    <t>Eenheid</t>
  </si>
  <si>
    <t>Totaal aantal</t>
  </si>
  <si>
    <t>behandeling</t>
  </si>
  <si>
    <t>Verblijf</t>
  </si>
  <si>
    <t>Verdeelsleutel voorcalculatie (% Zvw o.b.v. gewogen omzet bij gelijke tarieven Zvw en JW)</t>
  </si>
  <si>
    <t>Onderdeel</t>
  </si>
  <si>
    <t>Voorlopig budget kosten triage</t>
  </si>
  <si>
    <t xml:space="preserve">--&gt; Verdeelsleutel voorlopig aandeel Zvw </t>
  </si>
  <si>
    <t>--&gt; voorlopig budget kosten beoordeling en behandeling</t>
  </si>
  <si>
    <t>Bedrag</t>
  </si>
  <si>
    <t>Totaal voorlopig budget in budgetparameters</t>
  </si>
  <si>
    <t>U dient het NZa-nummer in te vullen</t>
  </si>
  <si>
    <t>Nummer KvK</t>
  </si>
  <si>
    <t>Acute psychiatrische hulpverlening</t>
  </si>
  <si>
    <t>gebudgetteerde aanbieders van acute psychiatrische hulpverlening</t>
  </si>
  <si>
    <t xml:space="preserve">Door ondertekening van dit formulier verzoeken partijen de NZa op grond van artikel 52, aanhef en onderdeel e, van de Wmg, en met inachtneming van de geldende beleidsregels en regelingen, het voorlopig opbrengstresultaat vast te stellen. </t>
  </si>
  <si>
    <t xml:space="preserve">Verdeelsleutel voorcalculatie </t>
  </si>
  <si>
    <t>Regioplan is overeengekomen</t>
  </si>
  <si>
    <t>Gebudgetteerde zorgaanbieder en zorgverzekeraar(s) hebben concrete schriftelijke afspraken gemaakt over de levering van acute psychiatrische hulpverlening</t>
  </si>
  <si>
    <t>Representerend zorgverzekeraar(s)</t>
  </si>
  <si>
    <t>U heeft niet aangegeven of er een regioplan is overeengekomen.</t>
  </si>
  <si>
    <t>Voorblad</t>
  </si>
  <si>
    <t>U heeft niet aangegeven of er concrete schriftelijke afspraken zijn over de levering van acute psychiatrische hulpverlening.</t>
  </si>
  <si>
    <t>Budgetparameters</t>
  </si>
  <si>
    <t>Opbrengsten</t>
  </si>
  <si>
    <t>Subtotaal Budgetparameters</t>
  </si>
  <si>
    <t xml:space="preserve">Maximum (bedrag over het subtotaal) </t>
  </si>
  <si>
    <t>Aantal 18-</t>
  </si>
  <si>
    <t>Aantal  18 jaar en ouder</t>
  </si>
  <si>
    <t>Omzet 18-</t>
  </si>
  <si>
    <t>Omzet 18 jaar en ouder</t>
  </si>
  <si>
    <t>Totaal omzet</t>
  </si>
  <si>
    <t>Totaal te verwachten omzet/ voorlopige opbrengsten o.b.v. vaste tarieven Zvw</t>
  </si>
  <si>
    <t>Voorlopig budget kosten beoordeling en behandeling Zvw</t>
  </si>
  <si>
    <t>Subtotaal Behandeling</t>
  </si>
  <si>
    <t>Subtotaal Verblijf</t>
  </si>
  <si>
    <t>Ja</t>
  </si>
  <si>
    <t>Nee</t>
  </si>
  <si>
    <t>U hebt geen  NZa-nummer ingevuld.</t>
  </si>
  <si>
    <t>U hebt geen contactpersoon van de representerende verzekeraar(s) ingevuld.</t>
  </si>
  <si>
    <t>* U wordt verzocht het ingevulde excelbestand (met eventuele bijlagen) en een PDF-bestand met het ondertekende voorblad in te dienen via ons aanvragenportaal (https://aanvragen.nza.nl/). Uitsluitend ondertekende formulieren worden in behandeling genomen.</t>
  </si>
  <si>
    <t>U heeft geen voorlopig budget (tabblad Budgetparameters) ingevuld.</t>
  </si>
  <si>
    <t xml:space="preserve">U heeft geen voorlopige opbrengsten ingevuld. </t>
  </si>
  <si>
    <t>dagen</t>
  </si>
  <si>
    <t>aantal pat</t>
  </si>
  <si>
    <t>Aanvraag voorlopig opbrengstresultaat 2020</t>
  </si>
  <si>
    <t>Totaal voorlopige opbrengsten Zvw 2020</t>
  </si>
  <si>
    <t>Totaal voorlopig budget Zvw 2020</t>
  </si>
  <si>
    <t>Aanvraag voorlopig opbrengstresultaat Zvw 2020</t>
  </si>
  <si>
    <t>Personeel Triage</t>
  </si>
  <si>
    <t>Subtotaal personeel triage</t>
  </si>
  <si>
    <t>Personeel beoordeling</t>
  </si>
  <si>
    <t>Subtotaal personeel beoordeling</t>
  </si>
  <si>
    <t>Personeel behandeling</t>
  </si>
  <si>
    <t>Subtotaal personeel behandeling</t>
  </si>
  <si>
    <t>Tarief 2020</t>
  </si>
  <si>
    <t>Arts (waaronder Agio/ Agnio)</t>
  </si>
  <si>
    <t xml:space="preserve">Waarde (prijspeil 2020) vast </t>
  </si>
  <si>
    <t>Aantal afspraak (fysiek aanwezig)</t>
  </si>
  <si>
    <t>Aantal afspraak (beschikbaar/bereik-baar)</t>
  </si>
  <si>
    <t>Waarde (prijspeil 2020) vast  (fysiek anwezig)</t>
  </si>
  <si>
    <t>Subtotaal fysiek aanwezig</t>
  </si>
  <si>
    <t xml:space="preserve">Aantal afspraak </t>
  </si>
  <si>
    <t>Psychiater</t>
  </si>
  <si>
    <t>Arts verslavingszorg</t>
  </si>
  <si>
    <t>Psychotherapeut</t>
  </si>
  <si>
    <t>Sociaal Pedagogisch Hulpverlener</t>
  </si>
  <si>
    <t>Psycholoog (geen verdere specialisatie)</t>
  </si>
  <si>
    <t>Verpleegkundige (art.3)</t>
  </si>
  <si>
    <t>GGZ-agoog</t>
  </si>
  <si>
    <t>GGZ-Vaktherapeut</t>
  </si>
  <si>
    <t>Waarde (prijspeil 2020) vast (beschikbaar/bereik-baar)</t>
  </si>
  <si>
    <t>Subtotaal beschikbaar/bereik-baar</t>
  </si>
  <si>
    <t>Inzenden vòòr 1 december 2019</t>
  </si>
  <si>
    <t>Voorlopige opbrengsten en verdeelsleutel obv omzet</t>
  </si>
  <si>
    <t>Aanvraag voorlopig opbrengstresultaat</t>
  </si>
  <si>
    <t xml:space="preserve">2020 - 01 - </t>
  </si>
  <si>
    <t>Behandeling</t>
  </si>
  <si>
    <t>Triage</t>
  </si>
  <si>
    <t>Beoordeling</t>
  </si>
  <si>
    <t>Aantal triage teams</t>
  </si>
  <si>
    <t>Aantal beoordelingslocaties</t>
  </si>
  <si>
    <t>Aantal kamers</t>
  </si>
  <si>
    <t>ggz Verpleegkundig specialist</t>
  </si>
  <si>
    <t>Sociaal geriater</t>
  </si>
  <si>
    <t>Verblijfscategorie H (HIC)</t>
  </si>
  <si>
    <t>Ambulante kapitaallasten</t>
  </si>
  <si>
    <t>Subtotaal ambulante kapitaallasten</t>
  </si>
  <si>
    <t>Onregelmatigheidstoeslag</t>
  </si>
  <si>
    <t>Maatschappelijk werkende</t>
  </si>
  <si>
    <t xml:space="preserve">U heeft de vrije marge niet juist ingevuld. De vrije marge mag maximaal + of - 5% zijn van het subtotaal.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</si>
</sst>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Red]&quot;€&quot;\ \-#,##0"/>
    <numFmt numFmtId="44" formatCode="_ &quot;€&quot;\ * #,##0.00_ ;_ &quot;€&quot;\ * \-#,##0.00_ ;_ &quot;€&quot;\ * &quot;-&quot;??_ ;_ @_ "/>
    <numFmt numFmtId="164" formatCode="_-&quot;€&quot;\ * #,##0.00_-;_-&quot;€&quot;\ * #,##0.00\-;_-&quot;€&quot;\ * &quot;-&quot;??_-;_-@_-"/>
    <numFmt numFmtId="165" formatCode="#,##0_ ;\(#,##0\);"/>
    <numFmt numFmtId="166" formatCode="\ \ƒ* #,##0_ \ ;\ \ƒ* ;\ \ƒ* "/>
    <numFmt numFmtId="167" formatCode="&quot;F&quot;\ #,##0_-;&quot;F&quot;\ #,##0\-"/>
    <numFmt numFmtId="168" formatCode="#,##0_ \ ;\(#,##0\)_ ;"/>
    <numFmt numFmtId="169" formatCode="dd/mm/yy;@"/>
    <numFmt numFmtId="170" formatCode="0.0%"/>
    <numFmt numFmtId="171" formatCode="&quot;€&quot;\ #,##0.00"/>
    <numFmt numFmtId="172" formatCode="0.0000"/>
    <numFmt numFmtId="173" formatCode="#,##0.0000"/>
    <numFmt numFmtId="174" formatCode="0.0"/>
  </numFmts>
  <fonts count="39" x14ac:knownFonts="1">
    <font>
      <sz val="10"/>
      <name val="Arial"/>
    </font>
    <font>
      <sz val="10"/>
      <name val="Arial"/>
      <family val="2"/>
    </font>
    <font>
      <sz val="8"/>
      <name val="Helv"/>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i/>
      <sz val="9"/>
      <name val="Verdana"/>
      <family val="2"/>
    </font>
    <font>
      <sz val="10"/>
      <name val="Verdana"/>
      <family val="2"/>
    </font>
    <font>
      <b/>
      <sz val="9"/>
      <color indexed="10"/>
      <name val="Verdana"/>
      <family val="2"/>
    </font>
    <font>
      <sz val="8"/>
      <name val="Arial"/>
      <family val="2"/>
    </font>
    <font>
      <sz val="8"/>
      <name val="Verdana"/>
      <family val="2"/>
    </font>
    <font>
      <b/>
      <sz val="10"/>
      <name val="Verdana"/>
      <family val="2"/>
    </font>
    <font>
      <sz val="10"/>
      <name val="Arial"/>
      <family val="2"/>
    </font>
    <font>
      <b/>
      <sz val="11"/>
      <name val="Verdana"/>
      <family val="2"/>
    </font>
    <font>
      <b/>
      <sz val="10"/>
      <color indexed="10"/>
      <name val="Verdana"/>
      <family val="2"/>
    </font>
    <font>
      <sz val="10"/>
      <color indexed="10"/>
      <name val="Verdana"/>
      <family val="2"/>
    </font>
    <font>
      <sz val="8"/>
      <name val="Arial"/>
      <family val="2"/>
    </font>
    <font>
      <u/>
      <sz val="10"/>
      <color theme="10"/>
      <name val="Arial"/>
      <family val="2"/>
    </font>
    <font>
      <u/>
      <sz val="10"/>
      <color theme="10"/>
      <name val="Verdana"/>
      <family val="2"/>
    </font>
    <font>
      <sz val="10"/>
      <color rgb="FFFFFFFF"/>
      <name val="Verdana"/>
      <family val="2"/>
    </font>
    <font>
      <b/>
      <sz val="10"/>
      <color rgb="FFFFFFFF"/>
      <name val="Verdana"/>
      <family val="2"/>
    </font>
    <font>
      <sz val="10"/>
      <color rgb="FF000000"/>
      <name val="Verdana"/>
      <family val="2"/>
    </font>
    <font>
      <sz val="10"/>
      <color theme="0" tint="-0.34998626667073579"/>
      <name val="Verdana"/>
      <family val="2"/>
    </font>
    <font>
      <b/>
      <sz val="16"/>
      <name val="Verdana"/>
      <family val="2"/>
    </font>
    <font>
      <b/>
      <sz val="9"/>
      <color rgb="FFFFFFFF"/>
      <name val="Verdana"/>
      <family val="2"/>
    </font>
    <font>
      <sz val="7"/>
      <color rgb="FFFFFFFF"/>
      <name val="Verdana"/>
      <family val="2"/>
    </font>
    <font>
      <sz val="7"/>
      <color rgb="FF000000"/>
      <name val="Verdana"/>
      <family val="2"/>
    </font>
    <font>
      <sz val="9"/>
      <color theme="0"/>
      <name val="Verdana"/>
      <family val="2"/>
    </font>
    <font>
      <sz val="11"/>
      <name val="Verdana"/>
      <family val="2"/>
    </font>
    <font>
      <sz val="11"/>
      <color rgb="FF000000"/>
      <name val="Verdana"/>
      <family val="2"/>
    </font>
    <font>
      <sz val="10"/>
      <color rgb="FFFF0000"/>
      <name val="Verdana"/>
      <family val="2"/>
    </font>
    <font>
      <sz val="11"/>
      <color indexed="8"/>
      <name val="Calibri"/>
      <family val="2"/>
      <scheme val="minor"/>
    </font>
    <font>
      <sz val="10"/>
      <color indexed="8"/>
      <name val="Verdana"/>
      <family val="2"/>
    </font>
  </fonts>
  <fills count="20">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rgb="FFD7DCEF"/>
        <bgColor indexed="64"/>
      </patternFill>
    </fill>
    <fill>
      <patternFill patternType="solid">
        <fgColor rgb="FF0C5EA6"/>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mediumGray"/>
    </fill>
    <fill>
      <patternFill patternType="mediumGray">
        <bgColor theme="0"/>
      </patternFill>
    </fill>
    <fill>
      <patternFill patternType="solid">
        <fgColor rgb="FFE0C6C0"/>
        <bgColor indexed="64"/>
      </patternFill>
    </fill>
  </fills>
  <borders count="84">
    <border>
      <left/>
      <right/>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1">
    <xf numFmtId="0" fontId="0" fillId="0" borderId="0"/>
    <xf numFmtId="0" fontId="2" fillId="0" borderId="0"/>
    <xf numFmtId="0" fontId="2" fillId="0" borderId="1"/>
    <xf numFmtId="164" fontId="1" fillId="0" borderId="0" applyFont="0" applyFill="0" applyBorder="0" applyAlignment="0" applyProtection="0"/>
    <xf numFmtId="165" fontId="8" fillId="12" borderId="2" applyProtection="0">
      <protection locked="0"/>
    </xf>
    <xf numFmtId="0" fontId="3" fillId="2" borderId="1"/>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applyFill="0" applyBorder="0"/>
    <xf numFmtId="0" fontId="1" fillId="0" borderId="0"/>
    <xf numFmtId="0" fontId="5" fillId="0" borderId="3" applyFill="0" applyBorder="0"/>
    <xf numFmtId="166" fontId="5" fillId="0" borderId="3" applyFill="0" applyBorder="0"/>
    <xf numFmtId="0" fontId="5" fillId="0" borderId="3" applyFill="0" applyBorder="0"/>
    <xf numFmtId="0" fontId="6" fillId="3" borderId="4"/>
    <xf numFmtId="167" fontId="1" fillId="3" borderId="4"/>
    <xf numFmtId="168" fontId="6" fillId="3" borderId="4"/>
    <xf numFmtId="168" fontId="5" fillId="0" borderId="3" applyFill="0" applyBorder="0"/>
    <xf numFmtId="0" fontId="2" fillId="0" borderId="1"/>
    <xf numFmtId="0" fontId="7" fillId="4" borderId="0"/>
    <xf numFmtId="0" fontId="9" fillId="5" borderId="5">
      <alignment horizontal="left"/>
      <protection hidden="1"/>
    </xf>
    <xf numFmtId="0" fontId="3" fillId="0" borderId="6"/>
    <xf numFmtId="0" fontId="3" fillId="0" borderId="1"/>
    <xf numFmtId="0" fontId="23" fillId="0" borderId="0" applyNumberFormat="0" applyFill="0" applyBorder="0" applyAlignment="0" applyProtection="0"/>
    <xf numFmtId="0" fontId="37" fillId="0" borderId="0"/>
  </cellStyleXfs>
  <cellXfs count="421">
    <xf numFmtId="0" fontId="0" fillId="0" borderId="0" xfId="0"/>
    <xf numFmtId="0" fontId="9" fillId="0" borderId="0" xfId="15" applyFont="1" applyBorder="1" applyAlignment="1" applyProtection="1">
      <alignment vertical="center"/>
      <protection hidden="1"/>
    </xf>
    <xf numFmtId="0" fontId="9" fillId="0" borderId="0" xfId="15" applyFont="1" applyBorder="1" applyProtection="1">
      <protection hidden="1"/>
    </xf>
    <xf numFmtId="0" fontId="9" fillId="0" borderId="0" xfId="15" applyFont="1" applyBorder="1" applyAlignment="1" applyProtection="1">
      <protection hidden="1"/>
    </xf>
    <xf numFmtId="0" fontId="8" fillId="0" borderId="0" xfId="15" applyFont="1" applyBorder="1" applyProtection="1">
      <protection hidden="1"/>
    </xf>
    <xf numFmtId="0" fontId="8" fillId="0" borderId="0" xfId="15" applyFont="1" applyBorder="1" applyAlignment="1" applyProtection="1">
      <protection hidden="1"/>
    </xf>
    <xf numFmtId="0" fontId="10" fillId="0" borderId="0" xfId="15" applyFont="1" applyBorder="1" applyAlignment="1" applyProtection="1">
      <protection hidden="1"/>
    </xf>
    <xf numFmtId="0" fontId="10" fillId="0" borderId="0" xfId="15" applyFont="1" applyBorder="1" applyAlignment="1" applyProtection="1">
      <alignment horizontal="left"/>
      <protection hidden="1"/>
    </xf>
    <xf numFmtId="0" fontId="8" fillId="0" borderId="0" xfId="15" applyFont="1" applyBorder="1" applyAlignment="1" applyProtection="1">
      <alignment vertical="center"/>
      <protection hidden="1"/>
    </xf>
    <xf numFmtId="37" fontId="8" fillId="0" borderId="0" xfId="15" applyNumberFormat="1" applyFont="1" applyBorder="1" applyProtection="1">
      <protection hidden="1"/>
    </xf>
    <xf numFmtId="0" fontId="11" fillId="0" borderId="0" xfId="15" applyFont="1" applyBorder="1" applyAlignment="1" applyProtection="1">
      <protection hidden="1"/>
    </xf>
    <xf numFmtId="0" fontId="8" fillId="0" borderId="0" xfId="15" applyFont="1" applyProtection="1">
      <protection hidden="1"/>
    </xf>
    <xf numFmtId="0" fontId="8" fillId="0" borderId="0" xfId="15" applyFont="1" applyAlignment="1" applyProtection="1">
      <protection hidden="1"/>
    </xf>
    <xf numFmtId="0" fontId="9" fillId="0" borderId="0" xfId="15" applyFont="1" applyAlignment="1" applyProtection="1">
      <protection hidden="1"/>
    </xf>
    <xf numFmtId="0" fontId="8" fillId="0" borderId="5" xfId="15" applyFont="1" applyBorder="1" applyAlignment="1" applyProtection="1">
      <alignment vertical="center"/>
      <protection hidden="1"/>
    </xf>
    <xf numFmtId="0" fontId="8" fillId="0" borderId="8" xfId="15" applyFont="1" applyBorder="1" applyAlignment="1" applyProtection="1">
      <alignment vertical="center"/>
      <protection hidden="1"/>
    </xf>
    <xf numFmtId="37" fontId="8" fillId="0" borderId="0" xfId="15" applyNumberFormat="1" applyFont="1" applyFill="1" applyBorder="1" applyAlignment="1" applyProtection="1">
      <alignment vertical="center"/>
      <protection hidden="1"/>
    </xf>
    <xf numFmtId="0" fontId="11" fillId="0" borderId="0" xfId="15" applyFont="1" applyBorder="1" applyAlignment="1" applyProtection="1">
      <alignment horizontal="left"/>
      <protection hidden="1"/>
    </xf>
    <xf numFmtId="0" fontId="8" fillId="0" borderId="0" xfId="15" applyFont="1" applyFill="1" applyProtection="1">
      <protection hidden="1"/>
    </xf>
    <xf numFmtId="0" fontId="8" fillId="0" borderId="21" xfId="15" applyFont="1" applyBorder="1" applyAlignment="1" applyProtection="1">
      <alignment vertical="center"/>
      <protection hidden="1"/>
    </xf>
    <xf numFmtId="0" fontId="13" fillId="0" borderId="0" xfId="0" applyFont="1"/>
    <xf numFmtId="1" fontId="8" fillId="0" borderId="0" xfId="0" applyNumberFormat="1" applyFont="1" applyAlignment="1" applyProtection="1">
      <protection hidden="1"/>
    </xf>
    <xf numFmtId="0" fontId="8" fillId="0" borderId="0" xfId="0" applyFont="1" applyBorder="1" applyAlignment="1" applyProtection="1">
      <protection hidden="1"/>
    </xf>
    <xf numFmtId="0" fontId="18" fillId="0" borderId="0" xfId="0" applyFont="1" applyAlignment="1" applyProtection="1">
      <protection hidden="1"/>
    </xf>
    <xf numFmtId="0" fontId="13" fillId="0" borderId="4" xfId="0" applyFont="1" applyBorder="1"/>
    <xf numFmtId="171" fontId="13" fillId="0" borderId="4" xfId="0" applyNumberFormat="1" applyFont="1" applyBorder="1"/>
    <xf numFmtId="171" fontId="13" fillId="0" borderId="0" xfId="0" applyNumberFormat="1" applyFont="1"/>
    <xf numFmtId="0" fontId="13" fillId="15" borderId="4" xfId="0" applyFont="1" applyFill="1" applyBorder="1"/>
    <xf numFmtId="171" fontId="13" fillId="15" borderId="4" xfId="0" applyNumberFormat="1" applyFont="1" applyFill="1" applyBorder="1"/>
    <xf numFmtId="0" fontId="13" fillId="15" borderId="27" xfId="0" applyFont="1" applyFill="1" applyBorder="1"/>
    <xf numFmtId="0" fontId="13" fillId="0" borderId="4" xfId="0" quotePrefix="1" applyFont="1" applyBorder="1"/>
    <xf numFmtId="6" fontId="13" fillId="0" borderId="4" xfId="0" applyNumberFormat="1" applyFont="1" applyBorder="1"/>
    <xf numFmtId="0" fontId="13" fillId="0" borderId="51" xfId="0" applyFont="1" applyBorder="1"/>
    <xf numFmtId="171" fontId="13" fillId="0" borderId="51" xfId="0" applyNumberFormat="1" applyFont="1" applyBorder="1"/>
    <xf numFmtId="0" fontId="26" fillId="13" borderId="43" xfId="0" applyFont="1" applyFill="1" applyBorder="1" applyAlignment="1">
      <alignment vertical="center" wrapText="1"/>
    </xf>
    <xf numFmtId="0" fontId="26" fillId="13" borderId="46" xfId="0" applyFont="1" applyFill="1" applyBorder="1" applyAlignment="1">
      <alignment vertical="center" wrapText="1"/>
    </xf>
    <xf numFmtId="171" fontId="26" fillId="13" borderId="46" xfId="0" applyNumberFormat="1" applyFont="1" applyFill="1" applyBorder="1" applyAlignment="1">
      <alignment horizontal="center" vertical="center" wrapText="1"/>
    </xf>
    <xf numFmtId="171" fontId="13" fillId="0" borderId="38" xfId="0" applyNumberFormat="1" applyFont="1" applyBorder="1"/>
    <xf numFmtId="171" fontId="17" fillId="15" borderId="43" xfId="0" applyNumberFormat="1" applyFont="1" applyFill="1" applyBorder="1"/>
    <xf numFmtId="0" fontId="17" fillId="15" borderId="4" xfId="0" applyFont="1" applyFill="1" applyBorder="1"/>
    <xf numFmtId="170" fontId="13" fillId="0" borderId="4" xfId="0" applyNumberFormat="1" applyFont="1" applyBorder="1"/>
    <xf numFmtId="1" fontId="8" fillId="0" borderId="4" xfId="15" applyNumberFormat="1" applyFont="1" applyBorder="1" applyAlignment="1" applyProtection="1">
      <alignment horizontal="center"/>
      <protection hidden="1"/>
    </xf>
    <xf numFmtId="0" fontId="8" fillId="0" borderId="27" xfId="15" applyFont="1" applyBorder="1" applyAlignment="1" applyProtection="1">
      <protection hidden="1"/>
    </xf>
    <xf numFmtId="0" fontId="8" fillId="0" borderId="49" xfId="15" applyFont="1" applyBorder="1" applyAlignment="1" applyProtection="1">
      <protection hidden="1"/>
    </xf>
    <xf numFmtId="0" fontId="8" fillId="0" borderId="50" xfId="15" applyFont="1" applyBorder="1" applyAlignment="1" applyProtection="1">
      <protection hidden="1"/>
    </xf>
    <xf numFmtId="0" fontId="8" fillId="0" borderId="49" xfId="15" applyFont="1" applyBorder="1" applyAlignment="1" applyProtection="1">
      <alignment vertical="center"/>
      <protection hidden="1"/>
    </xf>
    <xf numFmtId="0" fontId="8" fillId="0" borderId="50" xfId="15" applyFont="1" applyBorder="1" applyAlignment="1" applyProtection="1">
      <alignment vertical="center"/>
      <protection hidden="1"/>
    </xf>
    <xf numFmtId="0" fontId="9" fillId="0" borderId="48" xfId="15" applyFont="1" applyBorder="1" applyAlignment="1" applyProtection="1">
      <alignment vertical="center"/>
      <protection hidden="1"/>
    </xf>
    <xf numFmtId="0" fontId="8" fillId="0" borderId="48" xfId="15" applyFont="1" applyBorder="1" applyAlignment="1" applyProtection="1">
      <alignment vertical="center"/>
      <protection hidden="1"/>
    </xf>
    <xf numFmtId="0" fontId="8" fillId="0" borderId="56" xfId="15" applyFont="1" applyBorder="1" applyAlignment="1" applyProtection="1">
      <alignment vertical="center"/>
      <protection hidden="1"/>
    </xf>
    <xf numFmtId="0" fontId="8" fillId="0" borderId="0" xfId="15" applyFont="1" applyFill="1" applyBorder="1" applyAlignment="1" applyProtection="1">
      <alignment vertical="center"/>
      <protection hidden="1"/>
    </xf>
    <xf numFmtId="0" fontId="8" fillId="0" borderId="0" xfId="15" applyFont="1" applyFill="1" applyBorder="1" applyProtection="1">
      <protection hidden="1"/>
    </xf>
    <xf numFmtId="0" fontId="9" fillId="0" borderId="0" xfId="15" applyFont="1" applyFill="1" applyBorder="1" applyProtection="1">
      <protection hidden="1"/>
    </xf>
    <xf numFmtId="0" fontId="8" fillId="0" borderId="4" xfId="0" applyFont="1" applyFill="1" applyBorder="1" applyAlignment="1" applyProtection="1">
      <alignment vertical="top"/>
      <protection hidden="1"/>
    </xf>
    <xf numFmtId="0" fontId="8" fillId="0" borderId="4" xfId="0" applyFont="1" applyBorder="1" applyAlignment="1" applyProtection="1">
      <alignment vertical="top"/>
      <protection hidden="1"/>
    </xf>
    <xf numFmtId="0" fontId="8" fillId="6" borderId="0" xfId="15" applyFont="1" applyFill="1" applyProtection="1">
      <protection hidden="1"/>
    </xf>
    <xf numFmtId="0" fontId="12" fillId="6" borderId="0" xfId="15" applyFont="1" applyFill="1" applyAlignment="1" applyProtection="1">
      <protection hidden="1"/>
    </xf>
    <xf numFmtId="0" fontId="8" fillId="6" borderId="0" xfId="15" applyFont="1" applyFill="1" applyAlignment="1" applyProtection="1">
      <protection hidden="1"/>
    </xf>
    <xf numFmtId="0" fontId="12" fillId="6" borderId="0" xfId="15" applyFont="1" applyFill="1" applyProtection="1">
      <protection hidden="1"/>
    </xf>
    <xf numFmtId="0" fontId="9" fillId="0" borderId="0" xfId="15" applyFont="1" applyProtection="1">
      <protection hidden="1"/>
    </xf>
    <xf numFmtId="0" fontId="9" fillId="0" borderId="0" xfId="15" applyFont="1" applyFill="1" applyProtection="1">
      <protection hidden="1"/>
    </xf>
    <xf numFmtId="0" fontId="8" fillId="0" borderId="0" xfId="15" applyFont="1" applyFill="1" applyAlignment="1" applyProtection="1">
      <protection hidden="1"/>
    </xf>
    <xf numFmtId="0" fontId="9" fillId="0" borderId="4" xfId="16" applyFont="1" applyFill="1" applyBorder="1" applyAlignment="1" applyProtection="1">
      <alignment horizontal="center" vertical="center"/>
      <protection hidden="1"/>
    </xf>
    <xf numFmtId="0" fontId="8" fillId="0" borderId="49" xfId="15" applyFont="1" applyBorder="1" applyProtection="1">
      <protection hidden="1"/>
    </xf>
    <xf numFmtId="0" fontId="8" fillId="0" borderId="50" xfId="15" applyFont="1" applyBorder="1" applyProtection="1">
      <protection hidden="1"/>
    </xf>
    <xf numFmtId="3" fontId="8" fillId="0" borderId="0" xfId="16" applyNumberFormat="1" applyFont="1" applyFill="1" applyBorder="1" applyAlignment="1" applyProtection="1">
      <alignment horizontal="center" vertical="center"/>
      <protection hidden="1"/>
    </xf>
    <xf numFmtId="0" fontId="9" fillId="0" borderId="27" xfId="16" applyFont="1" applyFill="1" applyBorder="1" applyAlignment="1" applyProtection="1">
      <alignment vertical="center"/>
      <protection hidden="1"/>
    </xf>
    <xf numFmtId="0" fontId="9" fillId="0" borderId="49" xfId="16" applyFont="1" applyFill="1" applyBorder="1" applyAlignment="1" applyProtection="1">
      <alignment vertical="center"/>
      <protection hidden="1"/>
    </xf>
    <xf numFmtId="0" fontId="8" fillId="0" borderId="0" xfId="15" applyFont="1" applyAlignment="1" applyProtection="1">
      <alignment vertical="center"/>
      <protection hidden="1"/>
    </xf>
    <xf numFmtId="0" fontId="9" fillId="0" borderId="55" xfId="16" applyFont="1" applyFill="1" applyBorder="1" applyAlignment="1" applyProtection="1">
      <alignment vertical="center"/>
      <protection hidden="1"/>
    </xf>
    <xf numFmtId="0" fontId="8" fillId="0" borderId="27" xfId="16" applyFont="1" applyFill="1" applyBorder="1" applyAlignment="1" applyProtection="1">
      <alignment vertical="center"/>
      <protection hidden="1"/>
    </xf>
    <xf numFmtId="0" fontId="8" fillId="0" borderId="50" xfId="16" applyFont="1" applyFill="1" applyBorder="1" applyAlignment="1" applyProtection="1">
      <alignment vertical="center"/>
      <protection hidden="1"/>
    </xf>
    <xf numFmtId="0" fontId="8" fillId="0" borderId="22" xfId="16" applyFont="1" applyFill="1" applyBorder="1" applyAlignment="1" applyProtection="1">
      <alignment vertical="center"/>
      <protection hidden="1"/>
    </xf>
    <xf numFmtId="0" fontId="8" fillId="0" borderId="9" xfId="16" applyFont="1" applyFill="1" applyBorder="1" applyAlignment="1" applyProtection="1">
      <alignment vertical="center"/>
      <protection hidden="1"/>
    </xf>
    <xf numFmtId="37" fontId="8" fillId="14" borderId="55" xfId="15" applyNumberFormat="1" applyFont="1" applyFill="1" applyBorder="1" applyAlignment="1" applyProtection="1">
      <alignment vertical="center"/>
      <protection hidden="1"/>
    </xf>
    <xf numFmtId="37" fontId="8" fillId="14" borderId="48" xfId="15" applyNumberFormat="1" applyFont="1" applyFill="1" applyBorder="1" applyAlignment="1" applyProtection="1">
      <alignment vertical="center"/>
      <protection hidden="1"/>
    </xf>
    <xf numFmtId="37" fontId="8" fillId="14" borderId="56" xfId="15" applyNumberFormat="1" applyFont="1" applyFill="1" applyBorder="1" applyAlignment="1" applyProtection="1">
      <alignment vertical="center"/>
      <protection hidden="1"/>
    </xf>
    <xf numFmtId="0" fontId="8" fillId="0" borderId="0" xfId="15" applyFont="1" applyFill="1" applyAlignment="1" applyProtection="1">
      <alignment vertical="center"/>
      <protection hidden="1"/>
    </xf>
    <xf numFmtId="37" fontId="14" fillId="14" borderId="58" xfId="15" applyNumberFormat="1" applyFont="1" applyFill="1" applyBorder="1" applyAlignment="1" applyProtection="1">
      <alignment vertical="center"/>
      <protection hidden="1"/>
    </xf>
    <xf numFmtId="37" fontId="8" fillId="14" borderId="0" xfId="15" applyNumberFormat="1" applyFont="1" applyFill="1" applyBorder="1" applyAlignment="1" applyProtection="1">
      <alignment vertical="center"/>
      <protection hidden="1"/>
    </xf>
    <xf numFmtId="37" fontId="8" fillId="14" borderId="57" xfId="15" applyNumberFormat="1" applyFont="1" applyFill="1" applyBorder="1" applyAlignment="1" applyProtection="1">
      <alignment vertical="center"/>
      <protection hidden="1"/>
    </xf>
    <xf numFmtId="37" fontId="8" fillId="14" borderId="58" xfId="15" applyNumberFormat="1" applyFont="1" applyFill="1" applyBorder="1" applyAlignment="1" applyProtection="1">
      <alignment vertical="center"/>
      <protection hidden="1"/>
    </xf>
    <xf numFmtId="37" fontId="8" fillId="14" borderId="59" xfId="15" applyNumberFormat="1" applyFont="1" applyFill="1" applyBorder="1" applyAlignment="1" applyProtection="1">
      <alignment vertical="center"/>
      <protection hidden="1"/>
    </xf>
    <xf numFmtId="37" fontId="8" fillId="14" borderId="25" xfId="15" applyNumberFormat="1" applyFont="1" applyFill="1" applyBorder="1" applyAlignment="1" applyProtection="1">
      <alignment vertical="center"/>
      <protection hidden="1"/>
    </xf>
    <xf numFmtId="37" fontId="8" fillId="14" borderId="60" xfId="15" applyNumberFormat="1" applyFont="1" applyFill="1" applyBorder="1" applyAlignment="1" applyProtection="1">
      <alignment horizontal="right" vertical="center"/>
      <protection hidden="1"/>
    </xf>
    <xf numFmtId="0" fontId="8" fillId="7" borderId="62" xfId="15" applyFont="1" applyFill="1" applyBorder="1" applyAlignment="1" applyProtection="1">
      <alignment vertical="center"/>
      <protection hidden="1"/>
    </xf>
    <xf numFmtId="0" fontId="8" fillId="0" borderId="63" xfId="15" applyFont="1" applyBorder="1" applyAlignment="1" applyProtection="1">
      <alignment vertical="center"/>
      <protection hidden="1"/>
    </xf>
    <xf numFmtId="37" fontId="8" fillId="0" borderId="0" xfId="15" applyNumberFormat="1" applyFont="1" applyFill="1" applyBorder="1" applyAlignment="1" applyProtection="1">
      <alignment horizontal="right" vertical="center"/>
      <protection hidden="1"/>
    </xf>
    <xf numFmtId="37" fontId="8" fillId="0" borderId="0" xfId="15" applyNumberFormat="1" applyFont="1" applyFill="1" applyBorder="1" applyAlignment="1" applyProtection="1">
      <alignment horizontal="left" vertical="top" wrapText="1"/>
      <protection hidden="1"/>
    </xf>
    <xf numFmtId="0" fontId="8" fillId="16" borderId="0" xfId="0" applyFont="1" applyFill="1" applyBorder="1" applyAlignment="1" applyProtection="1">
      <alignment vertical="top" wrapText="1"/>
      <protection hidden="1"/>
    </xf>
    <xf numFmtId="0" fontId="0" fillId="0" borderId="0" xfId="0" applyProtection="1">
      <protection hidden="1"/>
    </xf>
    <xf numFmtId="0" fontId="8" fillId="0" borderId="27" xfId="15" applyFont="1" applyBorder="1" applyProtection="1">
      <protection hidden="1"/>
    </xf>
    <xf numFmtId="4" fontId="8" fillId="0" borderId="4" xfId="15" applyNumberFormat="1" applyFont="1" applyBorder="1" applyAlignment="1" applyProtection="1">
      <alignment horizontal="right"/>
      <protection hidden="1"/>
    </xf>
    <xf numFmtId="0" fontId="33" fillId="0" borderId="0" xfId="15" applyFont="1" applyProtection="1">
      <protection hidden="1"/>
    </xf>
    <xf numFmtId="10" fontId="8" fillId="0" borderId="4" xfId="15" applyNumberFormat="1" applyFont="1" applyBorder="1" applyAlignment="1" applyProtection="1">
      <alignment horizontal="right"/>
      <protection hidden="1"/>
    </xf>
    <xf numFmtId="1" fontId="8" fillId="14" borderId="4" xfId="15" applyNumberFormat="1" applyFont="1" applyFill="1" applyBorder="1" applyAlignment="1" applyProtection="1">
      <alignment horizontal="center"/>
      <protection locked="0" hidden="1"/>
    </xf>
    <xf numFmtId="0" fontId="8" fillId="16" borderId="0" xfId="0" applyFont="1" applyFill="1" applyBorder="1" applyAlignment="1" applyProtection="1">
      <alignment vertical="top" wrapText="1"/>
      <protection locked="0" hidden="1"/>
    </xf>
    <xf numFmtId="0" fontId="33" fillId="16" borderId="0" xfId="0" applyFont="1" applyFill="1" applyBorder="1" applyAlignment="1" applyProtection="1">
      <alignment vertical="top" wrapText="1"/>
      <protection locked="0" hidden="1"/>
    </xf>
    <xf numFmtId="0" fontId="33" fillId="0" borderId="0" xfId="0" applyFont="1" applyFill="1" applyBorder="1" applyAlignment="1" applyProtection="1">
      <alignment vertical="top" wrapText="1"/>
      <protection locked="0" hidden="1"/>
    </xf>
    <xf numFmtId="0" fontId="0" fillId="0" borderId="0" xfId="0" applyFill="1" applyProtection="1">
      <protection locked="0" hidden="1"/>
    </xf>
    <xf numFmtId="0" fontId="0" fillId="0" borderId="0" xfId="0" applyProtection="1">
      <protection locked="0" hidden="1"/>
    </xf>
    <xf numFmtId="49" fontId="17" fillId="0" borderId="0" xfId="0" applyNumberFormat="1" applyFont="1" applyAlignment="1" applyProtection="1">
      <protection hidden="1"/>
    </xf>
    <xf numFmtId="0" fontId="19" fillId="0" borderId="0" xfId="15" applyFont="1" applyAlignment="1" applyProtection="1">
      <protection hidden="1"/>
    </xf>
    <xf numFmtId="0" fontId="16" fillId="0" borderId="0" xfId="0" applyFont="1" applyFill="1" applyBorder="1" applyAlignment="1" applyProtection="1">
      <alignment horizontal="right"/>
      <protection hidden="1"/>
    </xf>
    <xf numFmtId="0" fontId="8" fillId="0" borderId="0" xfId="0" applyFont="1" applyAlignment="1" applyProtection="1">
      <protection hidden="1"/>
    </xf>
    <xf numFmtId="0" fontId="8" fillId="7" borderId="0" xfId="15" applyFont="1" applyFill="1" applyAlignment="1" applyProtection="1">
      <protection hidden="1"/>
    </xf>
    <xf numFmtId="49" fontId="9" fillId="0" borderId="0" xfId="0" applyNumberFormat="1" applyFont="1" applyFill="1" applyAlignment="1" applyProtection="1">
      <protection hidden="1"/>
    </xf>
    <xf numFmtId="0" fontId="9" fillId="7" borderId="0" xfId="15" applyFont="1" applyFill="1" applyAlignment="1" applyProtection="1">
      <protection hidden="1"/>
    </xf>
    <xf numFmtId="0" fontId="18" fillId="0" borderId="4" xfId="0" applyFont="1" applyFill="1" applyBorder="1" applyAlignment="1" applyProtection="1">
      <protection hidden="1"/>
    </xf>
    <xf numFmtId="0" fontId="8" fillId="0" borderId="4" xfId="15" applyFont="1" applyBorder="1" applyAlignment="1" applyProtection="1">
      <protection hidden="1"/>
    </xf>
    <xf numFmtId="49" fontId="8" fillId="0" borderId="0" xfId="0" applyNumberFormat="1" applyFont="1" applyAlignment="1" applyProtection="1">
      <protection hidden="1"/>
    </xf>
    <xf numFmtId="0" fontId="0" fillId="0" borderId="0" xfId="0" applyAlignment="1" applyProtection="1">
      <protection hidden="1"/>
    </xf>
    <xf numFmtId="0" fontId="13" fillId="0" borderId="0" xfId="0" applyFont="1" applyProtection="1"/>
    <xf numFmtId="2" fontId="13" fillId="0" borderId="0" xfId="0" applyNumberFormat="1" applyFont="1" applyProtection="1"/>
    <xf numFmtId="0" fontId="25" fillId="13" borderId="28" xfId="0" applyFont="1" applyFill="1" applyBorder="1" applyAlignment="1" applyProtection="1">
      <alignment vertical="center" wrapText="1"/>
    </xf>
    <xf numFmtId="0" fontId="26" fillId="13" borderId="29" xfId="0" applyFont="1" applyFill="1" applyBorder="1" applyAlignment="1" applyProtection="1">
      <alignment vertical="center" wrapText="1"/>
    </xf>
    <xf numFmtId="0" fontId="26" fillId="13" borderId="29"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2" fontId="26" fillId="0" borderId="0" xfId="0" applyNumberFormat="1" applyFont="1" applyFill="1" applyBorder="1" applyAlignment="1" applyProtection="1">
      <alignment vertical="center" wrapText="1"/>
    </xf>
    <xf numFmtId="0" fontId="27" fillId="0" borderId="32" xfId="0" applyFont="1" applyBorder="1" applyAlignment="1" applyProtection="1">
      <alignment vertical="center" wrapText="1"/>
    </xf>
    <xf numFmtId="0" fontId="27" fillId="0" borderId="32" xfId="0" applyFont="1" applyFill="1" applyBorder="1" applyAlignment="1" applyProtection="1">
      <alignment vertical="center" wrapText="1"/>
    </xf>
    <xf numFmtId="0" fontId="27" fillId="0" borderId="0" xfId="0" applyFont="1" applyFill="1" applyBorder="1" applyAlignment="1" applyProtection="1">
      <alignment vertical="center" wrapText="1"/>
    </xf>
    <xf numFmtId="2" fontId="27" fillId="0" borderId="0" xfId="0" applyNumberFormat="1" applyFont="1" applyFill="1" applyBorder="1" applyAlignment="1" applyProtection="1">
      <alignment vertical="center" wrapText="1"/>
    </xf>
    <xf numFmtId="6" fontId="27" fillId="0" borderId="0" xfId="0" applyNumberFormat="1" applyFont="1" applyFill="1" applyBorder="1" applyAlignment="1" applyProtection="1">
      <alignment vertical="center" wrapText="1"/>
    </xf>
    <xf numFmtId="0" fontId="27" fillId="0" borderId="4" xfId="0" applyFont="1" applyBorder="1" applyAlignment="1" applyProtection="1">
      <alignment vertical="center" wrapText="1"/>
    </xf>
    <xf numFmtId="0" fontId="27" fillId="0" borderId="4" xfId="0" applyFont="1" applyFill="1" applyBorder="1" applyAlignment="1" applyProtection="1">
      <alignment vertical="center" wrapText="1"/>
    </xf>
    <xf numFmtId="0" fontId="27" fillId="0" borderId="30" xfId="0" applyFont="1" applyBorder="1" applyAlignment="1" applyProtection="1">
      <alignment vertical="center" wrapText="1"/>
    </xf>
    <xf numFmtId="0" fontId="27" fillId="0" borderId="0" xfId="0" applyFont="1" applyBorder="1" applyAlignment="1" applyProtection="1">
      <alignment vertical="center" wrapText="1"/>
    </xf>
    <xf numFmtId="6" fontId="27" fillId="16" borderId="0" xfId="0" applyNumberFormat="1" applyFont="1" applyFill="1" applyBorder="1" applyAlignment="1" applyProtection="1">
      <alignment vertical="center" wrapText="1"/>
    </xf>
    <xf numFmtId="4" fontId="13" fillId="0" borderId="0" xfId="0" applyNumberFormat="1" applyFont="1" applyBorder="1" applyProtection="1"/>
    <xf numFmtId="171" fontId="13" fillId="0" borderId="33" xfId="0" applyNumberFormat="1" applyFont="1" applyBorder="1" applyProtection="1"/>
    <xf numFmtId="171" fontId="13" fillId="0" borderId="34" xfId="0" applyNumberFormat="1" applyFont="1" applyBorder="1" applyProtection="1"/>
    <xf numFmtId="0" fontId="27" fillId="0" borderId="38" xfId="0" applyFont="1" applyBorder="1" applyAlignment="1" applyProtection="1">
      <alignment vertical="center" wrapText="1"/>
    </xf>
    <xf numFmtId="0" fontId="27" fillId="0" borderId="38" xfId="0" applyFont="1" applyFill="1" applyBorder="1" applyAlignment="1" applyProtection="1">
      <alignment vertical="center" wrapText="1"/>
    </xf>
    <xf numFmtId="0" fontId="27" fillId="15" borderId="40" xfId="0" applyFont="1" applyFill="1" applyBorder="1" applyAlignment="1" applyProtection="1">
      <alignment vertical="center" wrapText="1"/>
    </xf>
    <xf numFmtId="171" fontId="13" fillId="15" borderId="41" xfId="0" applyNumberFormat="1" applyFont="1" applyFill="1" applyBorder="1" applyProtection="1"/>
    <xf numFmtId="0" fontId="27" fillId="0" borderId="42" xfId="0" applyFont="1" applyBorder="1" applyAlignment="1" applyProtection="1">
      <alignment vertical="center" wrapText="1"/>
    </xf>
    <xf numFmtId="6" fontId="27" fillId="16" borderId="42" xfId="0" applyNumberFormat="1" applyFont="1" applyFill="1" applyBorder="1" applyAlignment="1" applyProtection="1">
      <alignment vertical="center" wrapText="1"/>
    </xf>
    <xf numFmtId="171" fontId="13" fillId="0" borderId="42" xfId="0" applyNumberFormat="1" applyFont="1" applyBorder="1" applyProtection="1"/>
    <xf numFmtId="0" fontId="13" fillId="0" borderId="0" xfId="0" applyFont="1" applyBorder="1" applyProtection="1"/>
    <xf numFmtId="9" fontId="27" fillId="0" borderId="0" xfId="0" applyNumberFormat="1" applyFont="1" applyFill="1" applyBorder="1" applyAlignment="1" applyProtection="1">
      <alignment vertical="center" wrapText="1"/>
    </xf>
    <xf numFmtId="0" fontId="32" fillId="0" borderId="0" xfId="0" applyFont="1" applyFill="1" applyBorder="1" applyAlignment="1" applyProtection="1">
      <alignment vertical="center" wrapText="1"/>
    </xf>
    <xf numFmtId="0" fontId="0" fillId="0" borderId="0" xfId="0" applyProtection="1"/>
    <xf numFmtId="0" fontId="13" fillId="15" borderId="44" xfId="0" applyFont="1" applyFill="1" applyBorder="1" applyProtection="1"/>
    <xf numFmtId="0" fontId="13" fillId="15" borderId="45" xfId="0" applyFont="1" applyFill="1" applyBorder="1" applyProtection="1"/>
    <xf numFmtId="171" fontId="13" fillId="15" borderId="43" xfId="0" applyNumberFormat="1" applyFont="1" applyFill="1" applyBorder="1" applyProtection="1"/>
    <xf numFmtId="0" fontId="18" fillId="0" borderId="0" xfId="0" applyFont="1" applyBorder="1" applyProtection="1"/>
    <xf numFmtId="6" fontId="28" fillId="0" borderId="0" xfId="0" applyNumberFormat="1" applyFont="1" applyProtection="1"/>
    <xf numFmtId="0" fontId="17" fillId="15" borderId="44" xfId="0" applyFont="1" applyFill="1" applyBorder="1" applyProtection="1"/>
    <xf numFmtId="0" fontId="17" fillId="15" borderId="45" xfId="0" applyFont="1" applyFill="1" applyBorder="1" applyProtection="1"/>
    <xf numFmtId="171" fontId="17" fillId="15" borderId="43" xfId="0" applyNumberFormat="1" applyFont="1" applyFill="1" applyBorder="1" applyProtection="1"/>
    <xf numFmtId="2" fontId="13" fillId="0" borderId="4" xfId="0" applyNumberFormat="1" applyFont="1" applyBorder="1" applyProtection="1"/>
    <xf numFmtId="0" fontId="13" fillId="16" borderId="0" xfId="0" applyFont="1" applyFill="1" applyProtection="1"/>
    <xf numFmtId="0" fontId="29" fillId="16" borderId="0" xfId="0" applyFont="1" applyFill="1" applyAlignment="1" applyProtection="1">
      <alignment vertical="top"/>
    </xf>
    <xf numFmtId="0" fontId="13" fillId="16" borderId="0" xfId="0" applyFont="1" applyFill="1" applyBorder="1" applyProtection="1"/>
    <xf numFmtId="0" fontId="0" fillId="16" borderId="0" xfId="0" applyFill="1" applyProtection="1"/>
    <xf numFmtId="0" fontId="0" fillId="16" borderId="0" xfId="0" applyFill="1" applyBorder="1" applyProtection="1"/>
    <xf numFmtId="0" fontId="18" fillId="16" borderId="0" xfId="0" applyFont="1" applyFill="1" applyBorder="1" applyProtection="1"/>
    <xf numFmtId="0" fontId="27" fillId="16" borderId="0" xfId="0" applyFont="1" applyFill="1" applyBorder="1" applyAlignment="1" applyProtection="1">
      <alignment vertical="center" wrapText="1"/>
    </xf>
    <xf numFmtId="0" fontId="27" fillId="16" borderId="48" xfId="0" applyFont="1" applyFill="1" applyBorder="1" applyAlignment="1" applyProtection="1">
      <alignment vertical="center" wrapText="1"/>
    </xf>
    <xf numFmtId="9" fontId="27" fillId="16" borderId="48" xfId="0" applyNumberFormat="1" applyFont="1" applyFill="1" applyBorder="1" applyAlignment="1" applyProtection="1">
      <alignment vertical="center" wrapText="1"/>
    </xf>
    <xf numFmtId="171" fontId="13" fillId="16" borderId="48" xfId="0" applyNumberFormat="1" applyFont="1" applyFill="1" applyBorder="1" applyProtection="1"/>
    <xf numFmtId="0" fontId="27" fillId="16" borderId="0" xfId="0" applyFont="1" applyFill="1" applyBorder="1" applyAlignment="1" applyProtection="1">
      <alignment horizontal="left" vertical="center" wrapText="1"/>
    </xf>
    <xf numFmtId="170" fontId="27" fillId="16" borderId="0" xfId="0" applyNumberFormat="1" applyFont="1" applyFill="1" applyBorder="1" applyAlignment="1" applyProtection="1">
      <alignment vertical="center" wrapText="1"/>
    </xf>
    <xf numFmtId="171" fontId="0" fillId="16" borderId="0" xfId="0" applyNumberFormat="1" applyFill="1" applyBorder="1" applyProtection="1"/>
    <xf numFmtId="0" fontId="28" fillId="16" borderId="0" xfId="0" applyFont="1" applyFill="1" applyBorder="1" applyProtection="1"/>
    <xf numFmtId="6" fontId="28" fillId="16" borderId="0" xfId="0" applyNumberFormat="1" applyFont="1" applyFill="1" applyBorder="1" applyProtection="1"/>
    <xf numFmtId="0" fontId="24" fillId="16" borderId="0" xfId="29" applyFont="1" applyFill="1" applyAlignment="1" applyProtection="1">
      <alignment vertical="center"/>
    </xf>
    <xf numFmtId="2" fontId="13" fillId="16" borderId="0" xfId="0" applyNumberFormat="1" applyFont="1" applyFill="1" applyProtection="1"/>
    <xf numFmtId="4" fontId="27" fillId="14" borderId="32" xfId="0" applyNumberFormat="1" applyFont="1" applyFill="1" applyBorder="1" applyAlignment="1" applyProtection="1">
      <alignment vertical="center" wrapText="1"/>
      <protection locked="0"/>
    </xf>
    <xf numFmtId="4" fontId="27" fillId="14" borderId="4" xfId="0" applyNumberFormat="1" applyFont="1" applyFill="1" applyBorder="1" applyAlignment="1" applyProtection="1">
      <alignment vertical="center" wrapText="1"/>
      <protection locked="0"/>
    </xf>
    <xf numFmtId="3" fontId="27" fillId="14" borderId="32" xfId="0" applyNumberFormat="1" applyFont="1" applyFill="1" applyBorder="1" applyAlignment="1" applyProtection="1">
      <alignment vertical="center" wrapText="1"/>
      <protection locked="0"/>
    </xf>
    <xf numFmtId="0" fontId="13" fillId="16" borderId="0" xfId="0" applyFont="1" applyFill="1"/>
    <xf numFmtId="0" fontId="29" fillId="16" borderId="0" xfId="0" applyFont="1" applyFill="1" applyAlignment="1">
      <alignment vertical="top"/>
    </xf>
    <xf numFmtId="171" fontId="13" fillId="16" borderId="0" xfId="0" applyNumberFormat="1" applyFont="1" applyFill="1"/>
    <xf numFmtId="0" fontId="13" fillId="16" borderId="0" xfId="0" applyFont="1" applyFill="1" applyProtection="1">
      <protection hidden="1"/>
    </xf>
    <xf numFmtId="0" fontId="29" fillId="16" borderId="0" xfId="0" applyFont="1" applyFill="1" applyAlignment="1" applyProtection="1">
      <alignment vertical="top"/>
      <protection hidden="1"/>
    </xf>
    <xf numFmtId="0" fontId="13" fillId="0" borderId="0" xfId="0" applyFont="1" applyProtection="1">
      <protection hidden="1"/>
    </xf>
    <xf numFmtId="2" fontId="13" fillId="0" borderId="0" xfId="0" applyNumberFormat="1" applyFont="1" applyProtection="1">
      <protection hidden="1"/>
    </xf>
    <xf numFmtId="0" fontId="26" fillId="13" borderId="29" xfId="0" applyFont="1" applyFill="1" applyBorder="1" applyAlignment="1" applyProtection="1">
      <alignment horizontal="left" vertical="center" wrapText="1"/>
      <protection hidden="1"/>
    </xf>
    <xf numFmtId="0" fontId="26" fillId="13" borderId="28" xfId="0" applyFont="1" applyFill="1" applyBorder="1" applyAlignment="1" applyProtection="1">
      <alignment vertical="center" wrapText="1"/>
      <protection hidden="1"/>
    </xf>
    <xf numFmtId="0" fontId="26" fillId="13" borderId="29" xfId="0" applyFont="1" applyFill="1" applyBorder="1" applyAlignment="1" applyProtection="1">
      <alignment vertical="center" wrapText="1"/>
      <protection hidden="1"/>
    </xf>
    <xf numFmtId="0" fontId="26" fillId="13" borderId="29" xfId="0" applyFont="1" applyFill="1" applyBorder="1" applyAlignment="1" applyProtection="1">
      <alignment horizontal="center" vertical="center" wrapText="1"/>
      <protection hidden="1"/>
    </xf>
    <xf numFmtId="0" fontId="13" fillId="0" borderId="4" xfId="0" applyFont="1" applyBorder="1" applyProtection="1">
      <protection hidden="1"/>
    </xf>
    <xf numFmtId="3" fontId="13" fillId="0" borderId="4" xfId="0" applyNumberFormat="1" applyFont="1" applyBorder="1" applyProtection="1">
      <protection hidden="1"/>
    </xf>
    <xf numFmtId="171" fontId="13" fillId="0" borderId="4" xfId="0" applyNumberFormat="1" applyFont="1" applyBorder="1" applyProtection="1">
      <protection hidden="1"/>
    </xf>
    <xf numFmtId="0" fontId="13" fillId="16" borderId="0" xfId="0" applyFont="1" applyFill="1" applyBorder="1" applyAlignment="1" applyProtection="1">
      <alignment horizontal="center" vertical="center" textRotation="90"/>
      <protection hidden="1"/>
    </xf>
    <xf numFmtId="0" fontId="13" fillId="15" borderId="4" xfId="0" applyFont="1" applyFill="1" applyBorder="1" applyProtection="1">
      <protection hidden="1"/>
    </xf>
    <xf numFmtId="3" fontId="13" fillId="15" borderId="4" xfId="0" applyNumberFormat="1" applyFont="1" applyFill="1" applyBorder="1" applyProtection="1">
      <protection hidden="1"/>
    </xf>
    <xf numFmtId="44" fontId="13" fillId="15" borderId="4" xfId="0" applyNumberFormat="1" applyFont="1" applyFill="1" applyBorder="1" applyProtection="1">
      <protection hidden="1"/>
    </xf>
    <xf numFmtId="171" fontId="13" fillId="15" borderId="4" xfId="0" applyNumberFormat="1" applyFont="1" applyFill="1" applyBorder="1" applyProtection="1">
      <protection hidden="1"/>
    </xf>
    <xf numFmtId="3" fontId="13" fillId="16" borderId="0" xfId="0" applyNumberFormat="1" applyFont="1" applyFill="1" applyProtection="1">
      <protection hidden="1"/>
    </xf>
    <xf numFmtId="44" fontId="13" fillId="16" borderId="0" xfId="0" applyNumberFormat="1" applyFont="1" applyFill="1" applyProtection="1">
      <protection hidden="1"/>
    </xf>
    <xf numFmtId="171" fontId="13" fillId="16" borderId="0" xfId="0" applyNumberFormat="1" applyFont="1" applyFill="1" applyProtection="1">
      <protection hidden="1"/>
    </xf>
    <xf numFmtId="2" fontId="13" fillId="16" borderId="0" xfId="0" applyNumberFormat="1" applyFont="1" applyFill="1" applyProtection="1">
      <protection hidden="1"/>
    </xf>
    <xf numFmtId="0" fontId="17" fillId="15" borderId="27" xfId="0" applyFont="1" applyFill="1" applyBorder="1" applyProtection="1">
      <protection hidden="1"/>
    </xf>
    <xf numFmtId="0" fontId="17" fillId="15" borderId="49" xfId="0" applyFont="1" applyFill="1" applyBorder="1" applyProtection="1">
      <protection hidden="1"/>
    </xf>
    <xf numFmtId="0" fontId="17" fillId="15" borderId="50" xfId="0" applyFont="1" applyFill="1" applyBorder="1" applyProtection="1">
      <protection hidden="1"/>
    </xf>
    <xf numFmtId="171" fontId="17" fillId="15" borderId="4" xfId="0" applyNumberFormat="1" applyFont="1" applyFill="1" applyBorder="1" applyProtection="1">
      <protection hidden="1"/>
    </xf>
    <xf numFmtId="0" fontId="13" fillId="15" borderId="49" xfId="0" applyFont="1" applyFill="1" applyBorder="1" applyProtection="1">
      <protection hidden="1"/>
    </xf>
    <xf numFmtId="170" fontId="17" fillId="15" borderId="43" xfId="0" applyNumberFormat="1" applyFont="1" applyFill="1" applyBorder="1" applyProtection="1">
      <protection hidden="1"/>
    </xf>
    <xf numFmtId="172" fontId="13" fillId="0" borderId="0" xfId="0" applyNumberFormat="1" applyFont="1" applyProtection="1">
      <protection hidden="1"/>
    </xf>
    <xf numFmtId="3" fontId="13" fillId="14" borderId="4" xfId="0" applyNumberFormat="1" applyFont="1" applyFill="1" applyBorder="1" applyProtection="1">
      <protection locked="0" hidden="1"/>
    </xf>
    <xf numFmtId="0" fontId="28" fillId="0" borderId="4" xfId="0" applyFont="1" applyBorder="1" applyProtection="1">
      <protection hidden="1"/>
    </xf>
    <xf numFmtId="0" fontId="13" fillId="0" borderId="0" xfId="0" applyFont="1" applyFill="1" applyProtection="1">
      <protection hidden="1"/>
    </xf>
    <xf numFmtId="2" fontId="13" fillId="10" borderId="2" xfId="0" applyNumberFormat="1" applyFont="1" applyFill="1" applyBorder="1" applyProtection="1">
      <protection hidden="1"/>
    </xf>
    <xf numFmtId="2" fontId="13" fillId="0" borderId="0" xfId="0" applyNumberFormat="1" applyFont="1" applyFill="1" applyProtection="1">
      <protection hidden="1"/>
    </xf>
    <xf numFmtId="2" fontId="28" fillId="0" borderId="0" xfId="0" applyNumberFormat="1" applyFont="1" applyFill="1" applyProtection="1">
      <protection hidden="1"/>
    </xf>
    <xf numFmtId="0" fontId="28" fillId="0" borderId="0" xfId="0" applyFont="1" applyFill="1" applyProtection="1">
      <protection hidden="1"/>
    </xf>
    <xf numFmtId="0" fontId="13" fillId="0" borderId="0" xfId="0" quotePrefix="1" applyFont="1" applyFill="1" applyProtection="1">
      <protection hidden="1"/>
    </xf>
    <xf numFmtId="0" fontId="13" fillId="8" borderId="2" xfId="0" applyFont="1" applyFill="1" applyBorder="1" applyProtection="1">
      <protection hidden="1"/>
    </xf>
    <xf numFmtId="3" fontId="16" fillId="8" borderId="26" xfId="0" applyNumberFormat="1" applyFont="1" applyFill="1" applyBorder="1" applyAlignment="1" applyProtection="1">
      <alignment wrapText="1"/>
      <protection hidden="1"/>
    </xf>
    <xf numFmtId="3" fontId="16" fillId="8" borderId="27" xfId="0" applyNumberFormat="1" applyFont="1" applyFill="1" applyBorder="1" applyAlignment="1" applyProtection="1">
      <alignment wrapText="1"/>
      <protection hidden="1"/>
    </xf>
    <xf numFmtId="3" fontId="16" fillId="9" borderId="26" xfId="0" applyNumberFormat="1" applyFont="1" applyFill="1" applyBorder="1" applyProtection="1">
      <protection hidden="1"/>
    </xf>
    <xf numFmtId="3" fontId="16" fillId="9" borderId="27" xfId="0" applyNumberFormat="1" applyFont="1" applyFill="1" applyBorder="1" applyProtection="1">
      <protection hidden="1"/>
    </xf>
    <xf numFmtId="1" fontId="13" fillId="11" borderId="0" xfId="0" applyNumberFormat="1" applyFont="1" applyFill="1" applyProtection="1">
      <protection hidden="1"/>
    </xf>
    <xf numFmtId="1" fontId="13" fillId="11" borderId="2" xfId="0" applyNumberFormat="1" applyFont="1" applyFill="1" applyBorder="1" applyProtection="1">
      <protection hidden="1"/>
    </xf>
    <xf numFmtId="3" fontId="13" fillId="0" borderId="0" xfId="0" applyNumberFormat="1" applyFont="1" applyProtection="1">
      <protection hidden="1"/>
    </xf>
    <xf numFmtId="4" fontId="28" fillId="0" borderId="0" xfId="0" applyNumberFormat="1" applyFont="1" applyFill="1" applyProtection="1">
      <protection hidden="1"/>
    </xf>
    <xf numFmtId="1" fontId="13" fillId="0" borderId="0" xfId="0" applyNumberFormat="1" applyFont="1" applyFill="1" applyProtection="1">
      <protection hidden="1"/>
    </xf>
    <xf numFmtId="169" fontId="13" fillId="0" borderId="0" xfId="0" applyNumberFormat="1" applyFont="1" applyFill="1" applyProtection="1">
      <protection hidden="1"/>
    </xf>
    <xf numFmtId="1" fontId="28" fillId="0" borderId="0" xfId="0" applyNumberFormat="1" applyFont="1" applyFill="1" applyProtection="1">
      <protection hidden="1"/>
    </xf>
    <xf numFmtId="3" fontId="28" fillId="0" borderId="0" xfId="0" applyNumberFormat="1" applyFont="1" applyFill="1" applyProtection="1">
      <protection hidden="1"/>
    </xf>
    <xf numFmtId="3" fontId="13" fillId="0" borderId="0" xfId="0" applyNumberFormat="1" applyFont="1" applyFill="1" applyProtection="1">
      <protection hidden="1"/>
    </xf>
    <xf numFmtId="3" fontId="13" fillId="0" borderId="0" xfId="0" applyNumberFormat="1" applyFont="1" applyFill="1" applyBorder="1" applyProtection="1">
      <protection hidden="1"/>
    </xf>
    <xf numFmtId="4" fontId="13" fillId="0" borderId="0" xfId="0" applyNumberFormat="1" applyFont="1" applyFill="1" applyBorder="1" applyProtection="1">
      <protection hidden="1"/>
    </xf>
    <xf numFmtId="9" fontId="13" fillId="0" borderId="0" xfId="0" applyNumberFormat="1" applyFont="1" applyFill="1" applyProtection="1">
      <protection hidden="1"/>
    </xf>
    <xf numFmtId="0" fontId="13" fillId="0" borderId="25" xfId="0" applyFont="1" applyFill="1" applyBorder="1" applyProtection="1">
      <protection hidden="1"/>
    </xf>
    <xf numFmtId="2" fontId="13" fillId="0" borderId="25" xfId="0" applyNumberFormat="1" applyFont="1" applyFill="1" applyBorder="1" applyProtection="1">
      <protection hidden="1"/>
    </xf>
    <xf numFmtId="4" fontId="13" fillId="0" borderId="25" xfId="0" applyNumberFormat="1" applyFont="1" applyFill="1" applyBorder="1" applyProtection="1">
      <protection hidden="1"/>
    </xf>
    <xf numFmtId="1" fontId="13" fillId="0" borderId="25" xfId="0" applyNumberFormat="1" applyFont="1" applyFill="1" applyBorder="1" applyProtection="1">
      <protection hidden="1"/>
    </xf>
    <xf numFmtId="169" fontId="13" fillId="0" borderId="25" xfId="0" applyNumberFormat="1" applyFont="1" applyFill="1" applyBorder="1" applyProtection="1">
      <protection hidden="1"/>
    </xf>
    <xf numFmtId="0" fontId="13" fillId="0" borderId="25" xfId="0" applyFont="1" applyBorder="1" applyProtection="1">
      <protection hidden="1"/>
    </xf>
    <xf numFmtId="4" fontId="13" fillId="0" borderId="0" xfId="0" applyNumberFormat="1" applyFont="1" applyFill="1" applyProtection="1">
      <protection hidden="1"/>
    </xf>
    <xf numFmtId="0" fontId="13" fillId="0" borderId="0" xfId="0" applyFont="1" applyFill="1" applyBorder="1" applyProtection="1">
      <protection hidden="1"/>
    </xf>
    <xf numFmtId="2" fontId="13" fillId="0" borderId="0" xfId="0" applyNumberFormat="1" applyFont="1" applyFill="1" applyBorder="1" applyProtection="1">
      <protection hidden="1"/>
    </xf>
    <xf numFmtId="1" fontId="13" fillId="0" borderId="0" xfId="0" applyNumberFormat="1" applyFont="1" applyFill="1" applyBorder="1" applyProtection="1">
      <protection hidden="1"/>
    </xf>
    <xf numFmtId="169" fontId="13" fillId="0" borderId="0" xfId="0" applyNumberFormat="1" applyFont="1" applyFill="1" applyBorder="1" applyProtection="1">
      <protection hidden="1"/>
    </xf>
    <xf numFmtId="0" fontId="21" fillId="0" borderId="0" xfId="0" applyFont="1" applyProtection="1">
      <protection hidden="1"/>
    </xf>
    <xf numFmtId="37" fontId="13" fillId="0" borderId="0" xfId="0" applyNumberFormat="1" applyFont="1" applyProtection="1">
      <protection hidden="1"/>
    </xf>
    <xf numFmtId="37" fontId="13" fillId="0" borderId="0" xfId="0" applyNumberFormat="1" applyFont="1" applyFill="1" applyProtection="1">
      <protection hidden="1"/>
    </xf>
    <xf numFmtId="0" fontId="27" fillId="0" borderId="3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171" fontId="13" fillId="0" borderId="33" xfId="0" applyNumberFormat="1" applyFont="1" applyFill="1" applyBorder="1" applyProtection="1"/>
    <xf numFmtId="171" fontId="13" fillId="0" borderId="34" xfId="0" applyNumberFormat="1" applyFont="1" applyFill="1" applyBorder="1" applyProtection="1"/>
    <xf numFmtId="0" fontId="27" fillId="0" borderId="0" xfId="0" applyNumberFormat="1" applyFont="1" applyFill="1" applyBorder="1" applyAlignment="1" applyProtection="1">
      <alignment vertical="center" wrapText="1"/>
    </xf>
    <xf numFmtId="171" fontId="13" fillId="0" borderId="0" xfId="0" applyNumberFormat="1" applyFont="1" applyFill="1" applyBorder="1" applyProtection="1"/>
    <xf numFmtId="0" fontId="27" fillId="17" borderId="40" xfId="0" applyFont="1" applyFill="1" applyBorder="1" applyAlignment="1" applyProtection="1">
      <alignment vertical="center" wrapText="1"/>
    </xf>
    <xf numFmtId="6" fontId="27" fillId="18" borderId="70" xfId="0" applyNumberFormat="1" applyFont="1" applyFill="1" applyBorder="1" applyAlignment="1" applyProtection="1">
      <alignment vertical="center" wrapText="1"/>
    </xf>
    <xf numFmtId="6" fontId="27" fillId="18" borderId="27" xfId="0" applyNumberFormat="1" applyFont="1" applyFill="1" applyBorder="1" applyAlignment="1" applyProtection="1">
      <alignment vertical="center" wrapText="1"/>
    </xf>
    <xf numFmtId="6" fontId="27" fillId="18" borderId="55" xfId="0" applyNumberFormat="1" applyFont="1" applyFill="1" applyBorder="1" applyAlignment="1" applyProtection="1">
      <alignment vertical="center" wrapText="1"/>
    </xf>
    <xf numFmtId="6" fontId="27" fillId="18" borderId="40" xfId="0" applyNumberFormat="1" applyFont="1" applyFill="1" applyBorder="1" applyAlignment="1" applyProtection="1">
      <alignment vertical="center" wrapText="1"/>
    </xf>
    <xf numFmtId="171" fontId="13" fillId="0" borderId="36" xfId="0" applyNumberFormat="1" applyFont="1" applyBorder="1" applyProtection="1"/>
    <xf numFmtId="6" fontId="27" fillId="17" borderId="32" xfId="0" applyNumberFormat="1" applyFont="1" applyFill="1" applyBorder="1" applyAlignment="1" applyProtection="1">
      <alignment vertical="center" wrapText="1"/>
    </xf>
    <xf numFmtId="6" fontId="27" fillId="17" borderId="70" xfId="0" applyNumberFormat="1" applyFont="1" applyFill="1" applyBorder="1" applyAlignment="1" applyProtection="1">
      <alignment vertical="center" wrapText="1"/>
    </xf>
    <xf numFmtId="0" fontId="27" fillId="0" borderId="51" xfId="0" applyFont="1" applyFill="1" applyBorder="1" applyAlignment="1" applyProtection="1">
      <alignment vertical="center" wrapText="1"/>
    </xf>
    <xf numFmtId="4" fontId="27" fillId="14" borderId="51" xfId="0" applyNumberFormat="1" applyFont="1" applyFill="1" applyBorder="1" applyAlignment="1" applyProtection="1">
      <alignment vertical="center" wrapText="1"/>
      <protection locked="0"/>
    </xf>
    <xf numFmtId="0" fontId="34" fillId="16" borderId="0" xfId="0" applyFont="1" applyFill="1" applyProtection="1"/>
    <xf numFmtId="0" fontId="35" fillId="0" borderId="51" xfId="0" applyFont="1" applyFill="1" applyBorder="1" applyAlignment="1" applyProtection="1">
      <alignment vertical="center" wrapText="1"/>
    </xf>
    <xf numFmtId="4" fontId="35" fillId="14" borderId="51" xfId="0" applyNumberFormat="1" applyFont="1" applyFill="1" applyBorder="1" applyAlignment="1" applyProtection="1">
      <alignment vertical="center" wrapText="1"/>
      <protection locked="0"/>
    </xf>
    <xf numFmtId="6" fontId="35" fillId="0" borderId="0" xfId="0" applyNumberFormat="1" applyFont="1" applyFill="1" applyBorder="1" applyAlignment="1" applyProtection="1">
      <alignment vertical="center" wrapText="1"/>
    </xf>
    <xf numFmtId="0" fontId="34" fillId="0" borderId="0" xfId="0" applyFont="1" applyProtection="1"/>
    <xf numFmtId="0" fontId="13" fillId="0" borderId="27" xfId="0" applyFont="1" applyFill="1" applyBorder="1"/>
    <xf numFmtId="0" fontId="13" fillId="0" borderId="32" xfId="0" applyFont="1" applyFill="1" applyBorder="1"/>
    <xf numFmtId="1" fontId="8" fillId="14" borderId="4" xfId="15" applyNumberFormat="1" applyFont="1" applyFill="1" applyBorder="1" applyAlignment="1" applyProtection="1">
      <alignment horizontal="center"/>
      <protection locked="0" hidden="1"/>
    </xf>
    <xf numFmtId="0" fontId="8" fillId="0" borderId="4" xfId="15" applyFont="1" applyFill="1" applyBorder="1" applyAlignment="1" applyProtection="1">
      <protection hidden="1"/>
    </xf>
    <xf numFmtId="1" fontId="9" fillId="19" borderId="4" xfId="0" applyNumberFormat="1" applyFont="1" applyFill="1" applyBorder="1" applyAlignment="1" applyProtection="1">
      <alignment horizontal="center"/>
      <protection hidden="1"/>
    </xf>
    <xf numFmtId="0" fontId="9" fillId="19" borderId="7" xfId="0" applyFont="1" applyFill="1" applyBorder="1" applyAlignment="1" applyProtection="1">
      <alignment horizontal="left"/>
      <protection hidden="1"/>
    </xf>
    <xf numFmtId="0" fontId="27" fillId="16" borderId="32" xfId="0" applyFont="1" applyFill="1" applyBorder="1" applyAlignment="1" applyProtection="1">
      <alignment vertical="center" wrapText="1"/>
    </xf>
    <xf numFmtId="171" fontId="13" fillId="16" borderId="33" xfId="0" applyNumberFormat="1" applyFont="1" applyFill="1" applyBorder="1" applyProtection="1"/>
    <xf numFmtId="0" fontId="27" fillId="16" borderId="4" xfId="0" applyFont="1" applyFill="1" applyBorder="1" applyAlignment="1" applyProtection="1">
      <alignment vertical="center" wrapText="1"/>
    </xf>
    <xf numFmtId="171" fontId="13" fillId="16" borderId="34" xfId="0" applyNumberFormat="1" applyFont="1" applyFill="1" applyBorder="1" applyProtection="1"/>
    <xf numFmtId="0" fontId="27" fillId="0" borderId="0" xfId="0" applyFont="1" applyFill="1" applyBorder="1" applyAlignment="1" applyProtection="1">
      <alignment vertical="center"/>
    </xf>
    <xf numFmtId="0" fontId="0" fillId="0" borderId="0" xfId="0" applyFill="1" applyBorder="1" applyAlignment="1">
      <alignment vertical="center"/>
    </xf>
    <xf numFmtId="171" fontId="27" fillId="0" borderId="0" xfId="0" applyNumberFormat="1" applyFont="1" applyFill="1" applyBorder="1" applyAlignment="1" applyProtection="1">
      <alignment vertical="center" wrapText="1"/>
      <protection locked="0"/>
    </xf>
    <xf numFmtId="0" fontId="27" fillId="0" borderId="0" xfId="0" applyFont="1" applyFill="1" applyBorder="1" applyAlignment="1" applyProtection="1">
      <alignment horizontal="right" vertical="center" wrapText="1"/>
    </xf>
    <xf numFmtId="3" fontId="13" fillId="0" borderId="4" xfId="0" applyNumberFormat="1" applyFont="1" applyFill="1" applyBorder="1" applyProtection="1">
      <protection locked="0" hidden="1"/>
    </xf>
    <xf numFmtId="0" fontId="27" fillId="0" borderId="51" xfId="0" applyFont="1" applyBorder="1" applyAlignment="1" applyProtection="1">
      <alignment vertical="center" wrapText="1"/>
    </xf>
    <xf numFmtId="6" fontId="27" fillId="18" borderId="75" xfId="0" applyNumberFormat="1" applyFont="1" applyFill="1" applyBorder="1" applyAlignment="1" applyProtection="1">
      <alignment vertical="center" wrapText="1"/>
    </xf>
    <xf numFmtId="6" fontId="27" fillId="18" borderId="50" xfId="0" applyNumberFormat="1" applyFont="1" applyFill="1" applyBorder="1" applyAlignment="1" applyProtection="1">
      <alignment vertical="center" wrapText="1"/>
    </xf>
    <xf numFmtId="6" fontId="27" fillId="18" borderId="56" xfId="0" applyNumberFormat="1" applyFont="1" applyFill="1" applyBorder="1" applyAlignment="1" applyProtection="1">
      <alignment vertical="center" wrapText="1"/>
    </xf>
    <xf numFmtId="171" fontId="13" fillId="16" borderId="76" xfId="0" applyNumberFormat="1" applyFont="1" applyFill="1" applyBorder="1" applyProtection="1"/>
    <xf numFmtId="171" fontId="27" fillId="16" borderId="32" xfId="0" applyNumberFormat="1" applyFont="1" applyFill="1" applyBorder="1" applyAlignment="1" applyProtection="1">
      <alignment vertical="center" wrapText="1"/>
    </xf>
    <xf numFmtId="171" fontId="27" fillId="16" borderId="70" xfId="0" applyNumberFormat="1" applyFont="1" applyFill="1" applyBorder="1" applyAlignment="1" applyProtection="1">
      <alignment vertical="center" wrapText="1"/>
    </xf>
    <xf numFmtId="171" fontId="27" fillId="16" borderId="4" xfId="0" applyNumberFormat="1" applyFont="1" applyFill="1" applyBorder="1" applyAlignment="1" applyProtection="1">
      <alignment vertical="center" wrapText="1"/>
    </xf>
    <xf numFmtId="171" fontId="27" fillId="16" borderId="27" xfId="0" applyNumberFormat="1" applyFont="1" applyFill="1" applyBorder="1" applyAlignment="1" applyProtection="1">
      <alignment vertical="center" wrapText="1"/>
    </xf>
    <xf numFmtId="171" fontId="27" fillId="0" borderId="0" xfId="0" applyNumberFormat="1" applyFont="1" applyFill="1" applyBorder="1" applyAlignment="1" applyProtection="1">
      <alignment vertical="center" wrapText="1"/>
    </xf>
    <xf numFmtId="171" fontId="27" fillId="0" borderId="70" xfId="0" applyNumberFormat="1" applyFont="1" applyFill="1" applyBorder="1" applyAlignment="1" applyProtection="1">
      <alignment vertical="center" wrapText="1"/>
    </xf>
    <xf numFmtId="171" fontId="27" fillId="0" borderId="51" xfId="0" applyNumberFormat="1" applyFont="1" applyFill="1" applyBorder="1" applyAlignment="1" applyProtection="1">
      <alignment vertical="center" wrapText="1"/>
    </xf>
    <xf numFmtId="171" fontId="27" fillId="0" borderId="27" xfId="0" applyNumberFormat="1" applyFont="1" applyFill="1" applyBorder="1" applyAlignment="1" applyProtection="1">
      <alignment vertical="center" wrapText="1"/>
    </xf>
    <xf numFmtId="171" fontId="27" fillId="0" borderId="4" xfId="0" applyNumberFormat="1" applyFont="1" applyFill="1" applyBorder="1" applyAlignment="1" applyProtection="1">
      <alignment vertical="center" wrapText="1"/>
    </xf>
    <xf numFmtId="0" fontId="27" fillId="16" borderId="38" xfId="0" applyFont="1" applyFill="1" applyBorder="1" applyAlignment="1" applyProtection="1">
      <alignment vertical="center" wrapText="1"/>
    </xf>
    <xf numFmtId="4" fontId="27" fillId="14" borderId="38" xfId="0" applyNumberFormat="1" applyFont="1" applyFill="1" applyBorder="1" applyAlignment="1" applyProtection="1">
      <alignment vertical="center" wrapText="1"/>
      <protection locked="0"/>
    </xf>
    <xf numFmtId="3" fontId="27" fillId="14" borderId="38" xfId="0" applyNumberFormat="1" applyFont="1" applyFill="1" applyBorder="1" applyAlignment="1" applyProtection="1">
      <alignment vertical="center" wrapText="1"/>
      <protection locked="0"/>
    </xf>
    <xf numFmtId="6" fontId="27" fillId="17" borderId="38" xfId="0" applyNumberFormat="1" applyFont="1" applyFill="1" applyBorder="1" applyAlignment="1" applyProtection="1">
      <alignment vertical="center" wrapText="1"/>
    </xf>
    <xf numFmtId="6" fontId="27" fillId="17" borderId="55" xfId="0" applyNumberFormat="1" applyFont="1" applyFill="1" applyBorder="1" applyAlignment="1" applyProtection="1">
      <alignment vertical="center" wrapText="1"/>
    </xf>
    <xf numFmtId="171" fontId="13" fillId="0" borderId="76" xfId="0" applyNumberFormat="1" applyFont="1" applyBorder="1" applyProtection="1"/>
    <xf numFmtId="171" fontId="27" fillId="16" borderId="38" xfId="0" applyNumberFormat="1" applyFont="1" applyFill="1" applyBorder="1" applyAlignment="1" applyProtection="1">
      <alignment vertical="center" wrapText="1"/>
    </xf>
    <xf numFmtId="171" fontId="27" fillId="16" borderId="55" xfId="0" applyNumberFormat="1" applyFont="1" applyFill="1" applyBorder="1" applyAlignment="1" applyProtection="1">
      <alignment vertical="center" wrapText="1"/>
    </xf>
    <xf numFmtId="0" fontId="27" fillId="15" borderId="47" xfId="0" applyFont="1" applyFill="1" applyBorder="1" applyAlignment="1" applyProtection="1">
      <alignment vertical="center" wrapText="1"/>
    </xf>
    <xf numFmtId="171" fontId="27" fillId="15" borderId="40" xfId="0" applyNumberFormat="1" applyFont="1" applyFill="1" applyBorder="1" applyAlignment="1" applyProtection="1">
      <alignment vertical="center" wrapText="1"/>
    </xf>
    <xf numFmtId="0" fontId="13" fillId="0" borderId="55" xfId="0" applyFont="1" applyFill="1" applyBorder="1"/>
    <xf numFmtId="171" fontId="27" fillId="0" borderId="38" xfId="0" applyNumberFormat="1" applyFont="1" applyFill="1" applyBorder="1" applyAlignment="1" applyProtection="1">
      <alignment vertical="center" wrapText="1"/>
    </xf>
    <xf numFmtId="171" fontId="27" fillId="0" borderId="55" xfId="0" applyNumberFormat="1" applyFont="1" applyFill="1" applyBorder="1" applyAlignment="1" applyProtection="1">
      <alignment vertical="center" wrapText="1"/>
    </xf>
    <xf numFmtId="171" fontId="13" fillId="0" borderId="76" xfId="0" applyNumberFormat="1" applyFont="1" applyFill="1" applyBorder="1" applyProtection="1"/>
    <xf numFmtId="0" fontId="27" fillId="0" borderId="40" xfId="0" applyFont="1" applyFill="1" applyBorder="1" applyAlignment="1" applyProtection="1">
      <alignment vertical="center" wrapText="1"/>
    </xf>
    <xf numFmtId="0" fontId="35" fillId="0" borderId="3" xfId="0" applyFont="1" applyFill="1" applyBorder="1" applyAlignment="1" applyProtection="1">
      <alignment vertical="center" wrapText="1"/>
    </xf>
    <xf numFmtId="4" fontId="35" fillId="14" borderId="3" xfId="0" applyNumberFormat="1" applyFont="1" applyFill="1" applyBorder="1" applyAlignment="1" applyProtection="1">
      <alignment vertical="center" wrapText="1"/>
      <protection locked="0"/>
    </xf>
    <xf numFmtId="171" fontId="27" fillId="0" borderId="3" xfId="0" applyNumberFormat="1" applyFont="1" applyFill="1" applyBorder="1" applyAlignment="1" applyProtection="1">
      <alignment vertical="center" wrapText="1"/>
    </xf>
    <xf numFmtId="174" fontId="27" fillId="15" borderId="40" xfId="0" applyNumberFormat="1" applyFont="1" applyFill="1" applyBorder="1" applyAlignment="1" applyProtection="1">
      <alignment vertical="center" wrapText="1"/>
    </xf>
    <xf numFmtId="171" fontId="27" fillId="14" borderId="32" xfId="0" applyNumberFormat="1" applyFont="1" applyFill="1" applyBorder="1" applyAlignment="1" applyProtection="1">
      <alignment vertical="center" wrapText="1"/>
      <protection locked="0"/>
    </xf>
    <xf numFmtId="0" fontId="27" fillId="15" borderId="32" xfId="0" applyFont="1" applyFill="1" applyBorder="1" applyAlignment="1" applyProtection="1">
      <alignment horizontal="right" vertical="center" wrapText="1"/>
    </xf>
    <xf numFmtId="171" fontId="13" fillId="15" borderId="33" xfId="0" applyNumberFormat="1" applyFont="1" applyFill="1" applyBorder="1" applyProtection="1"/>
    <xf numFmtId="171" fontId="27" fillId="14" borderId="35" xfId="0" applyNumberFormat="1" applyFont="1" applyFill="1" applyBorder="1" applyAlignment="1" applyProtection="1">
      <alignment vertical="center" wrapText="1"/>
      <protection locked="0"/>
    </xf>
    <xf numFmtId="0" fontId="27" fillId="15" borderId="35" xfId="0" applyFont="1" applyFill="1" applyBorder="1" applyAlignment="1" applyProtection="1">
      <alignment horizontal="right" vertical="center" wrapText="1"/>
    </xf>
    <xf numFmtId="171" fontId="13" fillId="15" borderId="36" xfId="0" applyNumberFormat="1" applyFont="1" applyFill="1" applyBorder="1" applyProtection="1"/>
    <xf numFmtId="10" fontId="13" fillId="0" borderId="0" xfId="0" applyNumberFormat="1" applyFont="1" applyProtection="1"/>
    <xf numFmtId="0" fontId="26" fillId="13" borderId="43" xfId="0" applyFont="1" applyFill="1" applyBorder="1" applyAlignment="1" applyProtection="1">
      <alignment vertical="center" wrapText="1"/>
    </xf>
    <xf numFmtId="0" fontId="26" fillId="13" borderId="43" xfId="0" applyFont="1" applyFill="1" applyBorder="1" applyAlignment="1" applyProtection="1">
      <alignment horizontal="center" vertical="center" wrapText="1"/>
    </xf>
    <xf numFmtId="0" fontId="36" fillId="16" borderId="0" xfId="0" applyFont="1" applyFill="1" applyProtection="1"/>
    <xf numFmtId="3" fontId="27" fillId="17" borderId="70" xfId="0" applyNumberFormat="1" applyFont="1" applyFill="1" applyBorder="1" applyAlignment="1" applyProtection="1">
      <alignment vertical="center" wrapText="1"/>
    </xf>
    <xf numFmtId="171" fontId="27" fillId="0" borderId="32" xfId="0" applyNumberFormat="1" applyFont="1" applyBorder="1" applyProtection="1"/>
    <xf numFmtId="3" fontId="27" fillId="17" borderId="27" xfId="0" applyNumberFormat="1" applyFont="1" applyFill="1" applyBorder="1" applyAlignment="1" applyProtection="1">
      <alignment vertical="center" wrapText="1"/>
    </xf>
    <xf numFmtId="171" fontId="27" fillId="0" borderId="4" xfId="0" applyNumberFormat="1" applyFont="1" applyBorder="1" applyProtection="1"/>
    <xf numFmtId="171" fontId="27" fillId="0" borderId="4" xfId="0" applyNumberFormat="1" applyFont="1" applyBorder="1" applyAlignment="1" applyProtection="1">
      <alignment vertical="center" wrapText="1"/>
    </xf>
    <xf numFmtId="3" fontId="27" fillId="17" borderId="55" xfId="0" applyNumberFormat="1" applyFont="1" applyFill="1" applyBorder="1" applyAlignment="1" applyProtection="1">
      <alignment vertical="center" wrapText="1"/>
    </xf>
    <xf numFmtId="171" fontId="27" fillId="0" borderId="35" xfId="0" applyNumberFormat="1" applyFont="1" applyBorder="1" applyProtection="1"/>
    <xf numFmtId="3" fontId="27" fillId="17" borderId="32" xfId="0" applyNumberFormat="1" applyFont="1" applyFill="1" applyBorder="1" applyAlignment="1" applyProtection="1">
      <alignment vertical="center" wrapText="1"/>
    </xf>
    <xf numFmtId="171" fontId="27" fillId="0" borderId="32" xfId="0" applyNumberFormat="1" applyFont="1" applyFill="1" applyBorder="1" applyAlignment="1" applyProtection="1">
      <alignment vertical="center" wrapText="1"/>
    </xf>
    <xf numFmtId="3" fontId="27" fillId="17" borderId="38" xfId="0" applyNumberFormat="1" applyFont="1" applyFill="1" applyBorder="1" applyAlignment="1" applyProtection="1">
      <alignment vertical="center" wrapText="1"/>
    </xf>
    <xf numFmtId="3" fontId="27" fillId="17" borderId="74" xfId="0" applyNumberFormat="1" applyFont="1" applyFill="1" applyBorder="1" applyAlignment="1" applyProtection="1">
      <alignment vertical="center" wrapText="1"/>
    </xf>
    <xf numFmtId="3" fontId="27" fillId="17" borderId="4" xfId="0" applyNumberFormat="1" applyFont="1" applyFill="1" applyBorder="1" applyAlignment="1" applyProtection="1">
      <alignment vertical="center" wrapText="1"/>
    </xf>
    <xf numFmtId="171" fontId="27" fillId="0" borderId="38" xfId="0" applyNumberFormat="1" applyFont="1" applyBorder="1" applyProtection="1"/>
    <xf numFmtId="3" fontId="27" fillId="17" borderId="3" xfId="0" applyNumberFormat="1" applyFont="1" applyFill="1" applyBorder="1" applyAlignment="1" applyProtection="1">
      <alignment vertical="center" wrapText="1"/>
    </xf>
    <xf numFmtId="171" fontId="38" fillId="0" borderId="51" xfId="30" applyNumberFormat="1" applyFont="1" applyBorder="1"/>
    <xf numFmtId="171" fontId="38" fillId="0" borderId="4" xfId="30" applyNumberFormat="1" applyFont="1" applyBorder="1"/>
    <xf numFmtId="0" fontId="8" fillId="14" borderId="63" xfId="15" applyFont="1" applyFill="1" applyBorder="1" applyAlignment="1" applyProtection="1">
      <alignment vertical="center"/>
      <protection locked="0" hidden="1"/>
    </xf>
    <xf numFmtId="0" fontId="8" fillId="14" borderId="49" xfId="15" applyFont="1" applyFill="1" applyBorder="1" applyAlignment="1" applyProtection="1">
      <alignment vertical="center"/>
      <protection locked="0" hidden="1"/>
    </xf>
    <xf numFmtId="0" fontId="8" fillId="14" borderId="61" xfId="15" applyFont="1" applyFill="1" applyBorder="1" applyAlignment="1" applyProtection="1">
      <alignment vertical="center"/>
      <protection locked="0" hidden="1"/>
    </xf>
    <xf numFmtId="14" fontId="8" fillId="14" borderId="27" xfId="15" applyNumberFormat="1" applyFont="1" applyFill="1" applyBorder="1" applyAlignment="1" applyProtection="1">
      <alignment vertical="center"/>
      <protection locked="0" hidden="1"/>
    </xf>
    <xf numFmtId="0" fontId="8" fillId="14" borderId="53" xfId="15" applyNumberFormat="1" applyFont="1" applyFill="1" applyBorder="1" applyAlignment="1" applyProtection="1">
      <alignment horizontal="left" vertical="center"/>
      <protection locked="0" hidden="1"/>
    </xf>
    <xf numFmtId="14" fontId="8" fillId="0" borderId="4" xfId="15" applyNumberFormat="1" applyFont="1" applyBorder="1" applyAlignment="1" applyProtection="1">
      <alignment horizontal="center" wrapText="1"/>
      <protection hidden="1"/>
    </xf>
    <xf numFmtId="0" fontId="13" fillId="0" borderId="4" xfId="0" applyFont="1" applyBorder="1" applyAlignment="1" applyProtection="1">
      <alignment horizontal="center" wrapText="1"/>
      <protection hidden="1"/>
    </xf>
    <xf numFmtId="14" fontId="8" fillId="0" borderId="4" xfId="16" applyNumberFormat="1" applyFont="1" applyFill="1" applyBorder="1" applyAlignment="1" applyProtection="1">
      <alignment horizontal="center" vertical="center" wrapText="1"/>
      <protection hidden="1"/>
    </xf>
    <xf numFmtId="37" fontId="8" fillId="14" borderId="52" xfId="15" applyNumberFormat="1" applyFont="1" applyFill="1" applyBorder="1" applyAlignment="1" applyProtection="1">
      <alignment horizontal="left" vertical="center"/>
      <protection locked="0" hidden="1"/>
    </xf>
    <xf numFmtId="1" fontId="8" fillId="14" borderId="4" xfId="15" applyNumberFormat="1" applyFont="1" applyFill="1" applyBorder="1" applyAlignment="1" applyProtection="1">
      <alignment horizontal="center"/>
      <protection locked="0" hidden="1"/>
    </xf>
    <xf numFmtId="0" fontId="30" fillId="0" borderId="4" xfId="16"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8" fillId="0" borderId="4" xfId="16" applyFont="1" applyFill="1" applyBorder="1" applyAlignment="1" applyProtection="1">
      <alignment horizontal="left" vertical="center"/>
      <protection hidden="1"/>
    </xf>
    <xf numFmtId="0" fontId="8" fillId="0" borderId="4" xfId="15" applyFont="1" applyBorder="1" applyAlignment="1" applyProtection="1">
      <alignment horizontal="center" wrapText="1"/>
      <protection hidden="1"/>
    </xf>
    <xf numFmtId="0" fontId="14" fillId="14" borderId="7" xfId="15" applyNumberFormat="1" applyFont="1" applyFill="1" applyBorder="1" applyAlignment="1" applyProtection="1">
      <alignment horizontal="left" vertical="center"/>
      <protection hidden="1"/>
    </xf>
    <xf numFmtId="0" fontId="14" fillId="14" borderId="5" xfId="15" applyNumberFormat="1" applyFont="1" applyFill="1" applyBorder="1" applyAlignment="1" applyProtection="1">
      <alignment horizontal="left" vertical="center"/>
      <protection hidden="1"/>
    </xf>
    <xf numFmtId="0" fontId="14" fillId="14" borderId="10" xfId="15" applyNumberFormat="1" applyFont="1" applyFill="1" applyBorder="1" applyAlignment="1" applyProtection="1">
      <alignment horizontal="left" vertical="center"/>
      <protection hidden="1"/>
    </xf>
    <xf numFmtId="0" fontId="20" fillId="14" borderId="68" xfId="0" applyFont="1" applyFill="1" applyBorder="1" applyAlignment="1" applyProtection="1">
      <alignment horizontal="left" vertical="center"/>
      <protection hidden="1"/>
    </xf>
    <xf numFmtId="0" fontId="20" fillId="14" borderId="18" xfId="0" applyFont="1" applyFill="1" applyBorder="1" applyAlignment="1" applyProtection="1">
      <alignment horizontal="left" vertical="center"/>
      <protection hidden="1"/>
    </xf>
    <xf numFmtId="0" fontId="20" fillId="14" borderId="19" xfId="0" applyFont="1" applyFill="1" applyBorder="1" applyAlignment="1" applyProtection="1">
      <alignment horizontal="left" vertical="center"/>
      <protection hidden="1"/>
    </xf>
    <xf numFmtId="0" fontId="8" fillId="0" borderId="64" xfId="16" applyFont="1" applyFill="1" applyBorder="1" applyAlignment="1" applyProtection="1">
      <alignment vertical="center"/>
      <protection hidden="1"/>
    </xf>
    <xf numFmtId="0" fontId="13" fillId="0" borderId="15" xfId="0" applyFont="1" applyBorder="1" applyAlignment="1" applyProtection="1">
      <alignment vertical="center"/>
      <protection hidden="1"/>
    </xf>
    <xf numFmtId="0" fontId="13" fillId="0" borderId="59" xfId="0" applyFont="1" applyBorder="1" applyAlignment="1" applyProtection="1">
      <alignment vertical="center"/>
      <protection hidden="1"/>
    </xf>
    <xf numFmtId="0" fontId="13" fillId="0" borderId="66" xfId="0" applyFont="1" applyBorder="1" applyAlignment="1" applyProtection="1">
      <alignment vertical="center"/>
      <protection hidden="1"/>
    </xf>
    <xf numFmtId="0" fontId="8" fillId="14" borderId="7" xfId="15" applyNumberFormat="1" applyFont="1" applyFill="1" applyBorder="1" applyAlignment="1" applyProtection="1">
      <alignment horizontal="left" vertical="center"/>
      <protection locked="0" hidden="1"/>
    </xf>
    <xf numFmtId="0" fontId="8" fillId="14" borderId="5" xfId="15" applyNumberFormat="1" applyFont="1" applyFill="1" applyBorder="1" applyAlignment="1" applyProtection="1">
      <alignment horizontal="left" vertical="center"/>
      <protection locked="0" hidden="1"/>
    </xf>
    <xf numFmtId="0" fontId="8" fillId="14" borderId="10" xfId="15" applyNumberFormat="1" applyFont="1" applyFill="1" applyBorder="1" applyAlignment="1" applyProtection="1">
      <alignment horizontal="left" vertical="center"/>
      <protection locked="0" hidden="1"/>
    </xf>
    <xf numFmtId="0" fontId="8" fillId="14" borderId="20" xfId="15" applyFont="1" applyFill="1" applyBorder="1" applyAlignment="1" applyProtection="1">
      <alignment horizontal="left"/>
      <protection locked="0" hidden="1"/>
    </xf>
    <xf numFmtId="0" fontId="8" fillId="14" borderId="23" xfId="15" applyFont="1" applyFill="1" applyBorder="1" applyAlignment="1" applyProtection="1">
      <alignment horizontal="left"/>
      <protection locked="0" hidden="1"/>
    </xf>
    <xf numFmtId="0" fontId="8" fillId="14" borderId="24" xfId="15" applyFont="1" applyFill="1" applyBorder="1" applyAlignment="1" applyProtection="1">
      <alignment horizontal="left"/>
      <protection locked="0" hidden="1"/>
    </xf>
    <xf numFmtId="173" fontId="8" fillId="0" borderId="4" xfId="16" applyNumberFormat="1" applyFont="1" applyFill="1" applyBorder="1" applyAlignment="1" applyProtection="1">
      <alignment horizontal="center" vertical="center"/>
      <protection hidden="1"/>
    </xf>
    <xf numFmtId="0" fontId="8" fillId="0" borderId="27" xfId="0" applyFont="1" applyFill="1" applyBorder="1" applyAlignment="1" applyProtection="1">
      <alignment horizontal="left" vertical="top" wrapText="1"/>
      <protection hidden="1"/>
    </xf>
    <xf numFmtId="0" fontId="8" fillId="0" borderId="49" xfId="0" applyFont="1" applyFill="1" applyBorder="1" applyAlignment="1" applyProtection="1">
      <alignment horizontal="left" vertical="top" wrapText="1"/>
      <protection hidden="1"/>
    </xf>
    <xf numFmtId="0" fontId="8" fillId="0" borderId="50" xfId="0" applyFont="1" applyFill="1" applyBorder="1" applyAlignment="1" applyProtection="1">
      <alignment horizontal="left" vertical="top" wrapText="1"/>
      <protection hidden="1"/>
    </xf>
    <xf numFmtId="0" fontId="8" fillId="14" borderId="54" xfId="15" quotePrefix="1" applyNumberFormat="1" applyFont="1" applyFill="1" applyBorder="1" applyAlignment="1" applyProtection="1">
      <alignment horizontal="left" vertical="center"/>
      <protection locked="0" hidden="1"/>
    </xf>
    <xf numFmtId="0" fontId="8" fillId="14" borderId="54" xfId="15" applyNumberFormat="1" applyFont="1" applyFill="1" applyBorder="1" applyAlignment="1" applyProtection="1">
      <alignment horizontal="left" vertical="center"/>
      <protection locked="0" hidden="1"/>
    </xf>
    <xf numFmtId="0" fontId="8" fillId="14" borderId="12" xfId="15" applyNumberFormat="1" applyFont="1" applyFill="1" applyBorder="1" applyAlignment="1" applyProtection="1">
      <alignment horizontal="left" vertical="center"/>
      <protection locked="0" hidden="1"/>
    </xf>
    <xf numFmtId="0" fontId="8" fillId="14" borderId="11" xfId="15" applyNumberFormat="1" applyFont="1" applyFill="1" applyBorder="1" applyAlignment="1" applyProtection="1">
      <alignment horizontal="left" vertical="center"/>
      <protection locked="0" hidden="1"/>
    </xf>
    <xf numFmtId="0" fontId="8" fillId="14" borderId="69" xfId="15" applyNumberFormat="1" applyFont="1" applyFill="1" applyBorder="1" applyAlignment="1" applyProtection="1">
      <alignment horizontal="left" vertical="center"/>
      <protection locked="0" hidden="1"/>
    </xf>
    <xf numFmtId="0" fontId="8" fillId="16" borderId="0" xfId="0" applyFont="1" applyFill="1" applyBorder="1" applyAlignment="1" applyProtection="1">
      <alignment horizontal="left" vertical="top" wrapText="1"/>
      <protection hidden="1"/>
    </xf>
    <xf numFmtId="0" fontId="8" fillId="14" borderId="20" xfId="15" applyFont="1" applyFill="1" applyBorder="1" applyAlignment="1" applyProtection="1">
      <alignment horizontal="left" vertical="center"/>
      <protection locked="0" hidden="1"/>
    </xf>
    <xf numFmtId="0" fontId="8" fillId="14" borderId="23" xfId="15" applyFont="1" applyFill="1" applyBorder="1" applyAlignment="1" applyProtection="1">
      <alignment horizontal="left" vertical="center"/>
      <protection locked="0" hidden="1"/>
    </xf>
    <xf numFmtId="0" fontId="8" fillId="14" borderId="24" xfId="15" applyFont="1" applyFill="1" applyBorder="1" applyAlignment="1" applyProtection="1">
      <alignment horizontal="left" vertical="center"/>
      <protection locked="0" hidden="1"/>
    </xf>
    <xf numFmtId="0" fontId="13" fillId="0" borderId="58" xfId="0" applyFont="1" applyBorder="1" applyAlignment="1" applyProtection="1">
      <alignment vertical="center"/>
      <protection hidden="1"/>
    </xf>
    <xf numFmtId="0" fontId="13" fillId="0" borderId="17" xfId="0" applyFont="1" applyBorder="1" applyAlignment="1" applyProtection="1">
      <alignment vertical="center"/>
      <protection hidden="1"/>
    </xf>
    <xf numFmtId="0" fontId="14" fillId="14" borderId="13" xfId="15" applyNumberFormat="1" applyFont="1" applyFill="1" applyBorder="1" applyAlignment="1" applyProtection="1">
      <alignment horizontal="left" vertical="center"/>
      <protection hidden="1"/>
    </xf>
    <xf numFmtId="0" fontId="14" fillId="14" borderId="14" xfId="15" applyNumberFormat="1" applyFont="1" applyFill="1" applyBorder="1" applyAlignment="1" applyProtection="1">
      <alignment horizontal="left" vertical="center"/>
      <protection hidden="1"/>
    </xf>
    <xf numFmtId="0" fontId="14" fillId="14" borderId="65" xfId="15" applyNumberFormat="1" applyFont="1" applyFill="1" applyBorder="1" applyAlignment="1" applyProtection="1">
      <alignment horizontal="left" vertical="center"/>
      <protection hidden="1"/>
    </xf>
    <xf numFmtId="0" fontId="20" fillId="14" borderId="16" xfId="0" applyFont="1" applyFill="1" applyBorder="1" applyAlignment="1" applyProtection="1">
      <alignment horizontal="left" vertical="center"/>
      <protection hidden="1"/>
    </xf>
    <xf numFmtId="0" fontId="20" fillId="14" borderId="0" xfId="0" applyFont="1" applyFill="1" applyBorder="1" applyAlignment="1" applyProtection="1">
      <alignment horizontal="left" vertical="center"/>
      <protection hidden="1"/>
    </xf>
    <xf numFmtId="0" fontId="20" fillId="14" borderId="57" xfId="0" applyFont="1" applyFill="1" applyBorder="1" applyAlignment="1" applyProtection="1">
      <alignment horizontal="left" vertical="center"/>
      <protection hidden="1"/>
    </xf>
    <xf numFmtId="37" fontId="8" fillId="0" borderId="0" xfId="15" applyNumberFormat="1" applyFont="1" applyFill="1" applyBorder="1" applyAlignment="1" applyProtection="1">
      <alignment horizontal="left" vertical="top" wrapText="1"/>
      <protection hidden="1"/>
    </xf>
    <xf numFmtId="0" fontId="20" fillId="14" borderId="67" xfId="0" applyFont="1" applyFill="1" applyBorder="1" applyAlignment="1" applyProtection="1">
      <alignment horizontal="left" vertical="center"/>
      <protection hidden="1"/>
    </xf>
    <xf numFmtId="0" fontId="20" fillId="14" borderId="25" xfId="0" applyFont="1" applyFill="1" applyBorder="1" applyAlignment="1" applyProtection="1">
      <alignment horizontal="left" vertical="center"/>
      <protection hidden="1"/>
    </xf>
    <xf numFmtId="0" fontId="20" fillId="14" borderId="60" xfId="0" applyFont="1" applyFill="1" applyBorder="1" applyAlignment="1" applyProtection="1">
      <alignment horizontal="left" vertical="center"/>
      <protection hidden="1"/>
    </xf>
    <xf numFmtId="0" fontId="32" fillId="0" borderId="0" xfId="0" applyFont="1" applyFill="1" applyBorder="1" applyAlignment="1" applyProtection="1">
      <alignment vertical="center" wrapText="1"/>
    </xf>
    <xf numFmtId="0" fontId="27" fillId="0" borderId="31" xfId="0" applyFont="1" applyBorder="1" applyAlignment="1" applyProtection="1">
      <alignment vertical="center" wrapText="1"/>
    </xf>
    <xf numFmtId="0" fontId="27" fillId="0" borderId="26" xfId="0" applyFont="1" applyBorder="1" applyAlignment="1" applyProtection="1">
      <alignment vertical="center" wrapText="1"/>
    </xf>
    <xf numFmtId="0" fontId="27" fillId="0" borderId="37" xfId="0" applyFont="1" applyBorder="1" applyAlignment="1" applyProtection="1">
      <alignment vertical="center" wrapText="1"/>
    </xf>
    <xf numFmtId="0" fontId="27" fillId="15" borderId="44" xfId="0" applyFont="1" applyFill="1" applyBorder="1" applyAlignment="1" applyProtection="1">
      <alignment horizontal="left" vertical="center" wrapText="1"/>
    </xf>
    <xf numFmtId="0" fontId="27" fillId="15" borderId="45" xfId="0" applyFont="1" applyFill="1" applyBorder="1" applyAlignment="1" applyProtection="1">
      <alignment horizontal="left" vertical="center" wrapText="1"/>
    </xf>
    <xf numFmtId="0" fontId="27" fillId="15" borderId="47" xfId="0" applyFont="1" applyFill="1" applyBorder="1" applyAlignment="1" applyProtection="1">
      <alignment horizontal="left" vertical="center" wrapText="1"/>
    </xf>
    <xf numFmtId="0" fontId="27" fillId="15" borderId="39" xfId="0" applyFont="1" applyFill="1" applyBorder="1" applyAlignment="1" applyProtection="1">
      <alignment horizontal="left" vertical="center" wrapText="1"/>
    </xf>
    <xf numFmtId="0" fontId="27" fillId="15" borderId="40" xfId="0" applyFont="1" applyFill="1" applyBorder="1" applyAlignment="1" applyProtection="1">
      <alignment horizontal="left" vertical="center" wrapText="1"/>
    </xf>
    <xf numFmtId="0" fontId="27" fillId="0" borderId="71" xfId="0" applyFont="1" applyBorder="1" applyAlignment="1" applyProtection="1">
      <alignment vertical="center" wrapText="1"/>
    </xf>
    <xf numFmtId="0" fontId="27" fillId="0" borderId="73" xfId="0" applyFont="1" applyBorder="1" applyAlignment="1" applyProtection="1">
      <alignment vertical="center" wrapText="1"/>
    </xf>
    <xf numFmtId="0" fontId="27" fillId="15" borderId="32" xfId="0" applyFont="1" applyFill="1" applyBorder="1" applyAlignment="1" applyProtection="1">
      <alignment vertical="center"/>
    </xf>
    <xf numFmtId="0" fontId="0" fillId="0" borderId="32" xfId="0" applyBorder="1" applyAlignment="1">
      <alignment vertical="center"/>
    </xf>
    <xf numFmtId="0" fontId="27" fillId="16" borderId="72" xfId="0" applyFont="1" applyFill="1" applyBorder="1" applyAlignment="1" applyProtection="1">
      <alignment vertical="center" wrapText="1"/>
    </xf>
    <xf numFmtId="0" fontId="0" fillId="0" borderId="73" xfId="0" applyBorder="1" applyAlignment="1">
      <alignment vertical="center" wrapText="1"/>
    </xf>
    <xf numFmtId="0" fontId="13" fillId="15" borderId="44" xfId="0" applyFont="1" applyFill="1" applyBorder="1" applyAlignment="1" applyProtection="1"/>
    <xf numFmtId="0" fontId="0" fillId="0" borderId="45" xfId="0" applyBorder="1" applyAlignment="1"/>
    <xf numFmtId="0" fontId="0" fillId="0" borderId="46" xfId="0" applyBorder="1" applyAlignment="1"/>
    <xf numFmtId="0" fontId="0" fillId="0" borderId="45" xfId="0" applyBorder="1" applyAlignment="1">
      <alignment vertical="center" wrapText="1"/>
    </xf>
    <xf numFmtId="0" fontId="0" fillId="0" borderId="46" xfId="0" applyBorder="1" applyAlignment="1">
      <alignment vertical="center" wrapText="1"/>
    </xf>
    <xf numFmtId="0" fontId="27" fillId="15" borderId="77" xfId="0" applyFont="1" applyFill="1" applyBorder="1" applyAlignment="1" applyProtection="1">
      <alignment horizontal="left" vertical="center" wrapText="1"/>
    </xf>
    <xf numFmtId="0" fontId="27" fillId="15" borderId="78" xfId="0" applyFont="1" applyFill="1" applyBorder="1" applyAlignment="1" applyProtection="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27" fillId="15" borderId="81" xfId="0" applyFont="1" applyFill="1" applyBorder="1" applyAlignment="1" applyProtection="1">
      <alignment vertical="center"/>
    </xf>
    <xf numFmtId="0" fontId="0" fillId="0" borderId="82" xfId="0" applyBorder="1" applyAlignment="1">
      <alignment vertical="center"/>
    </xf>
    <xf numFmtId="0" fontId="0" fillId="0" borderId="83" xfId="0" applyBorder="1" applyAlignment="1">
      <alignment vertical="center"/>
    </xf>
    <xf numFmtId="0" fontId="13" fillId="16" borderId="4" xfId="0" applyFont="1" applyFill="1" applyBorder="1" applyAlignment="1" applyProtection="1">
      <alignment horizontal="center" vertical="center" textRotation="90"/>
      <protection hidden="1"/>
    </xf>
  </cellXfs>
  <cellStyles count="31">
    <cellStyle name="Custom - Opmaakprofiel8" xfId="1"/>
    <cellStyle name="Data   - Opmaakprofiel2" xfId="2"/>
    <cellStyle name="Euro" xfId="3"/>
    <cellStyle name="Hyperlink" xfId="29" builtinId="8"/>
    <cellStyle name="invulcel" xfId="4"/>
    <cellStyle name="Labels - Opmaakprofiel3" xfId="5"/>
    <cellStyle name="Normal - Opmaakprofiel1" xfId="6"/>
    <cellStyle name="Normal - Opmaakprofiel2" xfId="7"/>
    <cellStyle name="Normal - Opmaakprofiel3" xfId="8"/>
    <cellStyle name="Normal - Opmaakprofiel4" xfId="9"/>
    <cellStyle name="Normal - Opmaakprofiel5" xfId="10"/>
    <cellStyle name="Normal - Opmaakprofiel6" xfId="11"/>
    <cellStyle name="Normal - Opmaakprofiel7" xfId="12"/>
    <cellStyle name="Normal - Opmaakprofiel8" xfId="13"/>
    <cellStyle name="Reset  - Opmaakprofiel7" xfId="14"/>
    <cellStyle name="Standaard" xfId="0" builtinId="0"/>
    <cellStyle name="Standaard 2" xfId="30"/>
    <cellStyle name="Standaard_10Nnacalculatieformulier GGZ 2006 versie 060724" xfId="15"/>
    <cellStyle name="Standaard_Concept nac 2004 ent II" xfId="16"/>
    <cellStyle name="Tabelstandaard" xfId="17"/>
    <cellStyle name="Tabelstandaard financieel" xfId="18"/>
    <cellStyle name="Tabelstandaard negatief" xfId="19"/>
    <cellStyle name="Tabelstandaard Totaal" xfId="20"/>
    <cellStyle name="Tabelstandaard Totaal Negatief" xfId="21"/>
    <cellStyle name="Tabelstandaard Totaal_1077029755_GGZ-01c nacalculatieformulier ribw 2003 versie 040217(1)" xfId="22"/>
    <cellStyle name="Tabelstandaard_1077029755_GGZ-01c nacalculatieformulier ribw 2003 versie 040217(1)" xfId="23"/>
    <cellStyle name="Table  - Opmaakprofiel6" xfId="24"/>
    <cellStyle name="Title  - Opmaakprofiel1" xfId="25"/>
    <cellStyle name="totaalbalk" xfId="26"/>
    <cellStyle name="TotCol - Opmaakprofiel5" xfId="27"/>
    <cellStyle name="TotRow - Opmaakprofiel4" xfId="28"/>
  </cellStyles>
  <dxfs count="4">
    <dxf>
      <font>
        <color rgb="FFFF0000"/>
      </font>
    </dxf>
    <dxf>
      <fill>
        <patternFill>
          <bgColor rgb="FFFF0000"/>
        </patternFill>
      </fill>
      <border>
        <left style="thin">
          <color rgb="FF000000"/>
        </left>
        <right style="thin">
          <color rgb="FF000000"/>
        </right>
        <top style="thin">
          <color rgb="FF000000"/>
        </top>
        <bottom style="thin">
          <color rgb="FF000000"/>
        </bottom>
      </border>
    </dxf>
    <dxf>
      <fill>
        <patternFill>
          <bgColor indexed="45"/>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C6C0"/>
      <color rgb="FFEEA980"/>
      <color rgb="FFFEF5ED"/>
      <color rgb="FF0C5EA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38098</xdr:rowOff>
    </xdr:from>
    <xdr:to>
      <xdr:col>28</xdr:col>
      <xdr:colOff>76200</xdr:colOff>
      <xdr:row>128</xdr:row>
      <xdr:rowOff>28576</xdr:rowOff>
    </xdr:to>
    <xdr:sp macro="" textlink="">
      <xdr:nvSpPr>
        <xdr:cNvPr id="2" name="Tekstvak 1"/>
        <xdr:cNvSpPr txBox="1"/>
      </xdr:nvSpPr>
      <xdr:spPr>
        <a:xfrm>
          <a:off x="0" y="38098"/>
          <a:ext cx="17145000" cy="20716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 INVULINSTRUCTIE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Dit formulier kan alléén ingediend worden via het </a:t>
          </a:r>
          <a:r>
            <a:rPr lang="nl-NL" sz="1100" u="sng">
              <a:solidFill>
                <a:schemeClr val="dk1"/>
              </a:solidFill>
              <a:effectLst/>
              <a:latin typeface="+mn-lt"/>
              <a:ea typeface="+mn-ea"/>
              <a:cs typeface="+mn-cs"/>
              <a:hlinkClick xmlns:r="http://schemas.openxmlformats.org/officeDocument/2006/relationships" r:id=""/>
            </a:rPr>
            <a:t>aanvragen portaal</a:t>
          </a:r>
          <a:r>
            <a:rPr lang="nl-NL" sz="1100">
              <a:solidFill>
                <a:schemeClr val="dk1"/>
              </a:solidFill>
              <a:effectLst/>
              <a:latin typeface="+mn-lt"/>
              <a:ea typeface="+mn-ea"/>
              <a:cs typeface="+mn-cs"/>
            </a:rPr>
            <a:t> van de NZa. Als u een aanvraag wilt doen, kunt u zich aanmelden om toegang te krijgen tot het digitale portaal.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Aanmelden kan door een mail te sturen naar </a:t>
          </a:r>
          <a:r>
            <a:rPr lang="nl-NL" sz="1100" u="sng">
              <a:solidFill>
                <a:schemeClr val="dk1"/>
              </a:solidFill>
              <a:effectLst/>
              <a:latin typeface="+mn-lt"/>
              <a:ea typeface="+mn-ea"/>
              <a:cs typeface="+mn-cs"/>
              <a:hlinkClick xmlns:r="http://schemas.openxmlformats.org/officeDocument/2006/relationships" r:id=""/>
            </a:rPr>
            <a:t>info@nza.nl</a:t>
          </a:r>
          <a:r>
            <a:rPr lang="nl-NL" sz="1100">
              <a:solidFill>
                <a:schemeClr val="dk1"/>
              </a:solidFill>
              <a:effectLst/>
              <a:latin typeface="+mn-lt"/>
              <a:ea typeface="+mn-ea"/>
              <a:cs typeface="+mn-cs"/>
            </a:rPr>
            <a:t>, onder vermelding van: aanvraag budget acute ggz.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De NZa zet dan het formulier voor u klaar op het </a:t>
          </a:r>
          <a:r>
            <a:rPr lang="nl-NL" sz="1100" u="sng">
              <a:solidFill>
                <a:schemeClr val="dk1"/>
              </a:solidFill>
              <a:effectLst/>
              <a:latin typeface="+mn-lt"/>
              <a:ea typeface="+mn-ea"/>
              <a:cs typeface="+mn-cs"/>
              <a:hlinkClick xmlns:r="http://schemas.openxmlformats.org/officeDocument/2006/relationships" r:id=""/>
            </a:rPr>
            <a:t>aanvragen portaal</a:t>
          </a:r>
          <a:r>
            <a:rPr lang="nl-NL" sz="1100">
              <a:solidFill>
                <a:schemeClr val="dk1"/>
              </a:solidFill>
              <a:effectLst/>
              <a:latin typeface="+mn-lt"/>
              <a:ea typeface="+mn-ea"/>
              <a:cs typeface="+mn-cs"/>
            </a:rPr>
            <a:t> (</a:t>
          </a:r>
          <a:r>
            <a:rPr lang="nl-NL" sz="1100" u="sng">
              <a:solidFill>
                <a:schemeClr val="dk1"/>
              </a:solidFill>
              <a:effectLst/>
              <a:latin typeface="+mn-lt"/>
              <a:ea typeface="+mn-ea"/>
              <a:cs typeface="+mn-cs"/>
              <a:hlinkClick xmlns:r="http://schemas.openxmlformats.org/officeDocument/2006/relationships" r:id=""/>
            </a:rPr>
            <a:t>https://aanvragen.nza.nl</a:t>
          </a:r>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b="1">
              <a:solidFill>
                <a:schemeClr val="dk1"/>
              </a:solidFill>
              <a:effectLst/>
              <a:latin typeface="+mn-lt"/>
              <a:ea typeface="+mn-ea"/>
              <a:cs typeface="+mn-cs"/>
            </a:rPr>
            <a:t>ALGEMEEN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Dit formulier wordt gebruikt voor de aanvraag van het voorlopig opbrengstresultaat voor de acute psychiatrische hulpverlening van gebudgetteerde zorgaanbieders. Zie voor documentatie hierover de Beleidsregel budgetbekostiging acute psychiatrische hulpverlening (BR/REG-20147a) en de Regeling informatieverstrekking vaststellen budget en bepalingen acute psychiatrische hulpverlening (NR/REG-2025a). De regels zijn te downloaden via </a:t>
          </a:r>
          <a:r>
            <a:rPr lang="nl-NL" sz="1100" u="sng">
              <a:solidFill>
                <a:schemeClr val="dk1"/>
              </a:solidFill>
              <a:effectLst/>
              <a:latin typeface="+mn-lt"/>
              <a:ea typeface="+mn-ea"/>
              <a:cs typeface="+mn-cs"/>
              <a:hlinkClick xmlns:r="http://schemas.openxmlformats.org/officeDocument/2006/relationships" r:id=""/>
            </a:rPr>
            <a:t>https://puc.overheid.nl/nza</a:t>
          </a:r>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De werkbladen zijn met een wachtwoord beveiligd. Indien u een onjuistheid ontdekt, verzoeken wij u dit via e-mail aan de NZa door te geven (</a:t>
          </a:r>
          <a:r>
            <a:rPr lang="nl-NL" sz="1100" u="sng">
              <a:solidFill>
                <a:schemeClr val="dk1"/>
              </a:solidFill>
              <a:effectLst/>
              <a:latin typeface="+mn-lt"/>
              <a:ea typeface="+mn-ea"/>
              <a:cs typeface="+mn-cs"/>
              <a:hlinkClick xmlns:r="http://schemas.openxmlformats.org/officeDocument/2006/relationships" r:id=""/>
            </a:rPr>
            <a:t>regulering@nza.nl</a:t>
          </a:r>
          <a:r>
            <a:rPr lang="nl-NL" sz="1100">
              <a:solidFill>
                <a:schemeClr val="dk1"/>
              </a:solidFill>
              <a:effectLst/>
              <a:latin typeface="+mn-lt"/>
              <a:ea typeface="+mn-ea"/>
              <a:cs typeface="+mn-cs"/>
            </a:rPr>
            <a:t>). Alle in te vullen velden zijn blauw gearceerd. Cellen die niet blauw zijn kunt u niet invullen.       </a:t>
          </a:r>
        </a:p>
        <a:p>
          <a:r>
            <a:rPr lang="nl-NL" sz="1100">
              <a:solidFill>
                <a:schemeClr val="dk1"/>
              </a:solidFill>
              <a:effectLst/>
              <a:latin typeface="+mn-lt"/>
              <a:ea typeface="+mn-ea"/>
              <a:cs typeface="+mn-cs"/>
            </a:rPr>
            <a:t>In dit formulier treft u de volgende werkbladen aan: Instructie, Voorblad, Foutmeldingen, Budgetparameters, Opbrengsten, Resultaat en Toelichting.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Op het voorblad dient ondertekening plaats te vinden door de zorgaanbieder en de representerend verzekeraar(s). Ter informatie worden op het voorblad het totaal voorlopig budget Zvw 2020, het totaal voorlopige opbrengsten Zvw 2020, de aanvraag voorlopig opbrengstresultaat Zvw 2020 en de verdeelsleutel voorcalculatie weergegeven.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Juist en volledig ingevulde formulieren bespoedigen de afhandeling van de aanvraag en voorkomen misverstanden in de communicatie. Ter ondersteuning zijn daartoe in het formulier validaties in de cellen ingebouwd. Wij verzoeken u daarom alle waarden in te vullen en niet te kopiëren of te verwijzen naar een ander bestand. Wanneer ondanks de validaties onjuiste informatie is opgegeven wordt dit aangegeven door een rood sterretje op de regel waar dit zich voordoet. </a:t>
          </a:r>
        </a:p>
        <a:p>
          <a:r>
            <a:rPr lang="nl-NL" sz="1100">
              <a:solidFill>
                <a:schemeClr val="dk1"/>
              </a:solidFill>
              <a:effectLst/>
              <a:latin typeface="+mn-lt"/>
              <a:ea typeface="+mn-ea"/>
              <a:cs typeface="+mn-cs"/>
            </a:rPr>
            <a:t>Daarnaast wordt op het werkblad ‘foutmeldingen’ gecheckt of de door u gemaakte afspraken door de NZa te verwerken zijn. Als dit niet het geval is, verschijnt een foutmelding en is ondertekening van het formulier niet mogelijk. Mocht voor u onduidelijk zijn waarom een foutmelding verschijnt of een validatie optreedt, neem dan contact op met de NZa.</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ELEKTRONISCH INDIENEN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Dit formulier kan alléén ingediend worden via het </a:t>
          </a:r>
          <a:r>
            <a:rPr lang="nl-NL" sz="1100" u="sng">
              <a:solidFill>
                <a:schemeClr val="dk1"/>
              </a:solidFill>
              <a:effectLst/>
              <a:latin typeface="+mn-lt"/>
              <a:ea typeface="+mn-ea"/>
              <a:cs typeface="+mn-cs"/>
              <a:hlinkClick xmlns:r="http://schemas.openxmlformats.org/officeDocument/2006/relationships" r:id=""/>
            </a:rPr>
            <a:t>aanvragen portaal</a:t>
          </a:r>
          <a:r>
            <a:rPr lang="nl-NL" sz="1100">
              <a:solidFill>
                <a:schemeClr val="dk1"/>
              </a:solidFill>
              <a:effectLst/>
              <a:latin typeface="+mn-lt"/>
              <a:ea typeface="+mn-ea"/>
              <a:cs typeface="+mn-cs"/>
            </a:rPr>
            <a:t> van de NZa. Als u een aanvraag wilt doen, kunt u zich aanmelden om toegang te krijgen tot het digitale portaal.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Aanmelden kan door een mail te sturen naar </a:t>
          </a:r>
          <a:r>
            <a:rPr lang="nl-NL" sz="1100" u="sng">
              <a:solidFill>
                <a:schemeClr val="dk1"/>
              </a:solidFill>
              <a:effectLst/>
              <a:latin typeface="+mn-lt"/>
              <a:ea typeface="+mn-ea"/>
              <a:cs typeface="+mn-cs"/>
              <a:hlinkClick xmlns:r="http://schemas.openxmlformats.org/officeDocument/2006/relationships" r:id=""/>
            </a:rPr>
            <a:t>info@nza.nl</a:t>
          </a:r>
          <a:r>
            <a:rPr lang="nl-NL" sz="1100">
              <a:solidFill>
                <a:schemeClr val="dk1"/>
              </a:solidFill>
              <a:effectLst/>
              <a:latin typeface="+mn-lt"/>
              <a:ea typeface="+mn-ea"/>
              <a:cs typeface="+mn-cs"/>
            </a:rPr>
            <a:t>, onder vermelding van: aanvraag budget acute ggz. De NZa zet dan het formulier voor u klaar op het </a:t>
          </a:r>
          <a:r>
            <a:rPr lang="nl-NL" sz="1100" u="sng">
              <a:solidFill>
                <a:schemeClr val="dk1"/>
              </a:solidFill>
              <a:effectLst/>
              <a:latin typeface="+mn-lt"/>
              <a:ea typeface="+mn-ea"/>
              <a:cs typeface="+mn-cs"/>
              <a:hlinkClick xmlns:r="http://schemas.openxmlformats.org/officeDocument/2006/relationships" r:id=""/>
            </a:rPr>
            <a:t>aanvragen portaal</a:t>
          </a:r>
          <a:r>
            <a:rPr lang="nl-NL" sz="1100">
              <a:solidFill>
                <a:schemeClr val="dk1"/>
              </a:solidFill>
              <a:effectLst/>
              <a:latin typeface="+mn-lt"/>
              <a:ea typeface="+mn-ea"/>
              <a:cs typeface="+mn-cs"/>
            </a:rPr>
            <a:t> (</a:t>
          </a:r>
          <a:r>
            <a:rPr lang="nl-NL" sz="1100" u="sng">
              <a:solidFill>
                <a:schemeClr val="dk1"/>
              </a:solidFill>
              <a:effectLst/>
              <a:latin typeface="+mn-lt"/>
              <a:ea typeface="+mn-ea"/>
              <a:cs typeface="+mn-cs"/>
              <a:hlinkClick xmlns:r="http://schemas.openxmlformats.org/officeDocument/2006/relationships" r:id=""/>
            </a:rPr>
            <a:t>https://aanvragen.nza.nl</a:t>
          </a:r>
          <a:r>
            <a:rPr lang="nl-NL" sz="1100">
              <a:solidFill>
                <a:schemeClr val="dk1"/>
              </a:solidFill>
              <a:effectLst/>
              <a:latin typeface="+mn-lt"/>
              <a:ea typeface="+mn-ea"/>
              <a:cs typeface="+mn-cs"/>
            </a:rPr>
            <a:t>). Via het aanvragen portaal kunt u uw aanvraag indienen en het formulier uploaden.    Tevens wordt u verzocht om het ondertekende voorblad als PDF bestand te uploaden.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Het formulier is uitsluitend bedoeld voor gebudgetteerde zorgaanbieders, zoals bedoel in de Beleidsregel budgetbekostiging acute psychiatrische hulpverlening (BR/REG-20147a) en de Regeling informatieverstrekking vaststellen budget en bepalingen acute psychiatrische hulpverlening (NR/REG-2025a).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WERKBLAD ‘VOORBLAD’</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tabblad wordt een aantal instellingspecifieke gegevens opgevraagd. Op het voorblad dient ondertekening plaats te vinden door de zorgaanbieder en de representerend verzekeraar(s). Ter informatie worden op het voorblad het totaal voorlopig budget Zvw 2020, het totaal voorlopige opbrengsten Zvw 2020, de aanvraag voorlopig opbrengstresultaat Zvw 2020 en de verdeelsleutel voorcalculatie weergegeven.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WERKBLAD ‘FOUTMELDINGEN’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tabblad wordt gecheckt of alle gegevens zo zijn ingevuld zodat de NZa ze kan verwerken. U dient alle foutmeldingen op te lossen voor u het formulier ondertekent en instuurt. Een formulier met één of meer foutmeldingen wordt niet in behandeling genomen.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WERKBLAD ‘BUDGETPARAMETERS’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werkblad vult u het aantal van de afspraak in. </a:t>
          </a:r>
        </a:p>
        <a:p>
          <a:r>
            <a:rPr lang="nl-NL" sz="1100">
              <a:solidFill>
                <a:schemeClr val="dk1"/>
              </a:solidFill>
              <a:effectLst/>
              <a:latin typeface="+mn-lt"/>
              <a:ea typeface="+mn-ea"/>
              <a:cs typeface="+mn-cs"/>
            </a:rPr>
            <a:t>Het aantal fte direct zorgverlenend personeel, het aantal bedden per jaar en het aantal auto’s omvat de aantallen die beschikbaar zijn voor de acute psychiatrische hulpverlening. De budgetwaarde is een</a:t>
          </a:r>
          <a:r>
            <a:rPr lang="nl-NL" sz="1100" baseline="0">
              <a:solidFill>
                <a:schemeClr val="dk1"/>
              </a:solidFill>
              <a:effectLst/>
              <a:latin typeface="+mn-lt"/>
              <a:ea typeface="+mn-ea"/>
              <a:cs typeface="+mn-cs"/>
            </a:rPr>
            <a:t> bedrag per jaar. Dit bedrag pmvay naast de directe (loongerelateerde) kosten van de behandelaar ook </a:t>
          </a:r>
          <a:r>
            <a:rPr lang="nl-NL" sz="1100">
              <a:solidFill>
                <a:schemeClr val="dk1"/>
              </a:solidFill>
              <a:effectLst/>
              <a:latin typeface="+mn-lt"/>
              <a:ea typeface="+mn-ea"/>
              <a:cs typeface="+mn-cs"/>
            </a:rPr>
            <a:t>materiële kosten en kosten voor het ondersteunend personeel. </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De in te vullen aantallen omvat ook de zorg aan patiënten die onder de Jeugdwet vallen. Via een verdeelsleutel worden de kosten bij de voorcalculatie verdeeld tussen de Zvw en Jeugdwet. </a:t>
          </a:r>
        </a:p>
        <a:p>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Kapitaallasten</a:t>
          </a:r>
        </a:p>
        <a:p>
          <a:r>
            <a:rPr lang="nl-NL" sz="1100">
              <a:solidFill>
                <a:schemeClr val="dk1"/>
              </a:solidFill>
              <a:effectLst/>
              <a:latin typeface="+mn-lt"/>
              <a:ea typeface="+mn-ea"/>
              <a:cs typeface="+mn-cs"/>
            </a:rPr>
            <a:t>Bij het onderdeel</a:t>
          </a:r>
          <a:r>
            <a:rPr lang="nl-NL" sz="1100" baseline="0">
              <a:solidFill>
                <a:schemeClr val="dk1"/>
              </a:solidFill>
              <a:effectLst/>
              <a:latin typeface="+mn-lt"/>
              <a:ea typeface="+mn-ea"/>
              <a:cs typeface="+mn-cs"/>
            </a:rPr>
            <a:t> kapitaallasten vult u respectievelijk het aantal triage teams in, het aantal beoordelingslocaties en het aantal behandelkamers. Voor ieder van de functies triage, beoordeling en behandeling vergt een ander type ruimtelijk gebruik en daarmee ook een ander  bedrag per jaar.</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De vrije marge kan gebruikt worden voor innovatie, markttoeslag, kwaliteit, investeringen, andere posten die niet zijn vervat in de andere parameters. Het percentage is een maximumpercentage. Het in te vullen bedrag mag niet meer of minder dan 5% van het subtotaal bedragen.  </a:t>
          </a:r>
        </a:p>
        <a:p>
          <a:r>
            <a:rPr lang="nl-NL" sz="1100">
              <a:solidFill>
                <a:schemeClr val="dk1"/>
              </a:solidFill>
              <a:effectLst/>
              <a:latin typeface="+mn-lt"/>
              <a:ea typeface="+mn-ea"/>
              <a:cs typeface="+mn-cs"/>
            </a:rPr>
            <a:t> </a:t>
          </a:r>
          <a:endParaRPr lang="nl-NL" sz="1100"/>
        </a:p>
        <a:p>
          <a:r>
            <a:rPr lang="nl-NL" sz="1100" b="1">
              <a:solidFill>
                <a:schemeClr val="dk1"/>
              </a:solidFill>
              <a:effectLst/>
              <a:latin typeface="+mn-lt"/>
              <a:ea typeface="+mn-ea"/>
              <a:cs typeface="+mn-cs"/>
            </a:rPr>
            <a:t>WERKBLAD  ‘OPBRENGSTEN’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werkblad worden de totaal te verwachten omzet/voorlopige opbrengsten op basis van vaste tarieven Zvw berekend. Ook berekent het formulier de verdeelsleutel voorcalculatie (% Zvw obv gewogen omzet bij gelijke tarieven Zvw en JW).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U vult het verwachte aantal patiënten en verblijfsdagen onderverdeeld naar Jeugdwet (jeugdigen, 18-) en Zorgverzekeringswet (volwassenen, 18 jaar en ouder) in.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In de voorcalculatie worden de totale kosten verdeeld tussen acute psychiatrische hulpverlening voor Zvw (18+) en acute psychiatrische hulpverlening voor Jeugdwet (18-) op basis van de voorlopige omzet in deze domeinen. Deze omzet wordt voor deze domeinen bepaald door het verwachte aantal patiënten per prestaties (crisis-dbc’s binnen budget) en verblijfsdagen te vermenigvuldigen met de vaste tarieven, zoals deze door de NZa zijn vastgesteld voor de acute psychiatrische hulpverlening voor volwassenen (18 jaar en ouder).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WERKBLAD  ‘RESULTAAT’</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 basis van de onderstaande formule berekent het formulier de aanvraag voorlopig opbrengstresultaat Zvw 2020.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Voorlopig opbrengstresultaat = </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voorlopig budget kosten triage + (voorlopig budget kosten beoordeling en behandeling * voorlopig aandeel omzet volwassenen (Zvw 18+) in totale omzet volwassenen (Zvw 18+) en jeugdigen (Jeugdwet 18-)) – voorlopige opbrengsten (Zvw)</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 </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De voorlopige omzet volwassenen (18+) en jeugdigen (18-) wordt bepaald door het verwachte aantal patiënten per prestaties (crisis-dbc’s binnen budget) te vermenigvuldigen met de vaste tarieven zoals deze door de NZa zijn vastgesteld voor de acute psychiatrische hulpverlening voor volwassenen (Zvw 18+) als bedoeld in artikel 6. Voor jeugdigen wordt voor de ambulante behandeling de Crisis-dbc binnen budget – vanaf 100 tot en met 199 minuten genomen. Voor jeugdigen die klinisch worden opgenomen wordt de Crisis-dbc binnen budget – vanaf 200 tot en met 399 minuten genomen en het aantal dagen voor de deelprestaties voor verblijf (Verblijf crisis binnen budget D tot en met H).</a:t>
          </a:r>
        </a:p>
        <a:p>
          <a:endParaRPr lang="nl-NL" sz="1100" b="1">
            <a:solidFill>
              <a:schemeClr val="dk1"/>
            </a:solidFill>
            <a:effectLst/>
            <a:latin typeface="+mn-lt"/>
            <a:ea typeface="+mn-ea"/>
            <a:cs typeface="+mn-cs"/>
          </a:endParaRPr>
        </a:p>
        <a:p>
          <a:r>
            <a:rPr lang="nl-NL" sz="1100" b="1">
              <a:solidFill>
                <a:schemeClr val="dk1"/>
              </a:solidFill>
              <a:effectLst/>
              <a:latin typeface="+mn-lt"/>
              <a:ea typeface="+mn-ea"/>
              <a:cs typeface="+mn-cs"/>
            </a:rPr>
            <a:t>WERKBLAD  ‘TOELICHTING’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dit werkblad kunt u eventueel een toelichting geven. </a:t>
          </a:r>
        </a:p>
        <a:p>
          <a:r>
            <a:rPr lang="nl-NL" sz="1100">
              <a:solidFill>
                <a:schemeClr val="dk1"/>
              </a:solidFill>
              <a:effectLst/>
              <a:latin typeface="+mn-lt"/>
              <a:ea typeface="+mn-ea"/>
              <a:cs typeface="+mn-cs"/>
            </a:rPr>
            <a:t> </a:t>
          </a:r>
        </a:p>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66675</xdr:colOff>
      <xdr:row>2</xdr:row>
      <xdr:rowOff>95250</xdr:rowOff>
    </xdr:from>
    <xdr:to>
      <xdr:col>15</xdr:col>
      <xdr:colOff>371475</xdr:colOff>
      <xdr:row>7</xdr:row>
      <xdr:rowOff>47625</xdr:rowOff>
    </xdr:to>
    <xdr:pic>
      <xdr:nvPicPr>
        <xdr:cNvPr id="5987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95250"/>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676275</xdr:colOff>
      <xdr:row>0</xdr:row>
      <xdr:rowOff>47625</xdr:rowOff>
    </xdr:from>
    <xdr:to>
      <xdr:col>11</xdr:col>
      <xdr:colOff>909637</xdr:colOff>
      <xdr:row>0</xdr:row>
      <xdr:rowOff>952500</xdr:rowOff>
    </xdr:to>
    <xdr:pic>
      <xdr:nvPicPr>
        <xdr:cNvPr id="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35125" y="47625"/>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6</xdr:col>
      <xdr:colOff>866775</xdr:colOff>
      <xdr:row>0</xdr:row>
      <xdr:rowOff>104775</xdr:rowOff>
    </xdr:from>
    <xdr:to>
      <xdr:col>8</xdr:col>
      <xdr:colOff>781050</xdr:colOff>
      <xdr:row>0</xdr:row>
      <xdr:rowOff>866775</xdr:rowOff>
    </xdr:to>
    <xdr:pic>
      <xdr:nvPicPr>
        <xdr:cNvPr id="3"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104775"/>
          <a:ext cx="18383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390525</xdr:colOff>
      <xdr:row>0</xdr:row>
      <xdr:rowOff>123825</xdr:rowOff>
    </xdr:from>
    <xdr:to>
      <xdr:col>3</xdr:col>
      <xdr:colOff>1104900</xdr:colOff>
      <xdr:row>0</xdr:row>
      <xdr:rowOff>942975</xdr:rowOff>
    </xdr:to>
    <xdr:pic>
      <xdr:nvPicPr>
        <xdr:cNvPr id="3"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5" y="123825"/>
          <a:ext cx="18383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mr3\ggz\Budgetaanvragen\Standaard\2002\test\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mr3\ggz\Budgetaanvragen\Formulieren\2002\test\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ygnus\afd\DOCUME~1\by\LOCALS~1\Temp\Mp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HOT\Local%20Settings\Temporary%20Internet%20Files\OLKA5\Budgetformulier%202008%20V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jae\AppData\Local\Microsoft\Windows\Temporary%20Internet%20Files\Content.Outlook\DVRGPN2M\Formulier_Herschikking_budget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03007"/>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03007"/>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Toelichting Budget 2008"/>
      <sheetName val="Budget 2008"/>
      <sheetName val="Toelichting ZZP-gegevens 2008"/>
      <sheetName val="ZZP-gegevens 2008"/>
      <sheetName val="Herallocatie"/>
      <sheetName val="AO IC"/>
      <sheetName val="Toelichting nac. op productie "/>
      <sheetName val="Nac. geleverde productie 2007"/>
      <sheetName val="Vragenlijst"/>
      <sheetName val="Verantw. document prod. 2007"/>
      <sheetName val="M02_07_K_KOL5_1"/>
      <sheetName val="M02_07_K_KOL5_2"/>
      <sheetName val="M02_07_A_KOL5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Versiebeheer"/>
      <sheetName val="Toelichting"/>
      <sheetName val="foutmeldingen"/>
      <sheetName val="Toelating"/>
      <sheetName val="Intramuraal"/>
      <sheetName val="GGZ kinderen&amp;jeugd"/>
      <sheetName val="Extramuraal"/>
      <sheetName val="Dagbesteding en vervoer"/>
      <sheetName val="VPT"/>
      <sheetName val="Overig"/>
      <sheetName val="Extreme zorgzwaarte"/>
      <sheetName val="Recapitulatie"/>
      <sheetName val="Koppelrange"/>
    </sheetNames>
    <sheetDataSet>
      <sheetData sheetId="0" refreshError="1">
        <row r="13">
          <cell r="H13">
            <v>300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workbookViewId="0">
      <selection activeCell="A67" sqref="A67:XFD67"/>
    </sheetView>
  </sheetViews>
  <sheetFormatPr defaultRowHeight="12.75" x14ac:dyDescent="0.2"/>
  <sheetData/>
  <sheetProtection password="F32C"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S194"/>
  <sheetViews>
    <sheetView showGridLines="0" topLeftCell="A6" zoomScaleNormal="100" workbookViewId="0">
      <selection activeCell="A33" sqref="A33:O34"/>
    </sheetView>
  </sheetViews>
  <sheetFormatPr defaultColWidth="0" defaultRowHeight="11.25" zeroHeight="1" x14ac:dyDescent="0.15"/>
  <cols>
    <col min="1" max="1" width="6.7109375" style="11" customWidth="1"/>
    <col min="2" max="2" width="12.5703125" style="12" customWidth="1"/>
    <col min="3" max="3" width="8.140625" style="11" customWidth="1"/>
    <col min="4" max="4" width="12.42578125" style="11" customWidth="1"/>
    <col min="5" max="5" width="3.140625" style="11" customWidth="1"/>
    <col min="6" max="6" width="16.5703125" style="11" customWidth="1"/>
    <col min="7" max="8" width="6.7109375" style="11" customWidth="1"/>
    <col min="9" max="9" width="2.7109375" style="11" customWidth="1"/>
    <col min="10" max="10" width="6.7109375" style="11" customWidth="1"/>
    <col min="11" max="11" width="8.7109375" style="12" customWidth="1"/>
    <col min="12" max="12" width="15.5703125" style="12" customWidth="1"/>
    <col min="13" max="13" width="5.85546875" style="12" customWidth="1"/>
    <col min="14" max="14" width="3.140625" style="12" customWidth="1"/>
    <col min="15" max="15" width="23" style="12" customWidth="1"/>
    <col min="16" max="16" width="10.7109375" style="11" customWidth="1"/>
    <col min="17" max="17" width="1.7109375" style="11" customWidth="1"/>
    <col min="18" max="174" width="11.5703125" style="11" hidden="1" customWidth="1"/>
    <col min="175" max="16384" width="9.140625" style="18" hidden="1"/>
  </cols>
  <sheetData>
    <row r="1" spans="1:175" s="55" customFormat="1" ht="11.25" hidden="1" customHeight="1" x14ac:dyDescent="0.15">
      <c r="B1" s="56"/>
      <c r="K1" s="57"/>
      <c r="L1" s="57"/>
      <c r="M1" s="57"/>
      <c r="N1" s="57"/>
      <c r="O1" s="57"/>
      <c r="Q1" s="58"/>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row>
    <row r="2" spans="1:175" s="55" customFormat="1" ht="21" hidden="1" customHeight="1" x14ac:dyDescent="0.15">
      <c r="A2" s="58">
        <v>6</v>
      </c>
      <c r="B2" s="58">
        <v>7.43</v>
      </c>
      <c r="C2" s="58">
        <v>7.43</v>
      </c>
      <c r="D2" s="58">
        <v>11.71</v>
      </c>
      <c r="E2" s="58">
        <v>2.4300000000000002</v>
      </c>
      <c r="F2" s="58">
        <v>20.29</v>
      </c>
      <c r="G2" s="58">
        <v>6</v>
      </c>
      <c r="H2" s="58">
        <v>6</v>
      </c>
      <c r="I2" s="58">
        <v>2</v>
      </c>
      <c r="J2" s="58">
        <v>6</v>
      </c>
      <c r="K2" s="58">
        <v>7.43</v>
      </c>
      <c r="L2" s="58">
        <v>7.43</v>
      </c>
      <c r="M2" s="58">
        <v>11.71</v>
      </c>
      <c r="N2" s="58">
        <v>2.4300000000000002</v>
      </c>
      <c r="O2" s="58">
        <v>22.29</v>
      </c>
      <c r="P2" s="58">
        <v>10</v>
      </c>
      <c r="Q2" s="55">
        <v>2</v>
      </c>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row>
    <row r="3" spans="1:175" s="59" customFormat="1" ht="15" customHeight="1" x14ac:dyDescent="0.15">
      <c r="A3" s="50"/>
      <c r="B3" s="51"/>
      <c r="C3" s="51"/>
      <c r="D3" s="52"/>
      <c r="E3" s="4"/>
      <c r="F3" s="4"/>
      <c r="G3" s="2"/>
      <c r="H3" s="2"/>
      <c r="I3" s="2"/>
      <c r="J3" s="2"/>
      <c r="K3" s="3"/>
      <c r="L3" s="3"/>
      <c r="M3" s="3"/>
      <c r="N3" s="3"/>
      <c r="O3" s="3"/>
      <c r="P3" s="2"/>
      <c r="Q3" s="2"/>
      <c r="FS3" s="60"/>
    </row>
    <row r="4" spans="1:175" ht="12.75" customHeight="1" x14ac:dyDescent="0.15">
      <c r="A4" s="51"/>
      <c r="B4" s="51"/>
      <c r="C4" s="51"/>
      <c r="D4" s="51"/>
      <c r="E4" s="4"/>
      <c r="F4" s="4"/>
      <c r="G4" s="4"/>
      <c r="H4" s="4"/>
      <c r="I4" s="4"/>
      <c r="J4" s="4"/>
      <c r="K4" s="5"/>
      <c r="L4" s="5"/>
      <c r="M4" s="5"/>
      <c r="N4" s="5"/>
      <c r="O4" s="5"/>
      <c r="P4" s="4"/>
      <c r="Q4" s="4"/>
    </row>
    <row r="5" spans="1:175" ht="18" x14ac:dyDescent="0.25">
      <c r="A5" s="6" t="s">
        <v>149</v>
      </c>
      <c r="B5" s="6"/>
      <c r="C5" s="6"/>
      <c r="D5" s="7"/>
      <c r="E5" s="7"/>
      <c r="H5" s="9"/>
      <c r="I5" s="4"/>
      <c r="J5" s="4"/>
      <c r="K5" s="5"/>
      <c r="L5" s="5"/>
      <c r="M5" s="17"/>
      <c r="N5" s="17"/>
      <c r="P5" s="5"/>
      <c r="Q5" s="4"/>
    </row>
    <row r="6" spans="1:175" ht="18" x14ac:dyDescent="0.25">
      <c r="A6" s="6" t="s">
        <v>117</v>
      </c>
      <c r="B6" s="6"/>
      <c r="C6" s="6"/>
      <c r="D6" s="6"/>
      <c r="E6" s="6"/>
      <c r="F6" s="6"/>
      <c r="G6" s="8"/>
      <c r="I6" s="4"/>
      <c r="J6" s="4"/>
      <c r="K6" s="1"/>
      <c r="L6" s="5"/>
      <c r="M6" s="5"/>
      <c r="N6" s="5"/>
      <c r="O6" s="10"/>
      <c r="P6" s="5"/>
      <c r="Q6" s="4"/>
    </row>
    <row r="7" spans="1:175" x14ac:dyDescent="0.15">
      <c r="I7" s="4"/>
    </row>
    <row r="8" spans="1:175" x14ac:dyDescent="0.15">
      <c r="I8" s="4"/>
    </row>
    <row r="9" spans="1:175" s="12" customFormat="1" ht="11.25" customHeight="1" x14ac:dyDescent="0.2">
      <c r="A9" s="1" t="s">
        <v>118</v>
      </c>
      <c r="H9" s="13"/>
      <c r="I9" s="5"/>
      <c r="L9" s="42" t="s">
        <v>12</v>
      </c>
      <c r="M9" s="43"/>
      <c r="N9" s="44"/>
      <c r="O9" s="351" t="s">
        <v>180</v>
      </c>
      <c r="P9" s="343"/>
      <c r="FS9" s="61"/>
    </row>
    <row r="10" spans="1:175" s="12" customFormat="1" ht="11.25" customHeight="1" x14ac:dyDescent="0.2">
      <c r="A10" s="13"/>
      <c r="I10" s="5"/>
      <c r="L10" s="42" t="s">
        <v>9</v>
      </c>
      <c r="M10" s="43"/>
      <c r="N10" s="44"/>
      <c r="O10" s="342">
        <v>43678</v>
      </c>
      <c r="P10" s="343"/>
      <c r="FS10" s="61"/>
    </row>
    <row r="11" spans="1:175" s="12" customFormat="1" ht="11.25" customHeight="1" x14ac:dyDescent="0.15">
      <c r="A11" s="347" t="s">
        <v>115</v>
      </c>
      <c r="B11" s="347"/>
      <c r="C11" s="347"/>
      <c r="D11" s="347"/>
      <c r="E11" s="347"/>
      <c r="F11" s="347"/>
      <c r="G11" s="62" t="s">
        <v>1</v>
      </c>
      <c r="H11" s="62" t="s">
        <v>2</v>
      </c>
      <c r="I11" s="5"/>
      <c r="L11" s="42" t="s">
        <v>7</v>
      </c>
      <c r="M11" s="63"/>
      <c r="N11" s="64"/>
      <c r="O11" s="344">
        <f ca="1">TODAY()</f>
        <v>43769</v>
      </c>
      <c r="P11" s="344"/>
      <c r="FS11" s="61"/>
    </row>
    <row r="12" spans="1:175" s="12" customFormat="1" ht="11.25" customHeight="1" x14ac:dyDescent="0.15">
      <c r="A12" s="350" t="s">
        <v>6</v>
      </c>
      <c r="B12" s="350"/>
      <c r="C12" s="350"/>
      <c r="D12" s="350"/>
      <c r="E12" s="350"/>
      <c r="F12" s="350"/>
      <c r="G12" s="41">
        <v>450</v>
      </c>
      <c r="H12" s="95"/>
      <c r="I12" s="5"/>
      <c r="L12" s="42" t="s">
        <v>13</v>
      </c>
      <c r="M12" s="63"/>
      <c r="N12" s="64"/>
      <c r="O12" s="344">
        <v>43801</v>
      </c>
      <c r="P12" s="344"/>
      <c r="FS12" s="61"/>
    </row>
    <row r="13" spans="1:175" s="4" customFormat="1" ht="11.25" customHeight="1" x14ac:dyDescent="0.15">
      <c r="A13" s="348" t="s">
        <v>116</v>
      </c>
      <c r="B13" s="348"/>
      <c r="C13" s="348"/>
      <c r="D13" s="348"/>
      <c r="E13" s="348"/>
      <c r="F13" s="348"/>
      <c r="G13" s="346"/>
      <c r="H13" s="346"/>
      <c r="K13" s="5"/>
      <c r="L13" s="42" t="s">
        <v>8</v>
      </c>
      <c r="M13" s="43"/>
      <c r="N13" s="44"/>
      <c r="O13" s="368">
        <f>Budgetparameters!P56+Opbrengsten!M21</f>
        <v>0</v>
      </c>
      <c r="P13" s="368"/>
      <c r="FS13" s="51"/>
    </row>
    <row r="14" spans="1:175" s="4" customFormat="1" ht="12.75" customHeight="1" x14ac:dyDescent="0.15">
      <c r="A14" s="349" t="s">
        <v>177</v>
      </c>
      <c r="B14" s="349"/>
      <c r="C14" s="349"/>
      <c r="D14" s="349"/>
      <c r="E14" s="349"/>
      <c r="F14" s="349"/>
      <c r="G14" s="349"/>
      <c r="H14" s="349"/>
      <c r="K14" s="5"/>
      <c r="FS14" s="51"/>
    </row>
    <row r="15" spans="1:175" s="4" customFormat="1" ht="11.25" customHeight="1" x14ac:dyDescent="0.15">
      <c r="B15" s="12"/>
      <c r="C15" s="18"/>
      <c r="D15" s="18"/>
      <c r="E15" s="11"/>
      <c r="F15" s="11"/>
      <c r="G15" s="11"/>
      <c r="H15" s="11"/>
      <c r="K15" s="5"/>
      <c r="L15" s="5"/>
      <c r="M15" s="5"/>
      <c r="N15" s="5"/>
      <c r="O15" s="65"/>
      <c r="P15" s="65"/>
      <c r="FS15" s="51"/>
    </row>
    <row r="16" spans="1:175" s="4" customFormat="1" ht="14.25" customHeight="1" x14ac:dyDescent="0.15">
      <c r="A16" s="66" t="s">
        <v>11</v>
      </c>
      <c r="B16" s="67"/>
      <c r="C16" s="45"/>
      <c r="D16" s="45"/>
      <c r="E16" s="45"/>
      <c r="F16" s="45"/>
      <c r="G16" s="45"/>
      <c r="H16" s="46"/>
      <c r="I16" s="68"/>
      <c r="J16" s="69" t="s">
        <v>123</v>
      </c>
      <c r="K16" s="47"/>
      <c r="L16" s="48"/>
      <c r="M16" s="48"/>
      <c r="N16" s="48"/>
      <c r="O16" s="48"/>
      <c r="P16" s="49"/>
      <c r="FS16" s="51"/>
    </row>
    <row r="17" spans="1:175" ht="14.25" customHeight="1" x14ac:dyDescent="0.15">
      <c r="A17" s="70" t="s">
        <v>3</v>
      </c>
      <c r="B17" s="71"/>
      <c r="C17" s="345"/>
      <c r="D17" s="345"/>
      <c r="E17" s="345"/>
      <c r="F17" s="345"/>
      <c r="G17" s="345"/>
      <c r="H17" s="345"/>
      <c r="I17" s="68"/>
      <c r="J17" s="72" t="s">
        <v>18</v>
      </c>
      <c r="K17" s="19"/>
      <c r="L17" s="365"/>
      <c r="M17" s="366"/>
      <c r="N17" s="366"/>
      <c r="O17" s="366"/>
      <c r="P17" s="367"/>
      <c r="FN17" s="18"/>
      <c r="FO17" s="18"/>
      <c r="FP17" s="18"/>
      <c r="FQ17" s="18"/>
      <c r="FR17" s="18"/>
    </row>
    <row r="18" spans="1:175" ht="14.25" customHeight="1" x14ac:dyDescent="0.15">
      <c r="A18" s="70" t="s">
        <v>4</v>
      </c>
      <c r="B18" s="71"/>
      <c r="C18" s="341"/>
      <c r="D18" s="341"/>
      <c r="E18" s="341"/>
      <c r="F18" s="341"/>
      <c r="G18" s="341"/>
      <c r="H18" s="341"/>
      <c r="I18" s="68"/>
      <c r="J18" s="73" t="s">
        <v>14</v>
      </c>
      <c r="K18" s="15"/>
      <c r="L18" s="362"/>
      <c r="M18" s="363"/>
      <c r="N18" s="363"/>
      <c r="O18" s="363"/>
      <c r="P18" s="364"/>
      <c r="FR18" s="18"/>
    </row>
    <row r="19" spans="1:175" ht="14.25" customHeight="1" x14ac:dyDescent="0.15">
      <c r="A19" s="70" t="s">
        <v>14</v>
      </c>
      <c r="B19" s="71"/>
      <c r="C19" s="341"/>
      <c r="D19" s="341"/>
      <c r="E19" s="341"/>
      <c r="F19" s="341"/>
      <c r="G19" s="341"/>
      <c r="H19" s="341"/>
      <c r="I19" s="68"/>
      <c r="J19" s="73" t="s">
        <v>0</v>
      </c>
      <c r="K19" s="14"/>
      <c r="L19" s="362"/>
      <c r="M19" s="363"/>
      <c r="N19" s="363"/>
      <c r="O19" s="363"/>
      <c r="P19" s="364"/>
      <c r="FR19" s="18"/>
    </row>
    <row r="20" spans="1:175" ht="14.25" customHeight="1" x14ac:dyDescent="0.15">
      <c r="A20" s="70" t="s">
        <v>5</v>
      </c>
      <c r="B20" s="71"/>
      <c r="C20" s="341"/>
      <c r="D20" s="341"/>
      <c r="E20" s="341"/>
      <c r="F20" s="341"/>
      <c r="G20" s="341"/>
      <c r="H20" s="341"/>
      <c r="I20" s="68"/>
      <c r="J20" s="358" t="s">
        <v>17</v>
      </c>
      <c r="K20" s="359"/>
      <c r="L20" s="352" t="str">
        <f>IF(Foutmeldingen!F13&gt;0,"Nog niet ondertekenen, eerst foutmelding(en) oplossen.","")</f>
        <v>Nog niet ondertekenen, eerst foutmelding(en) oplossen.</v>
      </c>
      <c r="M20" s="353"/>
      <c r="N20" s="353"/>
      <c r="O20" s="353"/>
      <c r="P20" s="354"/>
      <c r="FR20" s="18"/>
    </row>
    <row r="21" spans="1:175" ht="14.25" customHeight="1" x14ac:dyDescent="0.15">
      <c r="A21" s="70" t="s">
        <v>15</v>
      </c>
      <c r="B21" s="71"/>
      <c r="C21" s="341"/>
      <c r="D21" s="341"/>
      <c r="E21" s="341"/>
      <c r="F21" s="341"/>
      <c r="G21" s="341"/>
      <c r="H21" s="341"/>
      <c r="I21" s="68"/>
      <c r="J21" s="360"/>
      <c r="K21" s="361"/>
      <c r="L21" s="355"/>
      <c r="M21" s="356"/>
      <c r="N21" s="356"/>
      <c r="O21" s="356"/>
      <c r="P21" s="357"/>
      <c r="FR21" s="18"/>
    </row>
    <row r="22" spans="1:175" ht="14.25" customHeight="1" x14ac:dyDescent="0.15">
      <c r="A22" s="70" t="s">
        <v>16</v>
      </c>
      <c r="B22" s="71"/>
      <c r="C22" s="372"/>
      <c r="D22" s="373"/>
      <c r="E22" s="373"/>
      <c r="F22" s="373"/>
      <c r="G22" s="373"/>
      <c r="H22" s="373"/>
      <c r="I22" s="68"/>
      <c r="J22" s="72" t="s">
        <v>20</v>
      </c>
      <c r="K22" s="19"/>
      <c r="L22" s="365"/>
      <c r="M22" s="366"/>
      <c r="N22" s="366"/>
      <c r="O22" s="366"/>
      <c r="P22" s="367"/>
      <c r="FM22" s="18"/>
      <c r="FN22" s="18"/>
      <c r="FO22" s="18"/>
      <c r="FP22" s="18"/>
      <c r="FQ22" s="18"/>
      <c r="FR22" s="18"/>
    </row>
    <row r="23" spans="1:175" ht="14.25" customHeight="1" x14ac:dyDescent="0.15">
      <c r="I23" s="68"/>
      <c r="J23" s="73" t="s">
        <v>14</v>
      </c>
      <c r="K23" s="15"/>
      <c r="L23" s="374"/>
      <c r="M23" s="375"/>
      <c r="N23" s="375"/>
      <c r="O23" s="375"/>
      <c r="P23" s="376"/>
      <c r="FR23" s="18"/>
    </row>
    <row r="24" spans="1:175" ht="12.75" customHeight="1" x14ac:dyDescent="0.15">
      <c r="A24" s="16"/>
      <c r="B24" s="16"/>
      <c r="C24" s="16"/>
      <c r="D24" s="16"/>
      <c r="E24" s="16"/>
      <c r="F24" s="16"/>
      <c r="G24" s="16"/>
      <c r="H24" s="16"/>
      <c r="I24" s="8"/>
      <c r="J24" s="73" t="s">
        <v>0</v>
      </c>
      <c r="K24" s="14"/>
      <c r="L24" s="374"/>
      <c r="M24" s="375"/>
      <c r="N24" s="363"/>
      <c r="O24" s="363"/>
      <c r="P24" s="364"/>
      <c r="FR24" s="18"/>
    </row>
    <row r="25" spans="1:175" ht="12" customHeight="1" x14ac:dyDescent="0.15">
      <c r="A25" s="66" t="s">
        <v>19</v>
      </c>
      <c r="B25" s="67"/>
      <c r="C25" s="67"/>
      <c r="D25" s="67"/>
      <c r="E25" s="67"/>
      <c r="F25" s="67"/>
      <c r="G25" s="67"/>
      <c r="H25" s="46"/>
      <c r="I25" s="8"/>
      <c r="J25" s="358" t="s">
        <v>17</v>
      </c>
      <c r="K25" s="359"/>
      <c r="L25" s="383" t="str">
        <f>IF(Foutmeldingen!F13&gt;0,"Nog niet ondertekenen, eerst foutmelding(en) oplossen.","")</f>
        <v>Nog niet ondertekenen, eerst foutmelding(en) oplossen.</v>
      </c>
      <c r="M25" s="384"/>
      <c r="N25" s="384"/>
      <c r="O25" s="384"/>
      <c r="P25" s="385"/>
      <c r="FR25" s="18"/>
    </row>
    <row r="26" spans="1:175" s="68" customFormat="1" ht="11.25" customHeight="1" x14ac:dyDescent="0.2">
      <c r="A26" s="74"/>
      <c r="B26" s="75"/>
      <c r="C26" s="75"/>
      <c r="D26" s="75"/>
      <c r="E26" s="75"/>
      <c r="F26" s="75"/>
      <c r="G26" s="75"/>
      <c r="H26" s="76"/>
      <c r="J26" s="381"/>
      <c r="K26" s="382"/>
      <c r="L26" s="386"/>
      <c r="M26" s="387"/>
      <c r="N26" s="387"/>
      <c r="O26" s="387"/>
      <c r="P26" s="388"/>
      <c r="FR26" s="77"/>
      <c r="FS26" s="77"/>
    </row>
    <row r="27" spans="1:175" s="68" customFormat="1" ht="16.5" customHeight="1" x14ac:dyDescent="0.2">
      <c r="A27" s="78" t="str">
        <f>IF(Foutmeldingen!F13&gt;0,"Nog niet ondertekenen, eerst foutmelding(en) oplossen.","")</f>
        <v>Nog niet ondertekenen, eerst foutmelding(en) oplossen.</v>
      </c>
      <c r="B27" s="79"/>
      <c r="C27" s="79"/>
      <c r="D27" s="79"/>
      <c r="E27" s="79"/>
      <c r="F27" s="79"/>
      <c r="G27" s="79"/>
      <c r="H27" s="80"/>
      <c r="J27" s="72" t="s">
        <v>21</v>
      </c>
      <c r="K27" s="19"/>
      <c r="L27" s="378"/>
      <c r="M27" s="379"/>
      <c r="N27" s="379"/>
      <c r="O27" s="379"/>
      <c r="P27" s="380"/>
      <c r="FM27" s="77"/>
      <c r="FN27" s="77"/>
    </row>
    <row r="28" spans="1:175" s="68" customFormat="1" ht="16.5" customHeight="1" x14ac:dyDescent="0.2">
      <c r="A28" s="78"/>
      <c r="B28" s="79"/>
      <c r="C28" s="79"/>
      <c r="D28" s="79"/>
      <c r="E28" s="79"/>
      <c r="F28" s="79"/>
      <c r="G28" s="79"/>
      <c r="H28" s="80"/>
      <c r="J28" s="73" t="s">
        <v>14</v>
      </c>
      <c r="K28" s="15"/>
      <c r="L28" s="374"/>
      <c r="M28" s="375"/>
      <c r="N28" s="375"/>
      <c r="O28" s="375"/>
      <c r="P28" s="376"/>
      <c r="FR28" s="77"/>
      <c r="FS28" s="77"/>
    </row>
    <row r="29" spans="1:175" s="68" customFormat="1" ht="16.5" customHeight="1" x14ac:dyDescent="0.2">
      <c r="A29" s="81"/>
      <c r="B29" s="79"/>
      <c r="C29" s="79"/>
      <c r="D29" s="79"/>
      <c r="E29" s="79"/>
      <c r="F29" s="79"/>
      <c r="G29" s="79"/>
      <c r="H29" s="80"/>
      <c r="J29" s="73" t="s">
        <v>0</v>
      </c>
      <c r="K29" s="14"/>
      <c r="L29" s="374"/>
      <c r="M29" s="375"/>
      <c r="N29" s="363"/>
      <c r="O29" s="363"/>
      <c r="P29" s="364"/>
      <c r="FR29" s="77"/>
      <c r="FS29" s="77"/>
    </row>
    <row r="30" spans="1:175" s="68" customFormat="1" ht="13.5" customHeight="1" x14ac:dyDescent="0.2">
      <c r="A30" s="82" t="s">
        <v>10</v>
      </c>
      <c r="B30" s="83"/>
      <c r="C30" s="83"/>
      <c r="D30" s="83"/>
      <c r="E30" s="83"/>
      <c r="F30" s="83"/>
      <c r="G30" s="83"/>
      <c r="H30" s="84"/>
      <c r="J30" s="358" t="s">
        <v>17</v>
      </c>
      <c r="K30" s="359"/>
      <c r="L30" s="383" t="str">
        <f>IF(Foutmeldingen!F13&gt;0,"Nog niet ondertekenen, eerst foutmelding(en) oplossen.","")</f>
        <v>Nog niet ondertekenen, eerst foutmelding(en) oplossen.</v>
      </c>
      <c r="M30" s="384"/>
      <c r="N30" s="384"/>
      <c r="O30" s="384"/>
      <c r="P30" s="385"/>
      <c r="FR30" s="77"/>
      <c r="FS30" s="77"/>
    </row>
    <row r="31" spans="1:175" s="68" customFormat="1" ht="13.5" customHeight="1" x14ac:dyDescent="0.2">
      <c r="A31" s="340"/>
      <c r="B31" s="339"/>
      <c r="C31" s="85" t="s">
        <v>23</v>
      </c>
      <c r="D31" s="337"/>
      <c r="E31" s="338"/>
      <c r="F31" s="339"/>
      <c r="G31" s="86" t="s">
        <v>22</v>
      </c>
      <c r="H31" s="46"/>
      <c r="J31" s="360"/>
      <c r="K31" s="361"/>
      <c r="L31" s="390"/>
      <c r="M31" s="391"/>
      <c r="N31" s="391"/>
      <c r="O31" s="391"/>
      <c r="P31" s="392"/>
      <c r="FR31" s="77"/>
      <c r="FS31" s="77"/>
    </row>
    <row r="32" spans="1:175" s="68" customFormat="1" ht="12.75" customHeight="1" x14ac:dyDescent="0.2">
      <c r="A32" s="16"/>
      <c r="B32" s="16"/>
      <c r="C32" s="16"/>
      <c r="D32" s="16"/>
      <c r="E32" s="16"/>
      <c r="F32" s="16"/>
      <c r="G32" s="16"/>
      <c r="H32" s="87"/>
      <c r="J32" s="77"/>
      <c r="K32" s="77"/>
      <c r="L32" s="77"/>
      <c r="M32" s="77"/>
      <c r="N32" s="77"/>
      <c r="O32" s="77"/>
      <c r="P32" s="77"/>
      <c r="FR32" s="77"/>
      <c r="FS32" s="77"/>
    </row>
    <row r="33" spans="1:175" s="68" customFormat="1" ht="12.75" customHeight="1" x14ac:dyDescent="0.2">
      <c r="A33" s="389" t="s">
        <v>144</v>
      </c>
      <c r="B33" s="389"/>
      <c r="C33" s="389"/>
      <c r="D33" s="389"/>
      <c r="E33" s="389"/>
      <c r="F33" s="389"/>
      <c r="G33" s="389"/>
      <c r="H33" s="389"/>
      <c r="I33" s="389"/>
      <c r="J33" s="389"/>
      <c r="K33" s="389"/>
      <c r="L33" s="389"/>
      <c r="M33" s="389"/>
      <c r="N33" s="389"/>
      <c r="O33" s="389"/>
      <c r="P33" s="77"/>
      <c r="FR33" s="77"/>
      <c r="FS33" s="77"/>
    </row>
    <row r="34" spans="1:175" s="68" customFormat="1" ht="12.75" customHeight="1" x14ac:dyDescent="0.2">
      <c r="A34" s="389"/>
      <c r="B34" s="389"/>
      <c r="C34" s="389"/>
      <c r="D34" s="389"/>
      <c r="E34" s="389"/>
      <c r="F34" s="389"/>
      <c r="G34" s="389"/>
      <c r="H34" s="389"/>
      <c r="I34" s="389"/>
      <c r="J34" s="389"/>
      <c r="K34" s="389"/>
      <c r="L34" s="389"/>
      <c r="M34" s="389"/>
      <c r="N34" s="389"/>
      <c r="O34" s="389"/>
      <c r="P34" s="77"/>
      <c r="FR34" s="77"/>
      <c r="FS34" s="77"/>
    </row>
    <row r="35" spans="1:175" s="68" customFormat="1" ht="12.75" customHeight="1" x14ac:dyDescent="0.2">
      <c r="A35" s="88"/>
      <c r="B35" s="88"/>
      <c r="C35" s="88"/>
      <c r="D35" s="88"/>
      <c r="E35" s="88"/>
      <c r="F35" s="88"/>
      <c r="G35" s="88"/>
      <c r="H35" s="88"/>
      <c r="I35" s="88"/>
      <c r="J35" s="88"/>
      <c r="K35" s="88"/>
      <c r="L35" s="88"/>
      <c r="M35" s="88"/>
      <c r="N35" s="88"/>
      <c r="O35" s="88"/>
      <c r="P35" s="77"/>
      <c r="FR35" s="77"/>
      <c r="FS35" s="77"/>
    </row>
    <row r="36" spans="1:175" ht="27.75" customHeight="1" x14ac:dyDescent="0.15">
      <c r="A36" s="377" t="s">
        <v>119</v>
      </c>
      <c r="B36" s="377"/>
      <c r="C36" s="377"/>
      <c r="D36" s="377"/>
      <c r="E36" s="377"/>
      <c r="F36" s="377"/>
      <c r="G36" s="377"/>
      <c r="H36" s="377"/>
      <c r="I36" s="377"/>
      <c r="J36" s="377"/>
      <c r="K36" s="377"/>
      <c r="L36" s="377"/>
      <c r="M36" s="377"/>
      <c r="N36" s="377"/>
      <c r="O36" s="377"/>
      <c r="P36" s="377"/>
    </row>
    <row r="37" spans="1:175" ht="9" customHeight="1" x14ac:dyDescent="0.15">
      <c r="A37" s="89"/>
      <c r="B37" s="89"/>
      <c r="C37" s="89"/>
      <c r="D37" s="89"/>
      <c r="E37" s="89"/>
      <c r="F37" s="89"/>
      <c r="G37" s="89"/>
      <c r="H37" s="89"/>
      <c r="I37" s="89"/>
      <c r="J37" s="89"/>
      <c r="K37" s="89"/>
      <c r="L37" s="89"/>
      <c r="M37" s="89"/>
      <c r="N37" s="89"/>
      <c r="O37" s="96"/>
      <c r="P37" s="96"/>
    </row>
    <row r="38" spans="1:175" ht="15" customHeight="1" x14ac:dyDescent="0.15">
      <c r="A38" s="89"/>
      <c r="B38" s="369" t="s">
        <v>121</v>
      </c>
      <c r="C38" s="370"/>
      <c r="D38" s="370"/>
      <c r="E38" s="370"/>
      <c r="F38" s="370"/>
      <c r="G38" s="370"/>
      <c r="H38" s="370"/>
      <c r="I38" s="370"/>
      <c r="J38" s="370"/>
      <c r="K38" s="370"/>
      <c r="L38" s="370"/>
      <c r="M38" s="370"/>
      <c r="N38" s="371"/>
      <c r="O38" s="265"/>
      <c r="P38" s="18"/>
      <c r="S38" s="97">
        <v>1</v>
      </c>
    </row>
    <row r="39" spans="1:175" ht="24" customHeight="1" x14ac:dyDescent="0.15">
      <c r="A39" s="89"/>
      <c r="B39" s="369" t="s">
        <v>122</v>
      </c>
      <c r="C39" s="370"/>
      <c r="D39" s="370"/>
      <c r="E39" s="370"/>
      <c r="F39" s="370"/>
      <c r="G39" s="370"/>
      <c r="H39" s="370"/>
      <c r="I39" s="370"/>
      <c r="J39" s="370"/>
      <c r="K39" s="370"/>
      <c r="L39" s="370"/>
      <c r="M39" s="370"/>
      <c r="N39" s="371"/>
      <c r="O39" s="265"/>
      <c r="P39" s="18"/>
      <c r="S39" s="98">
        <v>1</v>
      </c>
    </row>
    <row r="40" spans="1:175" s="90" customFormat="1" ht="12.75" x14ac:dyDescent="0.2">
      <c r="O40" s="99"/>
      <c r="P40" s="100"/>
    </row>
    <row r="41" spans="1:175" x14ac:dyDescent="0.15">
      <c r="F41" s="91" t="str">
        <f>Resultaat!B9</f>
        <v>Totaal voorlopig budget Zvw 2020</v>
      </c>
      <c r="G41" s="63"/>
      <c r="H41" s="63"/>
      <c r="I41" s="63"/>
      <c r="J41" s="63"/>
      <c r="K41" s="43"/>
      <c r="L41" s="43"/>
      <c r="M41" s="43"/>
      <c r="N41" s="44"/>
      <c r="O41" s="92">
        <f>Resultaat!D9</f>
        <v>0</v>
      </c>
    </row>
    <row r="42" spans="1:175" x14ac:dyDescent="0.15">
      <c r="F42" s="91" t="str">
        <f>Resultaat!B11</f>
        <v>Totaal voorlopige opbrengsten Zvw 2020</v>
      </c>
      <c r="G42" s="63"/>
      <c r="H42" s="63"/>
      <c r="I42" s="63"/>
      <c r="J42" s="63"/>
      <c r="K42" s="43"/>
      <c r="L42" s="43"/>
      <c r="M42" s="43"/>
      <c r="N42" s="44"/>
      <c r="O42" s="92">
        <f>Resultaat!D11</f>
        <v>0</v>
      </c>
    </row>
    <row r="43" spans="1:175" x14ac:dyDescent="0.15">
      <c r="A43" s="93" t="s">
        <v>140</v>
      </c>
      <c r="F43" s="91" t="str">
        <f>Resultaat!B13</f>
        <v>Aanvraag voorlopig opbrengstresultaat Zvw 2020</v>
      </c>
      <c r="G43" s="63"/>
      <c r="H43" s="63"/>
      <c r="I43" s="63"/>
      <c r="J43" s="63"/>
      <c r="K43" s="43"/>
      <c r="L43" s="43"/>
      <c r="M43" s="43"/>
      <c r="N43" s="44"/>
      <c r="O43" s="92">
        <f>Resultaat!D13</f>
        <v>0</v>
      </c>
    </row>
    <row r="44" spans="1:175" x14ac:dyDescent="0.15">
      <c r="A44" s="93" t="s">
        <v>141</v>
      </c>
      <c r="F44" s="91" t="s">
        <v>120</v>
      </c>
      <c r="G44" s="63"/>
      <c r="H44" s="63"/>
      <c r="I44" s="63"/>
      <c r="J44" s="63"/>
      <c r="K44" s="43"/>
      <c r="L44" s="43"/>
      <c r="M44" s="43"/>
      <c r="N44" s="44"/>
      <c r="O44" s="94">
        <f>Opbrengsten!J21</f>
        <v>0</v>
      </c>
    </row>
    <row r="45" spans="1:175" x14ac:dyDescent="0.15"/>
    <row r="46" spans="1:175" hidden="1" x14ac:dyDescent="0.15"/>
    <row r="47" spans="1:175" hidden="1" x14ac:dyDescent="0.15"/>
    <row r="48" spans="1:175"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sheetData>
  <sheetProtection password="F32C" sheet="1" objects="1" scenarios="1"/>
  <customSheetViews>
    <customSheetView guid="{DAD6A131-E761-4D81-9E80-5D69ABC35FD4}" showGridLines="0" hiddenRows="1" showRuler="0" topLeftCell="A10">
      <selection activeCell="L48" sqref="L48"/>
      <pageMargins left="0.39370078740157483" right="0.39370078740157483" top="0.23622047244094491" bottom="0.27559055118110237" header="0.27559055118110237" footer="0.35433070866141736"/>
      <printOptions horizontalCentered="1" verticalCentered="1"/>
      <pageSetup paperSize="9" scale="95" orientation="landscape" r:id="rId1"/>
      <headerFooter alignWithMargins="0"/>
    </customSheetView>
  </customSheetViews>
  <mergeCells count="37">
    <mergeCell ref="B38:N38"/>
    <mergeCell ref="B39:N39"/>
    <mergeCell ref="C21:H21"/>
    <mergeCell ref="C22:H22"/>
    <mergeCell ref="L22:P22"/>
    <mergeCell ref="L23:P23"/>
    <mergeCell ref="A36:P36"/>
    <mergeCell ref="L28:P28"/>
    <mergeCell ref="L27:P27"/>
    <mergeCell ref="L24:P24"/>
    <mergeCell ref="J25:K26"/>
    <mergeCell ref="L25:P26"/>
    <mergeCell ref="A33:O34"/>
    <mergeCell ref="L29:P29"/>
    <mergeCell ref="J30:K31"/>
    <mergeCell ref="L30:P31"/>
    <mergeCell ref="O9:P9"/>
    <mergeCell ref="L20:P21"/>
    <mergeCell ref="J20:K21"/>
    <mergeCell ref="L19:P19"/>
    <mergeCell ref="L17:P17"/>
    <mergeCell ref="O13:P13"/>
    <mergeCell ref="L18:P18"/>
    <mergeCell ref="D31:F31"/>
    <mergeCell ref="A31:B31"/>
    <mergeCell ref="C20:H20"/>
    <mergeCell ref="O10:P10"/>
    <mergeCell ref="O12:P12"/>
    <mergeCell ref="O11:P11"/>
    <mergeCell ref="C18:H18"/>
    <mergeCell ref="C17:H17"/>
    <mergeCell ref="C19:H19"/>
    <mergeCell ref="G13:H13"/>
    <mergeCell ref="A11:F11"/>
    <mergeCell ref="A13:F13"/>
    <mergeCell ref="A14:H14"/>
    <mergeCell ref="A12:F12"/>
  </mergeCells>
  <phoneticPr fontId="0" type="noConversion"/>
  <conditionalFormatting sqref="A32:H32 A26:H30 A33">
    <cfRule type="expression" dxfId="3" priority="4" stopIfTrue="1">
      <formula>#REF!=TRUE</formula>
    </cfRule>
  </conditionalFormatting>
  <conditionalFormatting sqref="L18:L20 L23:L25 L28:L30 C17:H22">
    <cfRule type="expression" dxfId="2" priority="5" stopIfTrue="1">
      <formula>$A$1=TRUE</formula>
    </cfRule>
  </conditionalFormatting>
  <conditionalFormatting sqref="A11">
    <cfRule type="expression" dxfId="1" priority="1" stopIfTrue="1">
      <formula>$H$12&lt;1</formula>
    </cfRule>
  </conditionalFormatting>
  <dataValidations count="1">
    <dataValidation type="list" allowBlank="1" showInputMessage="1" showErrorMessage="1" sqref="O38 O39">
      <formula1>"Ja,Nee"</formula1>
    </dataValidation>
  </dataValidations>
  <printOptions horizontalCentered="1" verticalCentered="1"/>
  <pageMargins left="0.39370078740157483" right="0.39370078740157483" top="0.23622047244094491" bottom="0.27559055118110237" header="0.27559055118110237" footer="0.35433070866141736"/>
  <pageSetup paperSize="9" scale="9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H26"/>
  <sheetViews>
    <sheetView showGridLines="0" zoomScale="115" zoomScaleNormal="115" workbookViewId="0">
      <selection activeCell="D17" sqref="D17"/>
    </sheetView>
  </sheetViews>
  <sheetFormatPr defaultColWidth="0" defaultRowHeight="12.75" zeroHeight="1" x14ac:dyDescent="0.2"/>
  <cols>
    <col min="1" max="1" width="7.85546875" style="110" customWidth="1"/>
    <col min="2" max="2" width="6" style="12" customWidth="1"/>
    <col min="3" max="3" width="21.42578125" style="111" customWidth="1"/>
    <col min="4" max="4" width="112.42578125" style="12" customWidth="1"/>
    <col min="5" max="5" width="1.7109375" style="12" customWidth="1"/>
    <col min="6" max="6" width="13.140625" style="12" hidden="1" customWidth="1"/>
    <col min="7" max="8" width="17" style="12" hidden="1" customWidth="1"/>
    <col min="9" max="16384" width="9.140625" style="105" hidden="1"/>
  </cols>
  <sheetData>
    <row r="1" spans="1:8" ht="18.75" customHeight="1" x14ac:dyDescent="0.2">
      <c r="A1" s="101"/>
      <c r="B1" s="102" t="s">
        <v>24</v>
      </c>
      <c r="C1" s="13"/>
      <c r="D1" s="103"/>
      <c r="E1" s="13"/>
      <c r="F1" s="13"/>
      <c r="G1" s="104">
        <v>5</v>
      </c>
      <c r="H1" s="13"/>
    </row>
    <row r="2" spans="1:8" s="107" customFormat="1" ht="11.25" customHeight="1" x14ac:dyDescent="0.15">
      <c r="A2" s="106"/>
      <c r="B2" s="13"/>
      <c r="C2" s="13"/>
      <c r="D2" s="13"/>
      <c r="E2" s="12"/>
      <c r="F2" s="13"/>
      <c r="G2" s="13"/>
      <c r="H2" s="13"/>
    </row>
    <row r="3" spans="1:8" ht="11.25" x14ac:dyDescent="0.15">
      <c r="A3" s="21"/>
      <c r="B3" s="267" t="s">
        <v>27</v>
      </c>
      <c r="C3" s="267" t="s">
        <v>25</v>
      </c>
      <c r="D3" s="267" t="s">
        <v>26</v>
      </c>
    </row>
    <row r="4" spans="1:8" ht="11.25" customHeight="1" x14ac:dyDescent="0.2">
      <c r="A4" s="268">
        <v>1</v>
      </c>
      <c r="B4" s="53" t="str">
        <f t="shared" ref="B4:B11" si="0">IF(F4=0,"√","X")</f>
        <v>X</v>
      </c>
      <c r="C4" s="108" t="s">
        <v>125</v>
      </c>
      <c r="D4" s="53" t="s">
        <v>142</v>
      </c>
      <c r="E4" s="23"/>
      <c r="F4" s="12">
        <f>IF(Voorblad!H12="",1,0)</f>
        <v>1</v>
      </c>
    </row>
    <row r="5" spans="1:8" ht="11.25" customHeight="1" x14ac:dyDescent="0.2">
      <c r="A5" s="268">
        <v>2</v>
      </c>
      <c r="B5" s="53" t="str">
        <f t="shared" si="0"/>
        <v>X</v>
      </c>
      <c r="C5" s="108" t="s">
        <v>125</v>
      </c>
      <c r="D5" s="53" t="s">
        <v>143</v>
      </c>
      <c r="E5" s="22"/>
      <c r="F5" s="12">
        <f>IF(Voorblad!L18="",1,0)</f>
        <v>1</v>
      </c>
    </row>
    <row r="6" spans="1:8" ht="11.25" customHeight="1" x14ac:dyDescent="0.2">
      <c r="A6" s="268">
        <v>3</v>
      </c>
      <c r="B6" s="53" t="str">
        <f t="shared" si="0"/>
        <v>X</v>
      </c>
      <c r="C6" s="108" t="s">
        <v>125</v>
      </c>
      <c r="D6" s="54" t="s">
        <v>30</v>
      </c>
      <c r="E6" s="22"/>
      <c r="F6" s="12">
        <f>IF(Voorblad!C19="",1,0)</f>
        <v>1</v>
      </c>
    </row>
    <row r="7" spans="1:8" x14ac:dyDescent="0.2">
      <c r="A7" s="268">
        <v>4</v>
      </c>
      <c r="B7" s="53" t="str">
        <f t="shared" si="0"/>
        <v>X</v>
      </c>
      <c r="C7" s="108" t="s">
        <v>125</v>
      </c>
      <c r="D7" s="109" t="s">
        <v>124</v>
      </c>
      <c r="F7" s="12">
        <f>IF(OR(Voorblad!O38="Ja", Voorblad!O38="Nee"),0,1)</f>
        <v>1</v>
      </c>
    </row>
    <row r="8" spans="1:8" x14ac:dyDescent="0.2">
      <c r="A8" s="268">
        <v>5</v>
      </c>
      <c r="B8" s="53" t="str">
        <f t="shared" si="0"/>
        <v>X</v>
      </c>
      <c r="C8" s="108" t="s">
        <v>125</v>
      </c>
      <c r="D8" s="109" t="s">
        <v>126</v>
      </c>
      <c r="F8" s="12">
        <f>IF(OR(Voorblad!O39="Ja",Voorblad!O39="Nee"),0,1)</f>
        <v>1</v>
      </c>
    </row>
    <row r="9" spans="1:8" x14ac:dyDescent="0.2">
      <c r="A9" s="268">
        <v>6</v>
      </c>
      <c r="B9" s="53" t="str">
        <f>IF(F9=0,"√","X")</f>
        <v>X</v>
      </c>
      <c r="C9" s="108" t="s">
        <v>127</v>
      </c>
      <c r="D9" s="109" t="s">
        <v>145</v>
      </c>
      <c r="F9" s="12">
        <f>IF(Budgetparameters!L49=0,1,0)</f>
        <v>1</v>
      </c>
    </row>
    <row r="10" spans="1:8" x14ac:dyDescent="0.2">
      <c r="A10" s="268">
        <v>7</v>
      </c>
      <c r="B10" s="53" t="str">
        <f>IF(F10=0,"√","X")</f>
        <v>√</v>
      </c>
      <c r="C10" s="108" t="s">
        <v>127</v>
      </c>
      <c r="D10" s="109" t="s">
        <v>194</v>
      </c>
      <c r="F10" s="12">
        <f>IF(OR(Budgetparameters!N51&gt;5%,Budgetparameters!N51&lt;-5%),1,0)</f>
        <v>0</v>
      </c>
    </row>
    <row r="11" spans="1:8" x14ac:dyDescent="0.2">
      <c r="A11" s="268">
        <v>8</v>
      </c>
      <c r="B11" s="53" t="str">
        <f t="shared" si="0"/>
        <v>X</v>
      </c>
      <c r="C11" s="108" t="s">
        <v>128</v>
      </c>
      <c r="D11" s="266" t="s">
        <v>146</v>
      </c>
      <c r="F11" s="12">
        <f>IF(Opbrengsten!M23=0,1,0)</f>
        <v>1</v>
      </c>
    </row>
    <row r="12" spans="1:8" x14ac:dyDescent="0.2"/>
    <row r="13" spans="1:8" x14ac:dyDescent="0.2">
      <c r="F13" s="12">
        <f>SUM(F4:F12)</f>
        <v>7</v>
      </c>
    </row>
    <row r="14" spans="1:8" x14ac:dyDescent="0.2"/>
    <row r="15" spans="1:8" x14ac:dyDescent="0.2"/>
    <row r="16" spans="1:8" x14ac:dyDescent="0.2"/>
    <row r="17" x14ac:dyDescent="0.2"/>
    <row r="18" x14ac:dyDescent="0.2"/>
    <row r="19" x14ac:dyDescent="0.2"/>
    <row r="20" x14ac:dyDescent="0.2"/>
    <row r="21" x14ac:dyDescent="0.2"/>
    <row r="22" x14ac:dyDescent="0.2"/>
    <row r="23" x14ac:dyDescent="0.2"/>
    <row r="24" x14ac:dyDescent="0.2"/>
    <row r="25" x14ac:dyDescent="0.2"/>
    <row r="26" x14ac:dyDescent="0.2"/>
  </sheetData>
  <sheetProtection password="F32C" sheet="1" objects="1" scenarios="1"/>
  <phoneticPr fontId="15" type="noConversion"/>
  <conditionalFormatting sqref="B4:B11">
    <cfRule type="expression" dxfId="0" priority="8" stopIfTrue="1">
      <formula>$F4=1</formula>
    </cfRule>
  </conditionalFormatting>
  <printOptions horizontalCentered="1"/>
  <pageMargins left="0.39370078740157483" right="0.39370078740157483" top="0.43307086614173229" bottom="0.27559055118110237" header="0.27559055118110237" footer="0.35433070866141736"/>
  <pageSetup paperSize="9" scale="95" orientation="landscape" r:id="rId1"/>
  <headerFooter alignWithMargins="0">
    <oddHeader>&amp;L&amp;"Verdana,Standaard"&amp;9Nacalculatie GGZ Zvw 2012&amp;C&amp;"Verdana,Standaard"&amp;9&amp;A&amp;R&amp;G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
  <sheetViews>
    <sheetView topLeftCell="A16" zoomScale="80" zoomScaleNormal="80" workbookViewId="0">
      <selection activeCell="H33" sqref="H33"/>
    </sheetView>
  </sheetViews>
  <sheetFormatPr defaultColWidth="0" defaultRowHeight="12.75" zeroHeight="1" x14ac:dyDescent="0.2"/>
  <cols>
    <col min="1" max="1" width="3.7109375" style="153" customWidth="1"/>
    <col min="2" max="2" width="27.7109375" style="112" customWidth="1"/>
    <col min="3" max="3" width="34.140625" style="112" bestFit="1" customWidth="1"/>
    <col min="4" max="4" width="36.85546875" style="112" bestFit="1" customWidth="1"/>
    <col min="5" max="5" width="9" style="112" hidden="1" customWidth="1"/>
    <col min="6" max="6" width="15.85546875" style="112" customWidth="1"/>
    <col min="7" max="7" width="25.85546875" style="112" customWidth="1"/>
    <col min="8" max="8" width="21.7109375" style="112" customWidth="1"/>
    <col min="9" max="9" width="23.28515625" style="112" customWidth="1"/>
    <col min="10" max="10" width="17.5703125" style="112" customWidth="1"/>
    <col min="11" max="11" width="24.140625" style="112" customWidth="1"/>
    <col min="12" max="12" width="20.140625" style="112" customWidth="1"/>
    <col min="13" max="13" width="13.85546875" style="153" customWidth="1"/>
    <col min="14" max="15" width="9.140625" style="112" hidden="1" customWidth="1"/>
    <col min="16" max="16" width="13.140625" style="113" hidden="1" customWidth="1"/>
    <col min="17" max="16384" width="9.140625" style="112" hidden="1"/>
  </cols>
  <sheetData>
    <row r="1" spans="2:18" ht="81" customHeight="1" thickBot="1" x14ac:dyDescent="0.25">
      <c r="B1" s="154" t="s">
        <v>127</v>
      </c>
      <c r="C1" s="153"/>
      <c r="D1" s="153"/>
      <c r="E1" s="153"/>
      <c r="F1" s="153"/>
      <c r="G1" s="153"/>
      <c r="H1" s="153"/>
      <c r="I1" s="153"/>
      <c r="J1" s="153"/>
      <c r="K1" s="153"/>
      <c r="L1" s="153"/>
    </row>
    <row r="2" spans="2:18" ht="51.75" thickBot="1" x14ac:dyDescent="0.25">
      <c r="B2" s="114"/>
      <c r="C2" s="115" t="s">
        <v>70</v>
      </c>
      <c r="D2" s="115" t="s">
        <v>71</v>
      </c>
      <c r="E2" s="116" t="s">
        <v>28</v>
      </c>
      <c r="F2" s="116" t="s">
        <v>162</v>
      </c>
      <c r="G2" s="116" t="s">
        <v>163</v>
      </c>
      <c r="H2" s="115" t="s">
        <v>164</v>
      </c>
      <c r="I2" s="115" t="s">
        <v>175</v>
      </c>
      <c r="J2" s="115" t="s">
        <v>165</v>
      </c>
      <c r="K2" s="115" t="s">
        <v>176</v>
      </c>
      <c r="L2" s="116" t="s">
        <v>72</v>
      </c>
      <c r="N2" s="117"/>
      <c r="O2" s="118"/>
      <c r="P2" s="119"/>
      <c r="Q2" s="118"/>
      <c r="R2" s="118"/>
    </row>
    <row r="3" spans="2:18" ht="25.5" x14ac:dyDescent="0.2">
      <c r="B3" s="394" t="s">
        <v>153</v>
      </c>
      <c r="C3" s="125" t="s">
        <v>53</v>
      </c>
      <c r="D3" s="120" t="s">
        <v>46</v>
      </c>
      <c r="E3" s="121" t="s">
        <v>75</v>
      </c>
      <c r="F3" s="170"/>
      <c r="G3" s="170"/>
      <c r="H3" s="329">
        <v>142099.2560381353</v>
      </c>
      <c r="I3" s="283">
        <v>21314.888405720292</v>
      </c>
      <c r="J3" s="284">
        <f>F3*H3</f>
        <v>0</v>
      </c>
      <c r="K3" s="284">
        <f>G3*I3</f>
        <v>0</v>
      </c>
      <c r="L3" s="131">
        <f>J3+K3</f>
        <v>0</v>
      </c>
      <c r="N3" s="393"/>
      <c r="O3" s="122">
        <v>1</v>
      </c>
      <c r="P3" s="123">
        <f>(O3*L3)/100</f>
        <v>0</v>
      </c>
      <c r="Q3" s="124"/>
      <c r="R3" s="124"/>
    </row>
    <row r="4" spans="2:18" x14ac:dyDescent="0.2">
      <c r="B4" s="395"/>
      <c r="C4" s="125" t="s">
        <v>187</v>
      </c>
      <c r="D4" s="125" t="s">
        <v>46</v>
      </c>
      <c r="E4" s="126" t="s">
        <v>76</v>
      </c>
      <c r="F4" s="171"/>
      <c r="G4" s="171"/>
      <c r="H4" s="291">
        <v>137082.87407359769</v>
      </c>
      <c r="I4" s="285">
        <v>20562.431111039652</v>
      </c>
      <c r="J4" s="286">
        <f t="shared" ref="J4:J5" si="0">F4*H4</f>
        <v>0</v>
      </c>
      <c r="K4" s="286">
        <f t="shared" ref="K4:K5" si="1">G4*I4</f>
        <v>0</v>
      </c>
      <c r="L4" s="132">
        <f t="shared" ref="L4:L5" si="2">J4+K4</f>
        <v>0</v>
      </c>
      <c r="N4" s="393"/>
      <c r="O4" s="122">
        <v>2</v>
      </c>
      <c r="P4" s="123">
        <f t="shared" ref="P4:P54" si="3">(O4*L4)/100</f>
        <v>0</v>
      </c>
      <c r="Q4" s="124"/>
      <c r="R4" s="124"/>
    </row>
    <row r="5" spans="2:18" ht="13.5" thickBot="1" x14ac:dyDescent="0.25">
      <c r="B5" s="396"/>
      <c r="C5" s="133" t="s">
        <v>160</v>
      </c>
      <c r="D5" s="133" t="s">
        <v>46</v>
      </c>
      <c r="E5" s="134" t="s">
        <v>77</v>
      </c>
      <c r="F5" s="293"/>
      <c r="G5" s="293"/>
      <c r="H5" s="303">
        <v>137206.4034901495</v>
      </c>
      <c r="I5" s="298">
        <v>20580.960523522426</v>
      </c>
      <c r="J5" s="299">
        <f t="shared" si="0"/>
        <v>0</v>
      </c>
      <c r="K5" s="299">
        <f t="shared" si="1"/>
        <v>0</v>
      </c>
      <c r="L5" s="297">
        <f t="shared" si="2"/>
        <v>0</v>
      </c>
      <c r="N5" s="393"/>
      <c r="O5" s="122">
        <v>3</v>
      </c>
      <c r="P5" s="123">
        <f t="shared" si="3"/>
        <v>0</v>
      </c>
      <c r="Q5" s="124"/>
      <c r="R5" s="124"/>
    </row>
    <row r="6" spans="2:18" ht="13.5" thickBot="1" x14ac:dyDescent="0.25">
      <c r="B6" s="397" t="s">
        <v>154</v>
      </c>
      <c r="C6" s="398"/>
      <c r="D6" s="399"/>
      <c r="E6" s="300" t="s">
        <v>85</v>
      </c>
      <c r="F6" s="310">
        <f>SUM(F3:F5)</f>
        <v>0</v>
      </c>
      <c r="G6" s="310">
        <f>SUM(G3:G5)</f>
        <v>0</v>
      </c>
      <c r="H6" s="301"/>
      <c r="I6" s="301"/>
      <c r="J6" s="136">
        <f>SUM(J3:J5)</f>
        <v>0</v>
      </c>
      <c r="K6" s="136">
        <f>SUM(K3:K5)</f>
        <v>0</v>
      </c>
      <c r="L6" s="136">
        <f>SUM(L3:L5)</f>
        <v>0</v>
      </c>
      <c r="N6" s="393"/>
      <c r="O6" s="122">
        <v>4</v>
      </c>
      <c r="P6" s="123">
        <f t="shared" si="3"/>
        <v>0</v>
      </c>
      <c r="Q6" s="124"/>
      <c r="R6" s="124"/>
    </row>
    <row r="7" spans="2:18" ht="13.5" thickBot="1" x14ac:dyDescent="0.25">
      <c r="B7" s="242"/>
      <c r="C7" s="243"/>
      <c r="D7" s="243"/>
      <c r="E7" s="122"/>
      <c r="F7" s="122"/>
      <c r="G7" s="122"/>
      <c r="H7" s="287"/>
      <c r="I7" s="287"/>
      <c r="J7" s="287"/>
      <c r="K7" s="287"/>
      <c r="L7" s="247"/>
      <c r="N7" s="393"/>
      <c r="O7" s="122">
        <v>5</v>
      </c>
      <c r="P7" s="123">
        <f t="shared" si="3"/>
        <v>0</v>
      </c>
      <c r="Q7" s="124"/>
      <c r="R7" s="124"/>
    </row>
    <row r="8" spans="2:18" x14ac:dyDescent="0.2">
      <c r="B8" s="394" t="s">
        <v>155</v>
      </c>
      <c r="C8" s="264" t="s">
        <v>160</v>
      </c>
      <c r="D8" s="120" t="s">
        <v>46</v>
      </c>
      <c r="E8" s="121"/>
      <c r="F8" s="170"/>
      <c r="G8" s="170"/>
      <c r="H8" s="329">
        <v>137206.4034901495</v>
      </c>
      <c r="I8" s="283">
        <v>20580.960523522426</v>
      </c>
      <c r="J8" s="288">
        <f>F8*H8</f>
        <v>0</v>
      </c>
      <c r="K8" s="288">
        <f>G8*I8</f>
        <v>0</v>
      </c>
      <c r="L8" s="244">
        <f>J8+K8</f>
        <v>0</v>
      </c>
      <c r="N8" s="393"/>
      <c r="O8" s="122">
        <v>6</v>
      </c>
      <c r="P8" s="123">
        <f t="shared" si="3"/>
        <v>0</v>
      </c>
      <c r="Q8" s="124"/>
      <c r="R8" s="124"/>
    </row>
    <row r="9" spans="2:18" x14ac:dyDescent="0.2">
      <c r="B9" s="402"/>
      <c r="C9" s="263" t="s">
        <v>54</v>
      </c>
      <c r="D9" s="125" t="s">
        <v>46</v>
      </c>
      <c r="E9" s="256"/>
      <c r="F9" s="257"/>
      <c r="G9" s="257"/>
      <c r="H9" s="289">
        <v>154658.20927297047</v>
      </c>
      <c r="I9" s="289">
        <v>23198.73139094557</v>
      </c>
      <c r="J9" s="290">
        <f t="shared" ref="J9:J13" si="4">F9*H9</f>
        <v>0</v>
      </c>
      <c r="K9" s="290">
        <f t="shared" ref="K9:K13" si="5">G9*I9</f>
        <v>0</v>
      </c>
      <c r="L9" s="245">
        <f t="shared" ref="L9:L13" si="6">J9+K9</f>
        <v>0</v>
      </c>
      <c r="N9" s="393"/>
      <c r="O9" s="122">
        <v>7</v>
      </c>
      <c r="P9" s="123">
        <f t="shared" si="3"/>
        <v>0</v>
      </c>
      <c r="Q9" s="124"/>
      <c r="R9" s="124"/>
    </row>
    <row r="10" spans="2:18" x14ac:dyDescent="0.2">
      <c r="B10" s="402"/>
      <c r="C10" s="263" t="s">
        <v>53</v>
      </c>
      <c r="D10" s="125" t="s">
        <v>46</v>
      </c>
      <c r="E10" s="256"/>
      <c r="F10" s="257"/>
      <c r="G10" s="257"/>
      <c r="H10" s="289">
        <v>142099.2560381353</v>
      </c>
      <c r="I10" s="289">
        <v>21314.888405720292</v>
      </c>
      <c r="J10" s="290">
        <f t="shared" si="4"/>
        <v>0</v>
      </c>
      <c r="K10" s="290">
        <f t="shared" si="5"/>
        <v>0</v>
      </c>
      <c r="L10" s="245">
        <f t="shared" si="6"/>
        <v>0</v>
      </c>
      <c r="N10" s="393"/>
      <c r="O10" s="122">
        <v>8</v>
      </c>
      <c r="P10" s="123">
        <f t="shared" si="3"/>
        <v>0</v>
      </c>
      <c r="Q10" s="124"/>
      <c r="R10" s="124"/>
    </row>
    <row r="11" spans="2:18" x14ac:dyDescent="0.2">
      <c r="B11" s="402"/>
      <c r="C11" s="263" t="s">
        <v>167</v>
      </c>
      <c r="D11" s="278" t="s">
        <v>46</v>
      </c>
      <c r="E11" s="256"/>
      <c r="F11" s="257"/>
      <c r="G11" s="257"/>
      <c r="H11" s="289">
        <v>235863.32209759456</v>
      </c>
      <c r="I11" s="289">
        <v>35379.498314639182</v>
      </c>
      <c r="J11" s="290">
        <f t="shared" si="4"/>
        <v>0</v>
      </c>
      <c r="K11" s="290">
        <f t="shared" si="5"/>
        <v>0</v>
      </c>
      <c r="L11" s="245">
        <f t="shared" si="6"/>
        <v>0</v>
      </c>
      <c r="N11" s="393"/>
      <c r="O11" s="122">
        <v>9</v>
      </c>
      <c r="P11" s="123">
        <f t="shared" si="3"/>
        <v>0</v>
      </c>
      <c r="Q11" s="124"/>
      <c r="R11" s="124"/>
    </row>
    <row r="12" spans="2:18" x14ac:dyDescent="0.2">
      <c r="B12" s="395"/>
      <c r="C12" s="263" t="s">
        <v>55</v>
      </c>
      <c r="D12" s="125" t="s">
        <v>46</v>
      </c>
      <c r="E12" s="126"/>
      <c r="F12" s="171"/>
      <c r="G12" s="171"/>
      <c r="H12" s="291">
        <v>137082.87407359769</v>
      </c>
      <c r="I12" s="285">
        <v>20562.431111039652</v>
      </c>
      <c r="J12" s="290">
        <f t="shared" si="4"/>
        <v>0</v>
      </c>
      <c r="K12" s="290">
        <f t="shared" si="5"/>
        <v>0</v>
      </c>
      <c r="L12" s="245">
        <f t="shared" si="6"/>
        <v>0</v>
      </c>
      <c r="N12" s="393"/>
      <c r="O12" s="122">
        <v>10</v>
      </c>
      <c r="P12" s="123">
        <f t="shared" si="3"/>
        <v>0</v>
      </c>
      <c r="Q12" s="124"/>
      <c r="R12" s="124"/>
    </row>
    <row r="13" spans="2:18" ht="13.5" thickBot="1" x14ac:dyDescent="0.25">
      <c r="B13" s="396"/>
      <c r="C13" s="302" t="s">
        <v>172</v>
      </c>
      <c r="D13" s="133" t="s">
        <v>46</v>
      </c>
      <c r="E13" s="134"/>
      <c r="F13" s="293"/>
      <c r="G13" s="293"/>
      <c r="H13" s="303">
        <v>118248.75274309139</v>
      </c>
      <c r="I13" s="303">
        <v>17737.312911463709</v>
      </c>
      <c r="J13" s="304">
        <f t="shared" si="4"/>
        <v>0</v>
      </c>
      <c r="K13" s="304">
        <f t="shared" si="5"/>
        <v>0</v>
      </c>
      <c r="L13" s="305">
        <f t="shared" si="6"/>
        <v>0</v>
      </c>
      <c r="N13" s="393"/>
      <c r="O13" s="122">
        <v>11</v>
      </c>
      <c r="P13" s="123">
        <f t="shared" si="3"/>
        <v>0</v>
      </c>
      <c r="Q13" s="124"/>
      <c r="R13" s="124"/>
    </row>
    <row r="14" spans="2:18" ht="13.5" thickBot="1" x14ac:dyDescent="0.25">
      <c r="B14" s="400" t="s">
        <v>156</v>
      </c>
      <c r="C14" s="401"/>
      <c r="D14" s="401"/>
      <c r="E14" s="306"/>
      <c r="F14" s="310">
        <f>SUM(F8:F13)</f>
        <v>0</v>
      </c>
      <c r="G14" s="310">
        <f>SUM(G8:G13)</f>
        <v>0</v>
      </c>
      <c r="H14" s="301"/>
      <c r="I14" s="301"/>
      <c r="J14" s="136">
        <f>SUM(J8:J13)</f>
        <v>0</v>
      </c>
      <c r="K14" s="136">
        <f>SUM(K8:K13)</f>
        <v>0</v>
      </c>
      <c r="L14" s="136">
        <f>SUM(L8:L13)</f>
        <v>0</v>
      </c>
      <c r="N14" s="393"/>
      <c r="O14" s="122">
        <v>12</v>
      </c>
      <c r="P14" s="123">
        <f t="shared" si="3"/>
        <v>0</v>
      </c>
      <c r="Q14" s="124"/>
      <c r="R14" s="124"/>
    </row>
    <row r="15" spans="2:18" ht="13.5" thickBot="1" x14ac:dyDescent="0.25">
      <c r="B15" s="242"/>
      <c r="C15" s="243"/>
      <c r="D15" s="243"/>
      <c r="E15" s="122"/>
      <c r="F15" s="122"/>
      <c r="G15" s="122"/>
      <c r="H15" s="287"/>
      <c r="I15" s="287"/>
      <c r="J15" s="287"/>
      <c r="K15" s="287"/>
      <c r="L15" s="247"/>
      <c r="N15" s="393"/>
      <c r="O15" s="122">
        <v>13</v>
      </c>
      <c r="P15" s="123">
        <f t="shared" si="3"/>
        <v>0</v>
      </c>
      <c r="Q15" s="124"/>
      <c r="R15" s="124"/>
    </row>
    <row r="16" spans="2:18" x14ac:dyDescent="0.2">
      <c r="B16" s="394" t="s">
        <v>157</v>
      </c>
      <c r="C16" s="264" t="s">
        <v>160</v>
      </c>
      <c r="D16" s="120" t="s">
        <v>46</v>
      </c>
      <c r="E16" s="121"/>
      <c r="F16" s="170"/>
      <c r="G16" s="170"/>
      <c r="H16" s="329">
        <v>137206.4034901495</v>
      </c>
      <c r="I16" s="283">
        <v>20580.960523522426</v>
      </c>
      <c r="J16" s="288">
        <f>F16*H16</f>
        <v>0</v>
      </c>
      <c r="K16" s="288">
        <f>G16*I16</f>
        <v>0</v>
      </c>
      <c r="L16" s="244">
        <f>J16+K16</f>
        <v>0</v>
      </c>
      <c r="N16" s="393"/>
      <c r="O16" s="122">
        <v>14</v>
      </c>
      <c r="P16" s="123">
        <f t="shared" si="3"/>
        <v>0</v>
      </c>
      <c r="Q16" s="124"/>
      <c r="R16" s="124"/>
    </row>
    <row r="17" spans="1:18" x14ac:dyDescent="0.2">
      <c r="B17" s="402"/>
      <c r="C17" s="263" t="s">
        <v>55</v>
      </c>
      <c r="D17" s="125" t="s">
        <v>46</v>
      </c>
      <c r="E17" s="256"/>
      <c r="F17" s="257"/>
      <c r="G17" s="257"/>
      <c r="H17" s="291">
        <v>137082.87407359769</v>
      </c>
      <c r="I17" s="285">
        <v>20562.431111039652</v>
      </c>
      <c r="J17" s="290">
        <f t="shared" ref="J17:J29" si="7">F17*H17</f>
        <v>0</v>
      </c>
      <c r="K17" s="290">
        <f t="shared" ref="K17:K29" si="8">G17*I17</f>
        <v>0</v>
      </c>
      <c r="L17" s="245">
        <f t="shared" ref="L17:L29" si="9">J17+K17</f>
        <v>0</v>
      </c>
      <c r="N17" s="393"/>
      <c r="O17" s="122">
        <v>16</v>
      </c>
      <c r="P17" s="123">
        <f t="shared" si="3"/>
        <v>0</v>
      </c>
      <c r="Q17" s="124"/>
      <c r="R17" s="124"/>
    </row>
    <row r="18" spans="1:18" x14ac:dyDescent="0.2">
      <c r="B18" s="402"/>
      <c r="C18" s="263" t="s">
        <v>54</v>
      </c>
      <c r="D18" s="125" t="s">
        <v>46</v>
      </c>
      <c r="E18" s="256"/>
      <c r="F18" s="257"/>
      <c r="G18" s="257"/>
      <c r="H18" s="289">
        <v>154658.20927297047</v>
      </c>
      <c r="I18" s="289">
        <v>23198.73139094557</v>
      </c>
      <c r="J18" s="290">
        <f t="shared" si="7"/>
        <v>0</v>
      </c>
      <c r="K18" s="290">
        <f t="shared" si="8"/>
        <v>0</v>
      </c>
      <c r="L18" s="245">
        <f t="shared" si="9"/>
        <v>0</v>
      </c>
      <c r="N18" s="393"/>
      <c r="O18" s="122">
        <v>17</v>
      </c>
      <c r="P18" s="123">
        <f t="shared" si="3"/>
        <v>0</v>
      </c>
      <c r="Q18" s="124"/>
      <c r="R18" s="124"/>
    </row>
    <row r="19" spans="1:18" x14ac:dyDescent="0.2">
      <c r="B19" s="402"/>
      <c r="C19" s="263" t="s">
        <v>167</v>
      </c>
      <c r="D19" s="125" t="s">
        <v>46</v>
      </c>
      <c r="E19" s="256"/>
      <c r="F19" s="257"/>
      <c r="G19" s="257"/>
      <c r="H19" s="289">
        <v>235863.32209759456</v>
      </c>
      <c r="I19" s="289">
        <v>35379.498314639182</v>
      </c>
      <c r="J19" s="290">
        <f t="shared" si="7"/>
        <v>0</v>
      </c>
      <c r="K19" s="290">
        <f t="shared" si="8"/>
        <v>0</v>
      </c>
      <c r="L19" s="245">
        <f t="shared" si="9"/>
        <v>0</v>
      </c>
      <c r="N19" s="393"/>
      <c r="O19" s="122">
        <v>18</v>
      </c>
      <c r="P19" s="123">
        <f t="shared" si="3"/>
        <v>0</v>
      </c>
      <c r="Q19" s="124"/>
      <c r="R19" s="124"/>
    </row>
    <row r="20" spans="1:18" x14ac:dyDescent="0.2">
      <c r="B20" s="402"/>
      <c r="C20" s="263" t="s">
        <v>53</v>
      </c>
      <c r="D20" s="125" t="s">
        <v>46</v>
      </c>
      <c r="E20" s="256"/>
      <c r="F20" s="257"/>
      <c r="G20" s="257"/>
      <c r="H20" s="291">
        <v>142099.2560381353</v>
      </c>
      <c r="I20" s="285">
        <v>21314.888405720292</v>
      </c>
      <c r="J20" s="290">
        <f>F20*H20</f>
        <v>0</v>
      </c>
      <c r="K20" s="290">
        <f>G20*I20</f>
        <v>0</v>
      </c>
      <c r="L20" s="245">
        <f t="shared" si="9"/>
        <v>0</v>
      </c>
      <c r="N20" s="393"/>
      <c r="O20" s="122">
        <v>19</v>
      </c>
      <c r="P20" s="123">
        <f t="shared" si="3"/>
        <v>0</v>
      </c>
      <c r="Q20" s="124"/>
      <c r="R20" s="124"/>
    </row>
    <row r="21" spans="1:18" x14ac:dyDescent="0.2">
      <c r="B21" s="402"/>
      <c r="C21" s="263" t="s">
        <v>172</v>
      </c>
      <c r="D21" s="125" t="s">
        <v>46</v>
      </c>
      <c r="E21" s="256"/>
      <c r="F21" s="257"/>
      <c r="G21" s="257"/>
      <c r="H21" s="291">
        <v>118248.75274309139</v>
      </c>
      <c r="I21" s="291">
        <v>17737.312911463709</v>
      </c>
      <c r="J21" s="290">
        <f t="shared" si="7"/>
        <v>0</v>
      </c>
      <c r="K21" s="290">
        <f t="shared" si="8"/>
        <v>0</v>
      </c>
      <c r="L21" s="245">
        <f t="shared" si="9"/>
        <v>0</v>
      </c>
      <c r="N21" s="393"/>
      <c r="O21" s="122"/>
      <c r="P21" s="123"/>
      <c r="Q21" s="124"/>
      <c r="R21" s="124"/>
    </row>
    <row r="22" spans="1:18" x14ac:dyDescent="0.2">
      <c r="B22" s="402"/>
      <c r="C22" s="263" t="s">
        <v>168</v>
      </c>
      <c r="D22" s="125" t="s">
        <v>46</v>
      </c>
      <c r="E22" s="256"/>
      <c r="F22" s="257"/>
      <c r="G22" s="257"/>
      <c r="H22" s="289">
        <v>174911.40703465001</v>
      </c>
      <c r="I22" s="289">
        <v>26236.711055197437</v>
      </c>
      <c r="J22" s="290">
        <f>F22*H22</f>
        <v>0</v>
      </c>
      <c r="K22" s="290">
        <f t="shared" si="8"/>
        <v>0</v>
      </c>
      <c r="L22" s="245">
        <f t="shared" si="9"/>
        <v>0</v>
      </c>
      <c r="N22" s="393"/>
      <c r="O22" s="122">
        <v>20</v>
      </c>
      <c r="P22" s="123">
        <f t="shared" si="3"/>
        <v>0</v>
      </c>
      <c r="Q22" s="124"/>
      <c r="R22" s="124"/>
    </row>
    <row r="23" spans="1:18" x14ac:dyDescent="0.2">
      <c r="B23" s="402"/>
      <c r="C23" s="263" t="s">
        <v>169</v>
      </c>
      <c r="D23" s="125" t="s">
        <v>46</v>
      </c>
      <c r="E23" s="256"/>
      <c r="F23" s="257"/>
      <c r="G23" s="257"/>
      <c r="H23" s="289">
        <v>139225.25051539499</v>
      </c>
      <c r="I23" s="289">
        <v>20883.787577309315</v>
      </c>
      <c r="J23" s="290">
        <f t="shared" si="7"/>
        <v>0</v>
      </c>
      <c r="K23" s="290">
        <f t="shared" si="8"/>
        <v>0</v>
      </c>
      <c r="L23" s="245">
        <f t="shared" si="9"/>
        <v>0</v>
      </c>
      <c r="N23" s="393"/>
      <c r="O23" s="122">
        <v>21</v>
      </c>
      <c r="P23" s="123">
        <f t="shared" si="3"/>
        <v>0</v>
      </c>
      <c r="Q23" s="124"/>
      <c r="R23" s="124"/>
    </row>
    <row r="24" spans="1:18" x14ac:dyDescent="0.2">
      <c r="B24" s="402"/>
      <c r="C24" s="263" t="s">
        <v>170</v>
      </c>
      <c r="D24" s="125" t="s">
        <v>46</v>
      </c>
      <c r="E24" s="256"/>
      <c r="F24" s="257"/>
      <c r="G24" s="257"/>
      <c r="H24" s="289">
        <v>92579.277958629929</v>
      </c>
      <c r="I24" s="289">
        <v>13886.891693794489</v>
      </c>
      <c r="J24" s="290">
        <f t="shared" si="7"/>
        <v>0</v>
      </c>
      <c r="K24" s="290">
        <f t="shared" si="8"/>
        <v>0</v>
      </c>
      <c r="L24" s="245">
        <f t="shared" si="9"/>
        <v>0</v>
      </c>
      <c r="N24" s="393"/>
      <c r="O24" s="122">
        <v>23</v>
      </c>
      <c r="P24" s="123">
        <f t="shared" si="3"/>
        <v>0</v>
      </c>
      <c r="Q24" s="124"/>
      <c r="R24" s="124"/>
    </row>
    <row r="25" spans="1:18" x14ac:dyDescent="0.2">
      <c r="B25" s="402"/>
      <c r="C25" s="263" t="s">
        <v>188</v>
      </c>
      <c r="D25" s="125" t="s">
        <v>46</v>
      </c>
      <c r="E25" s="256"/>
      <c r="F25" s="257"/>
      <c r="G25" s="257"/>
      <c r="H25" s="289">
        <v>177847.19387950239</v>
      </c>
      <c r="I25" s="289">
        <v>26677.079081925356</v>
      </c>
      <c r="J25" s="290">
        <f t="shared" si="7"/>
        <v>0</v>
      </c>
      <c r="K25" s="290">
        <f t="shared" si="8"/>
        <v>0</v>
      </c>
      <c r="L25" s="245">
        <f t="shared" si="9"/>
        <v>0</v>
      </c>
      <c r="N25" s="393"/>
      <c r="O25" s="122">
        <v>24</v>
      </c>
      <c r="P25" s="123">
        <f t="shared" si="3"/>
        <v>0</v>
      </c>
      <c r="Q25" s="124"/>
      <c r="R25" s="124"/>
    </row>
    <row r="26" spans="1:18" x14ac:dyDescent="0.2">
      <c r="B26" s="402"/>
      <c r="C26" s="263" t="s">
        <v>173</v>
      </c>
      <c r="D26" s="125" t="s">
        <v>46</v>
      </c>
      <c r="E26" s="256"/>
      <c r="F26" s="257"/>
      <c r="G26" s="257"/>
      <c r="H26" s="289">
        <v>119840.12574055843</v>
      </c>
      <c r="I26" s="289">
        <v>17976.018861083765</v>
      </c>
      <c r="J26" s="290">
        <f t="shared" si="7"/>
        <v>0</v>
      </c>
      <c r="K26" s="290">
        <f t="shared" si="8"/>
        <v>0</v>
      </c>
      <c r="L26" s="245">
        <f t="shared" si="9"/>
        <v>0</v>
      </c>
      <c r="N26" s="393"/>
      <c r="O26" s="122">
        <v>26</v>
      </c>
      <c r="P26" s="123">
        <f t="shared" si="3"/>
        <v>0</v>
      </c>
      <c r="Q26" s="124"/>
      <c r="R26" s="124"/>
    </row>
    <row r="27" spans="1:18" x14ac:dyDescent="0.2">
      <c r="B27" s="402"/>
      <c r="C27" s="263" t="s">
        <v>193</v>
      </c>
      <c r="D27" s="125" t="s">
        <v>46</v>
      </c>
      <c r="E27" s="256"/>
      <c r="F27" s="257"/>
      <c r="G27" s="257"/>
      <c r="H27" s="289">
        <v>109765.38418315617</v>
      </c>
      <c r="I27" s="289">
        <v>16464.807627473427</v>
      </c>
      <c r="J27" s="290">
        <f t="shared" si="7"/>
        <v>0</v>
      </c>
      <c r="K27" s="290">
        <f t="shared" si="8"/>
        <v>0</v>
      </c>
      <c r="L27" s="245">
        <f t="shared" si="9"/>
        <v>0</v>
      </c>
      <c r="N27" s="393"/>
      <c r="O27" s="122">
        <v>27</v>
      </c>
      <c r="P27" s="123">
        <f t="shared" si="3"/>
        <v>0</v>
      </c>
      <c r="Q27" s="124"/>
      <c r="R27" s="124"/>
    </row>
    <row r="28" spans="1:18" s="262" customFormat="1" ht="14.25" x14ac:dyDescent="0.2">
      <c r="A28" s="258"/>
      <c r="B28" s="402"/>
      <c r="C28" s="263" t="s">
        <v>171</v>
      </c>
      <c r="D28" s="125" t="s">
        <v>46</v>
      </c>
      <c r="E28" s="259"/>
      <c r="F28" s="260"/>
      <c r="G28" s="260"/>
      <c r="H28" s="289">
        <v>136856.37209489374</v>
      </c>
      <c r="I28" s="289">
        <v>20528.455814234061</v>
      </c>
      <c r="J28" s="290">
        <f t="shared" si="7"/>
        <v>0</v>
      </c>
      <c r="K28" s="290">
        <f t="shared" si="8"/>
        <v>0</v>
      </c>
      <c r="L28" s="245">
        <f t="shared" si="9"/>
        <v>0</v>
      </c>
      <c r="M28" s="258"/>
      <c r="N28" s="393"/>
      <c r="O28" s="122">
        <v>31</v>
      </c>
      <c r="P28" s="123">
        <f t="shared" si="3"/>
        <v>0</v>
      </c>
      <c r="Q28" s="261"/>
      <c r="R28" s="261"/>
    </row>
    <row r="29" spans="1:18" s="262" customFormat="1" ht="15" thickBot="1" x14ac:dyDescent="0.25">
      <c r="A29" s="258"/>
      <c r="B29" s="403"/>
      <c r="C29" s="302" t="s">
        <v>174</v>
      </c>
      <c r="D29" s="133" t="s">
        <v>46</v>
      </c>
      <c r="E29" s="307"/>
      <c r="F29" s="308"/>
      <c r="G29" s="308"/>
      <c r="H29" s="309">
        <v>111754.1269356335</v>
      </c>
      <c r="I29" s="309">
        <v>16763.119040345024</v>
      </c>
      <c r="J29" s="304">
        <f t="shared" si="7"/>
        <v>0</v>
      </c>
      <c r="K29" s="304">
        <f t="shared" si="8"/>
        <v>0</v>
      </c>
      <c r="L29" s="305">
        <f t="shared" si="9"/>
        <v>0</v>
      </c>
      <c r="M29" s="258"/>
      <c r="N29" s="393"/>
      <c r="O29" s="122">
        <v>38</v>
      </c>
      <c r="P29" s="123">
        <f t="shared" si="3"/>
        <v>0</v>
      </c>
      <c r="Q29" s="261"/>
      <c r="R29" s="261"/>
    </row>
    <row r="30" spans="1:18" ht="13.5" thickBot="1" x14ac:dyDescent="0.25">
      <c r="B30" s="400" t="s">
        <v>158</v>
      </c>
      <c r="C30" s="401"/>
      <c r="D30" s="401"/>
      <c r="E30" s="306"/>
      <c r="F30" s="310">
        <f>SUM(F16:F29)</f>
        <v>0</v>
      </c>
      <c r="G30" s="310">
        <f>SUM(G16:G29)</f>
        <v>0</v>
      </c>
      <c r="H30" s="301"/>
      <c r="I30" s="301"/>
      <c r="J30" s="136">
        <f>SUM(J16:J29)</f>
        <v>0</v>
      </c>
      <c r="K30" s="136">
        <f>SUM(K16:K29)</f>
        <v>0</v>
      </c>
      <c r="L30" s="136">
        <f>SUM(L16:L29)</f>
        <v>0</v>
      </c>
      <c r="N30" s="393"/>
      <c r="O30" s="122">
        <v>49</v>
      </c>
      <c r="P30" s="123">
        <f t="shared" si="3"/>
        <v>0</v>
      </c>
      <c r="Q30" s="124"/>
      <c r="R30" s="124"/>
    </row>
    <row r="31" spans="1:18" ht="13.5" thickBot="1" x14ac:dyDescent="0.25">
      <c r="B31" s="242"/>
      <c r="C31" s="243"/>
      <c r="D31" s="243"/>
      <c r="E31" s="122"/>
      <c r="F31" s="246"/>
      <c r="G31" s="246"/>
      <c r="H31" s="246"/>
      <c r="I31" s="124"/>
      <c r="J31" s="247"/>
      <c r="K31" s="247"/>
      <c r="L31" s="247"/>
      <c r="N31" s="393"/>
      <c r="O31" s="122">
        <v>50</v>
      </c>
      <c r="P31" s="123">
        <f t="shared" si="3"/>
        <v>0</v>
      </c>
      <c r="Q31" s="124"/>
      <c r="R31" s="124"/>
    </row>
    <row r="32" spans="1:18" ht="26.25" thickBot="1" x14ac:dyDescent="0.25">
      <c r="B32" s="127"/>
      <c r="C32" s="128"/>
      <c r="D32" s="128"/>
      <c r="E32" s="128"/>
      <c r="F32" s="319" t="s">
        <v>166</v>
      </c>
      <c r="G32" s="128"/>
      <c r="H32" s="318" t="s">
        <v>161</v>
      </c>
      <c r="I32" s="129"/>
      <c r="J32" s="129"/>
      <c r="K32" s="129"/>
      <c r="L32" s="130"/>
      <c r="N32" s="393"/>
      <c r="O32" s="122">
        <v>51</v>
      </c>
      <c r="P32" s="123">
        <f t="shared" si="3"/>
        <v>0</v>
      </c>
      <c r="Q32" s="124"/>
      <c r="R32" s="124"/>
    </row>
    <row r="33" spans="1:32" x14ac:dyDescent="0.2">
      <c r="B33" s="394" t="s">
        <v>56</v>
      </c>
      <c r="C33" s="120" t="s">
        <v>57</v>
      </c>
      <c r="D33" s="120" t="s">
        <v>58</v>
      </c>
      <c r="E33" s="121" t="s">
        <v>78</v>
      </c>
      <c r="F33" s="170"/>
      <c r="G33" s="321"/>
      <c r="H33" s="322">
        <v>94104.425000250849</v>
      </c>
      <c r="I33" s="279"/>
      <c r="J33" s="249"/>
      <c r="K33" s="249"/>
      <c r="L33" s="131">
        <f>F33*H33</f>
        <v>0</v>
      </c>
      <c r="N33" s="393"/>
      <c r="O33" s="122">
        <v>52</v>
      </c>
      <c r="P33" s="123">
        <f t="shared" si="3"/>
        <v>0</v>
      </c>
      <c r="Q33" s="124"/>
      <c r="R33" s="124"/>
    </row>
    <row r="34" spans="1:32" x14ac:dyDescent="0.2">
      <c r="B34" s="395"/>
      <c r="C34" s="125" t="s">
        <v>59</v>
      </c>
      <c r="D34" s="125" t="s">
        <v>58</v>
      </c>
      <c r="E34" s="126" t="s">
        <v>79</v>
      </c>
      <c r="F34" s="171"/>
      <c r="G34" s="323"/>
      <c r="H34" s="324">
        <v>126408.93583451568</v>
      </c>
      <c r="I34" s="280"/>
      <c r="J34" s="250"/>
      <c r="K34" s="250"/>
      <c r="L34" s="132">
        <f t="shared" ref="L34:L37" si="10">F34*H34</f>
        <v>0</v>
      </c>
      <c r="N34" s="393"/>
      <c r="O34" s="122">
        <v>53</v>
      </c>
      <c r="P34" s="123">
        <f t="shared" si="3"/>
        <v>0</v>
      </c>
      <c r="Q34" s="124"/>
      <c r="R34" s="124"/>
    </row>
    <row r="35" spans="1:32" x14ac:dyDescent="0.2">
      <c r="B35" s="395"/>
      <c r="C35" s="125" t="s">
        <v>60</v>
      </c>
      <c r="D35" s="125" t="s">
        <v>58</v>
      </c>
      <c r="E35" s="126" t="s">
        <v>80</v>
      </c>
      <c r="F35" s="171"/>
      <c r="G35" s="323"/>
      <c r="H35" s="325">
        <v>157613.66780822241</v>
      </c>
      <c r="I35" s="280"/>
      <c r="J35" s="250"/>
      <c r="K35" s="250"/>
      <c r="L35" s="132">
        <f t="shared" si="10"/>
        <v>0</v>
      </c>
      <c r="N35" s="393"/>
      <c r="O35" s="122">
        <v>54</v>
      </c>
      <c r="P35" s="123">
        <f t="shared" si="3"/>
        <v>0</v>
      </c>
      <c r="Q35" s="124"/>
      <c r="R35" s="124"/>
    </row>
    <row r="36" spans="1:32" x14ac:dyDescent="0.2">
      <c r="B36" s="395"/>
      <c r="C36" s="125" t="s">
        <v>61</v>
      </c>
      <c r="D36" s="125" t="s">
        <v>58</v>
      </c>
      <c r="E36" s="126" t="s">
        <v>81</v>
      </c>
      <c r="F36" s="171"/>
      <c r="G36" s="323"/>
      <c r="H36" s="324">
        <v>222534.66304973545</v>
      </c>
      <c r="I36" s="280"/>
      <c r="J36" s="250"/>
      <c r="K36" s="250"/>
      <c r="L36" s="132">
        <f t="shared" si="10"/>
        <v>0</v>
      </c>
      <c r="N36" s="393"/>
      <c r="O36" s="122">
        <v>55</v>
      </c>
      <c r="P36" s="123">
        <f t="shared" si="3"/>
        <v>0</v>
      </c>
      <c r="Q36" s="124"/>
      <c r="R36" s="124"/>
    </row>
    <row r="37" spans="1:32" ht="13.5" thickBot="1" x14ac:dyDescent="0.25">
      <c r="B37" s="396"/>
      <c r="C37" s="133" t="s">
        <v>189</v>
      </c>
      <c r="D37" s="133" t="s">
        <v>58</v>
      </c>
      <c r="E37" s="134" t="s">
        <v>82</v>
      </c>
      <c r="F37" s="171"/>
      <c r="G37" s="326"/>
      <c r="H37" s="327">
        <v>172704.72730352412</v>
      </c>
      <c r="I37" s="281"/>
      <c r="J37" s="251"/>
      <c r="K37" s="251"/>
      <c r="L37" s="253">
        <f t="shared" si="10"/>
        <v>0</v>
      </c>
      <c r="N37" s="393"/>
      <c r="O37" s="122">
        <v>56</v>
      </c>
      <c r="P37" s="123">
        <f t="shared" si="3"/>
        <v>0</v>
      </c>
      <c r="Q37" s="124"/>
      <c r="R37" s="124"/>
    </row>
    <row r="38" spans="1:32" ht="13.5" thickBot="1" x14ac:dyDescent="0.25">
      <c r="B38" s="400" t="s">
        <v>73</v>
      </c>
      <c r="C38" s="401"/>
      <c r="D38" s="401"/>
      <c r="E38" s="135" t="s">
        <v>86</v>
      </c>
      <c r="F38" s="135">
        <f>SUM(F33:F37)</f>
        <v>0</v>
      </c>
      <c r="G38" s="248"/>
      <c r="H38" s="280"/>
      <c r="I38" s="252"/>
      <c r="J38" s="252"/>
      <c r="K38" s="252"/>
      <c r="L38" s="136">
        <f>SUM(L33:L37)</f>
        <v>0</v>
      </c>
      <c r="N38" s="393"/>
      <c r="O38" s="122">
        <v>57</v>
      </c>
      <c r="P38" s="123">
        <f t="shared" si="3"/>
        <v>0</v>
      </c>
      <c r="Q38" s="124"/>
      <c r="R38" s="124"/>
    </row>
    <row r="39" spans="1:32" s="140" customFormat="1" ht="13.5" thickBot="1" x14ac:dyDescent="0.25">
      <c r="A39" s="155"/>
      <c r="B39" s="137"/>
      <c r="C39" s="137"/>
      <c r="D39" s="137"/>
      <c r="E39" s="137"/>
      <c r="F39" s="137"/>
      <c r="G39" s="137"/>
      <c r="H39" s="137"/>
      <c r="I39" s="138"/>
      <c r="J39" s="138"/>
      <c r="K39" s="138"/>
      <c r="L39" s="139"/>
      <c r="M39" s="155"/>
      <c r="N39" s="393"/>
      <c r="O39" s="122">
        <v>58</v>
      </c>
      <c r="P39" s="123">
        <f t="shared" si="3"/>
        <v>0</v>
      </c>
      <c r="Q39" s="141"/>
      <c r="R39" s="141"/>
    </row>
    <row r="40" spans="1:32" x14ac:dyDescent="0.2">
      <c r="B40" s="394" t="s">
        <v>63</v>
      </c>
      <c r="C40" s="120" t="s">
        <v>64</v>
      </c>
      <c r="D40" s="120" t="s">
        <v>65</v>
      </c>
      <c r="E40" s="121" t="s">
        <v>83</v>
      </c>
      <c r="F40" s="172"/>
      <c r="G40" s="328"/>
      <c r="H40" s="329">
        <v>8429.9435999999987</v>
      </c>
      <c r="I40" s="254"/>
      <c r="J40" s="255"/>
      <c r="K40" s="255"/>
      <c r="L40" s="131">
        <f>F40*H40</f>
        <v>0</v>
      </c>
      <c r="N40" s="393"/>
      <c r="O40" s="122">
        <v>59</v>
      </c>
      <c r="P40" s="123">
        <f t="shared" si="3"/>
        <v>0</v>
      </c>
      <c r="Q40" s="141"/>
      <c r="R40" s="141"/>
    </row>
    <row r="41" spans="1:32" ht="13.5" thickBot="1" x14ac:dyDescent="0.25">
      <c r="B41" s="396"/>
      <c r="C41" s="133" t="s">
        <v>66</v>
      </c>
      <c r="D41" s="133" t="s">
        <v>67</v>
      </c>
      <c r="E41" s="134" t="s">
        <v>84</v>
      </c>
      <c r="F41" s="294"/>
      <c r="G41" s="330"/>
      <c r="H41" s="303">
        <v>4214.4643999999998</v>
      </c>
      <c r="I41" s="295"/>
      <c r="J41" s="296"/>
      <c r="K41" s="296"/>
      <c r="L41" s="297">
        <f t="shared" ref="L41" si="11">F41*H41</f>
        <v>0</v>
      </c>
      <c r="N41" s="142"/>
      <c r="O41" s="122">
        <v>60</v>
      </c>
      <c r="P41" s="123">
        <f t="shared" si="3"/>
        <v>0</v>
      </c>
      <c r="Q41" s="141"/>
      <c r="R41" s="141"/>
    </row>
    <row r="42" spans="1:32" ht="13.5" thickBot="1" x14ac:dyDescent="0.25">
      <c r="B42" s="397" t="s">
        <v>74</v>
      </c>
      <c r="C42" s="398"/>
      <c r="D42" s="398"/>
      <c r="E42" s="411"/>
      <c r="F42" s="411"/>
      <c r="G42" s="411"/>
      <c r="H42" s="411"/>
      <c r="I42" s="411"/>
      <c r="J42" s="411"/>
      <c r="K42" s="412"/>
      <c r="L42" s="146">
        <f>SUM(L40:L41)</f>
        <v>0</v>
      </c>
      <c r="O42" s="122">
        <v>62</v>
      </c>
      <c r="P42" s="123">
        <f t="shared" si="3"/>
        <v>0</v>
      </c>
    </row>
    <row r="43" spans="1:32" s="155" customFormat="1" ht="13.5" thickBot="1" x14ac:dyDescent="0.25">
      <c r="B43" s="160"/>
      <c r="C43" s="160"/>
      <c r="D43" s="160"/>
      <c r="E43" s="160"/>
      <c r="F43" s="160"/>
      <c r="G43" s="160"/>
      <c r="H43" s="160"/>
      <c r="I43" s="161"/>
      <c r="J43" s="161"/>
      <c r="K43" s="161"/>
      <c r="L43" s="162"/>
      <c r="O43" s="122">
        <v>69</v>
      </c>
      <c r="P43" s="123">
        <f t="shared" si="3"/>
        <v>0</v>
      </c>
    </row>
    <row r="44" spans="1:32" s="155" customFormat="1" x14ac:dyDescent="0.2">
      <c r="B44" s="406" t="s">
        <v>190</v>
      </c>
      <c r="C44" s="269" t="s">
        <v>182</v>
      </c>
      <c r="D44" s="269" t="s">
        <v>184</v>
      </c>
      <c r="E44" s="269"/>
      <c r="F44" s="170"/>
      <c r="G44" s="328"/>
      <c r="H44" s="322">
        <v>2129.2800000000002</v>
      </c>
      <c r="I44" s="328"/>
      <c r="J44" s="331"/>
      <c r="K44" s="331"/>
      <c r="L44" s="270">
        <f>F44*H44</f>
        <v>0</v>
      </c>
      <c r="O44" s="122"/>
      <c r="P44" s="123"/>
    </row>
    <row r="45" spans="1:32" s="155" customFormat="1" x14ac:dyDescent="0.2">
      <c r="B45" s="407"/>
      <c r="C45" s="271" t="s">
        <v>183</v>
      </c>
      <c r="D45" s="271" t="s">
        <v>185</v>
      </c>
      <c r="E45" s="271"/>
      <c r="F45" s="171"/>
      <c r="G45" s="332"/>
      <c r="H45" s="324">
        <v>12964.21</v>
      </c>
      <c r="I45" s="332"/>
      <c r="J45" s="332"/>
      <c r="K45" s="332"/>
      <c r="L45" s="272">
        <f t="shared" ref="L45:L46" si="12">F45*H45</f>
        <v>0</v>
      </c>
      <c r="O45" s="122"/>
      <c r="P45" s="123"/>
    </row>
    <row r="46" spans="1:32" s="155" customFormat="1" ht="13.5" thickBot="1" x14ac:dyDescent="0.25">
      <c r="B46" s="407"/>
      <c r="C46" s="292" t="s">
        <v>181</v>
      </c>
      <c r="D46" s="292" t="s">
        <v>186</v>
      </c>
      <c r="E46" s="292"/>
      <c r="F46" s="293"/>
      <c r="G46" s="330"/>
      <c r="H46" s="333">
        <v>10868.2</v>
      </c>
      <c r="I46" s="330"/>
      <c r="J46" s="334"/>
      <c r="K46" s="334"/>
      <c r="L46" s="282">
        <f t="shared" si="12"/>
        <v>0</v>
      </c>
      <c r="O46" s="122"/>
      <c r="P46" s="123"/>
    </row>
    <row r="47" spans="1:32" s="143" customFormat="1" ht="13.5" thickBot="1" x14ac:dyDescent="0.25">
      <c r="A47" s="156"/>
      <c r="B47" s="408" t="s">
        <v>191</v>
      </c>
      <c r="C47" s="409"/>
      <c r="D47" s="409"/>
      <c r="E47" s="409"/>
      <c r="F47" s="409"/>
      <c r="G47" s="409"/>
      <c r="H47" s="409"/>
      <c r="I47" s="409"/>
      <c r="J47" s="409"/>
      <c r="K47" s="410"/>
      <c r="L47" s="146">
        <f>L44+L45+L46</f>
        <v>0</v>
      </c>
      <c r="M47" s="156"/>
      <c r="N47" s="112"/>
      <c r="O47" s="122">
        <v>70</v>
      </c>
      <c r="P47" s="123">
        <f t="shared" si="3"/>
        <v>0</v>
      </c>
      <c r="Q47" s="112"/>
      <c r="R47" s="112"/>
      <c r="S47" s="112"/>
      <c r="T47" s="112"/>
      <c r="U47" s="112"/>
      <c r="V47" s="112"/>
      <c r="W47" s="112"/>
      <c r="X47" s="112"/>
      <c r="Y47" s="112"/>
      <c r="Z47" s="112"/>
      <c r="AA47" s="112"/>
      <c r="AB47" s="112"/>
      <c r="AC47" s="112"/>
      <c r="AD47" s="112"/>
      <c r="AE47" s="112"/>
      <c r="AF47" s="112"/>
    </row>
    <row r="48" spans="1:32" s="157" customFormat="1" ht="13.5" thickBot="1" x14ac:dyDescent="0.25">
      <c r="B48" s="163"/>
      <c r="C48" s="163"/>
      <c r="D48" s="159"/>
      <c r="I48" s="164"/>
      <c r="J48" s="164"/>
      <c r="K48" s="164"/>
      <c r="L48" s="165"/>
      <c r="N48" s="155"/>
      <c r="O48" s="122">
        <v>71</v>
      </c>
      <c r="P48" s="123">
        <f t="shared" si="3"/>
        <v>0</v>
      </c>
      <c r="Q48" s="155"/>
      <c r="R48" s="155"/>
      <c r="S48" s="166" t="s">
        <v>41</v>
      </c>
      <c r="T48" s="166" t="s">
        <v>42</v>
      </c>
      <c r="U48" s="155"/>
      <c r="V48" s="155"/>
      <c r="W48" s="155"/>
      <c r="X48" s="155"/>
      <c r="Y48" s="155"/>
      <c r="Z48" s="155"/>
      <c r="AA48" s="155"/>
      <c r="AB48" s="155"/>
      <c r="AC48" s="155"/>
      <c r="AD48" s="155"/>
      <c r="AE48" s="155"/>
      <c r="AF48" s="155"/>
    </row>
    <row r="49" spans="1:32" s="147" customFormat="1" ht="13.5" thickBot="1" x14ac:dyDescent="0.25">
      <c r="A49" s="158"/>
      <c r="B49" s="144" t="s">
        <v>129</v>
      </c>
      <c r="C49" s="145"/>
      <c r="D49" s="145"/>
      <c r="E49" s="145" t="s">
        <v>87</v>
      </c>
      <c r="F49" s="145"/>
      <c r="G49" s="145"/>
      <c r="H49" s="145"/>
      <c r="I49" s="145"/>
      <c r="J49" s="145"/>
      <c r="K49" s="145"/>
      <c r="L49" s="146">
        <f>L6+L14+L30+L38+L42+L47</f>
        <v>0</v>
      </c>
      <c r="M49" s="158"/>
      <c r="N49" s="140"/>
      <c r="O49" s="122">
        <v>72</v>
      </c>
      <c r="P49" s="123">
        <f t="shared" si="3"/>
        <v>0</v>
      </c>
      <c r="Q49" s="140"/>
      <c r="R49" s="140"/>
      <c r="S49" s="148">
        <f>L49*95%</f>
        <v>0</v>
      </c>
      <c r="T49" s="148">
        <f>L49*105%</f>
        <v>0</v>
      </c>
      <c r="U49" s="140"/>
      <c r="V49" s="140"/>
      <c r="W49" s="140"/>
      <c r="X49" s="140"/>
      <c r="Y49" s="140"/>
      <c r="Z49" s="140"/>
      <c r="AA49" s="140"/>
      <c r="AB49" s="140"/>
      <c r="AC49" s="140"/>
      <c r="AD49" s="140"/>
      <c r="AE49" s="140"/>
      <c r="AF49" s="140"/>
    </row>
    <row r="50" spans="1:32" s="157" customFormat="1" ht="13.5" thickBot="1" x14ac:dyDescent="0.25">
      <c r="B50" s="163"/>
      <c r="C50" s="163"/>
      <c r="D50" s="159"/>
      <c r="I50" s="164"/>
      <c r="J50" s="164"/>
      <c r="K50" s="164"/>
      <c r="L50" s="165"/>
      <c r="N50" s="155"/>
      <c r="O50" s="122">
        <v>73</v>
      </c>
      <c r="P50" s="123">
        <f t="shared" si="3"/>
        <v>0</v>
      </c>
      <c r="Q50" s="155"/>
      <c r="R50" s="155"/>
      <c r="S50" s="167">
        <f>S49-L49</f>
        <v>0</v>
      </c>
      <c r="T50" s="167">
        <f>T49-L49</f>
        <v>0</v>
      </c>
      <c r="U50" s="155"/>
      <c r="V50" s="155"/>
      <c r="W50" s="155"/>
      <c r="X50" s="155"/>
      <c r="Y50" s="155"/>
      <c r="Z50" s="155"/>
      <c r="AA50" s="155"/>
      <c r="AB50" s="155"/>
      <c r="AC50" s="155"/>
      <c r="AD50" s="155"/>
      <c r="AE50" s="155"/>
      <c r="AF50" s="155"/>
    </row>
    <row r="51" spans="1:32" x14ac:dyDescent="0.2">
      <c r="B51" s="413" t="s">
        <v>68</v>
      </c>
      <c r="C51" s="414"/>
      <c r="D51" s="404" t="s">
        <v>130</v>
      </c>
      <c r="E51" s="405"/>
      <c r="F51" s="405"/>
      <c r="G51" s="405"/>
      <c r="H51" s="311">
        <v>0</v>
      </c>
      <c r="I51" s="312" t="s">
        <v>69</v>
      </c>
      <c r="J51" s="312"/>
      <c r="K51" s="312"/>
      <c r="L51" s="313">
        <f>SUM(H51:H52)</f>
        <v>0</v>
      </c>
      <c r="M51" s="320" t="str">
        <f>IF(OR(N51&gt;5%,N51&lt;-5%),"Foutmelding","")</f>
        <v/>
      </c>
      <c r="N51" s="317">
        <f>IFERROR(L51/L49,0)</f>
        <v>0</v>
      </c>
      <c r="O51" s="122">
        <v>74</v>
      </c>
      <c r="P51" s="123">
        <f t="shared" si="3"/>
        <v>0</v>
      </c>
    </row>
    <row r="52" spans="1:32" ht="13.5" thickBot="1" x14ac:dyDescent="0.25">
      <c r="B52" s="415"/>
      <c r="C52" s="416"/>
      <c r="D52" s="417" t="s">
        <v>192</v>
      </c>
      <c r="E52" s="418"/>
      <c r="F52" s="418"/>
      <c r="G52" s="419"/>
      <c r="H52" s="314"/>
      <c r="I52" s="315"/>
      <c r="J52" s="315"/>
      <c r="K52" s="315"/>
      <c r="L52" s="316"/>
      <c r="O52" s="122"/>
      <c r="P52" s="123"/>
    </row>
    <row r="53" spans="1:32" ht="13.5" thickBot="1" x14ac:dyDescent="0.25">
      <c r="B53" s="243"/>
      <c r="C53" s="243"/>
      <c r="D53" s="273"/>
      <c r="E53" s="274"/>
      <c r="F53" s="274"/>
      <c r="G53" s="274"/>
      <c r="H53" s="275"/>
      <c r="I53" s="276"/>
      <c r="J53" s="276"/>
      <c r="K53" s="276"/>
      <c r="L53" s="247"/>
      <c r="O53" s="122"/>
      <c r="P53" s="123"/>
    </row>
    <row r="54" spans="1:32" ht="13.5" thickBot="1" x14ac:dyDescent="0.25">
      <c r="B54" s="149" t="s">
        <v>114</v>
      </c>
      <c r="C54" s="150"/>
      <c r="D54" s="150"/>
      <c r="E54" s="145" t="s">
        <v>88</v>
      </c>
      <c r="F54" s="145"/>
      <c r="G54" s="150"/>
      <c r="H54" s="150"/>
      <c r="I54" s="150"/>
      <c r="J54" s="150"/>
      <c r="K54" s="150"/>
      <c r="L54" s="151">
        <f>L49+L51</f>
        <v>0</v>
      </c>
      <c r="O54" s="122">
        <v>76</v>
      </c>
      <c r="P54" s="123">
        <f t="shared" si="3"/>
        <v>0</v>
      </c>
    </row>
    <row r="55" spans="1:32" s="153" customFormat="1" x14ac:dyDescent="0.2">
      <c r="B55" s="168"/>
      <c r="P55" s="169"/>
    </row>
    <row r="56" spans="1:32" hidden="1" x14ac:dyDescent="0.2">
      <c r="P56" s="152">
        <f>SUM(P3:P54)/100000</f>
        <v>0</v>
      </c>
    </row>
    <row r="57" spans="1:32" hidden="1" x14ac:dyDescent="0.2"/>
    <row r="58" spans="1:32" hidden="1" x14ac:dyDescent="0.2"/>
    <row r="59" spans="1:32" hidden="1" x14ac:dyDescent="0.2"/>
    <row r="60" spans="1:32" hidden="1" x14ac:dyDescent="0.2"/>
    <row r="61" spans="1:32" hidden="1" x14ac:dyDescent="0.2"/>
    <row r="62" spans="1:32" hidden="1" x14ac:dyDescent="0.2"/>
    <row r="63" spans="1:32" hidden="1" x14ac:dyDescent="0.2"/>
    <row r="64" spans="1:3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sheetData>
  <sheetProtection password="F32C" sheet="1" objects="1" scenarios="1"/>
  <mergeCells count="19">
    <mergeCell ref="D51:G51"/>
    <mergeCell ref="B44:B46"/>
    <mergeCell ref="B47:K47"/>
    <mergeCell ref="B42:K42"/>
    <mergeCell ref="B51:C52"/>
    <mergeCell ref="D52:G52"/>
    <mergeCell ref="N3:N5"/>
    <mergeCell ref="N6:N35"/>
    <mergeCell ref="N36:N38"/>
    <mergeCell ref="N39:N40"/>
    <mergeCell ref="B3:B5"/>
    <mergeCell ref="B33:B37"/>
    <mergeCell ref="B40:B41"/>
    <mergeCell ref="B6:D6"/>
    <mergeCell ref="B38:D38"/>
    <mergeCell ref="B8:B13"/>
    <mergeCell ref="B14:D14"/>
    <mergeCell ref="B16:B29"/>
    <mergeCell ref="B30:D30"/>
  </mergeCells>
  <pageMargins left="0.7" right="0.7" top="0.75" bottom="0.75" header="0.3" footer="0.3"/>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E5" sqref="E5"/>
    </sheetView>
  </sheetViews>
  <sheetFormatPr defaultColWidth="0" defaultRowHeight="12.75" zeroHeight="1" x14ac:dyDescent="0.2"/>
  <cols>
    <col min="1" max="1" width="6.28515625" style="176" customWidth="1"/>
    <col min="2" max="2" width="65" style="178" bestFit="1" customWidth="1"/>
    <col min="3" max="3" width="16.85546875" style="178" bestFit="1" customWidth="1"/>
    <col min="4" max="4" width="10" style="178" customWidth="1"/>
    <col min="5" max="5" width="9.5703125" style="178" customWidth="1"/>
    <col min="6" max="6" width="26.5703125" style="178" customWidth="1"/>
    <col min="7" max="7" width="13.7109375" style="178" customWidth="1"/>
    <col min="8" max="8" width="15.140625" style="178" bestFit="1" customWidth="1"/>
    <col min="9" max="10" width="17.140625" style="178" bestFit="1" customWidth="1"/>
    <col min="11" max="11" width="9.140625" style="176" customWidth="1"/>
    <col min="12" max="12" width="9.140625" style="178" hidden="1" customWidth="1"/>
    <col min="13" max="13" width="12" style="179" hidden="1" customWidth="1"/>
    <col min="14" max="16384" width="9.140625" style="178" hidden="1"/>
  </cols>
  <sheetData>
    <row r="1" spans="1:13" ht="89.25" customHeight="1" thickBot="1" x14ac:dyDescent="0.25">
      <c r="B1" s="177" t="s">
        <v>178</v>
      </c>
      <c r="C1" s="176"/>
      <c r="D1" s="176"/>
      <c r="E1" s="176"/>
      <c r="F1" s="176"/>
      <c r="G1" s="176"/>
      <c r="H1" s="176"/>
      <c r="I1" s="176"/>
      <c r="J1" s="176"/>
    </row>
    <row r="2" spans="1:13" ht="51" x14ac:dyDescent="0.2">
      <c r="B2" s="180" t="s">
        <v>89</v>
      </c>
      <c r="C2" s="180" t="s">
        <v>104</v>
      </c>
      <c r="D2" s="181" t="s">
        <v>131</v>
      </c>
      <c r="E2" s="182" t="s">
        <v>132</v>
      </c>
      <c r="F2" s="183" t="s">
        <v>105</v>
      </c>
      <c r="G2" s="183" t="s">
        <v>159</v>
      </c>
      <c r="H2" s="182" t="s">
        <v>133</v>
      </c>
      <c r="I2" s="183" t="s">
        <v>134</v>
      </c>
      <c r="J2" s="183" t="s">
        <v>135</v>
      </c>
    </row>
    <row r="3" spans="1:13" x14ac:dyDescent="0.2">
      <c r="A3" s="420" t="s">
        <v>106</v>
      </c>
      <c r="B3" s="184" t="s">
        <v>91</v>
      </c>
      <c r="C3" s="184" t="s">
        <v>90</v>
      </c>
      <c r="D3" s="277"/>
      <c r="E3" s="203"/>
      <c r="F3" s="185">
        <f>D3+E3</f>
        <v>0</v>
      </c>
      <c r="G3" s="335">
        <v>190.09824370000001</v>
      </c>
      <c r="H3" s="186">
        <f>D3*G3</f>
        <v>0</v>
      </c>
      <c r="I3" s="186">
        <f>E3*G3</f>
        <v>0</v>
      </c>
      <c r="J3" s="186">
        <f>H3+I3</f>
        <v>0</v>
      </c>
      <c r="L3" s="178">
        <v>1</v>
      </c>
      <c r="M3" s="179">
        <f>(L3*J3)/100</f>
        <v>0</v>
      </c>
    </row>
    <row r="4" spans="1:13" x14ac:dyDescent="0.2">
      <c r="A4" s="420"/>
      <c r="B4" s="184" t="s">
        <v>92</v>
      </c>
      <c r="C4" s="184" t="s">
        <v>90</v>
      </c>
      <c r="D4" s="203"/>
      <c r="E4" s="203"/>
      <c r="F4" s="185">
        <f t="shared" ref="F4:F9" si="0">D4+E4</f>
        <v>0</v>
      </c>
      <c r="G4" s="336">
        <v>378.90302759999997</v>
      </c>
      <c r="H4" s="186">
        <f t="shared" ref="H4" si="1">D4*G4</f>
        <v>0</v>
      </c>
      <c r="I4" s="186">
        <f t="shared" ref="I4:I8" si="2">E4*G4</f>
        <v>0</v>
      </c>
      <c r="J4" s="186">
        <f t="shared" ref="J4:J9" si="3">H4+I4</f>
        <v>0</v>
      </c>
      <c r="L4" s="178">
        <v>2</v>
      </c>
      <c r="M4" s="179">
        <f t="shared" ref="M4:M19" si="4">(L4*J4)/100</f>
        <v>0</v>
      </c>
    </row>
    <row r="5" spans="1:13" x14ac:dyDescent="0.2">
      <c r="A5" s="420"/>
      <c r="B5" s="184" t="s">
        <v>93</v>
      </c>
      <c r="C5" s="184" t="s">
        <v>90</v>
      </c>
      <c r="D5" s="203"/>
      <c r="E5" s="203"/>
      <c r="F5" s="185">
        <f t="shared" si="0"/>
        <v>0</v>
      </c>
      <c r="G5" s="336">
        <v>684.20551049999995</v>
      </c>
      <c r="H5" s="186">
        <f>D5*G5</f>
        <v>0</v>
      </c>
      <c r="I5" s="186">
        <f t="shared" si="2"/>
        <v>0</v>
      </c>
      <c r="J5" s="186">
        <f t="shared" si="3"/>
        <v>0</v>
      </c>
      <c r="L5" s="178">
        <v>3</v>
      </c>
      <c r="M5" s="179">
        <f t="shared" si="4"/>
        <v>0</v>
      </c>
    </row>
    <row r="6" spans="1:13" x14ac:dyDescent="0.2">
      <c r="A6" s="420"/>
      <c r="B6" s="184" t="s">
        <v>94</v>
      </c>
      <c r="C6" s="184" t="s">
        <v>90</v>
      </c>
      <c r="D6" s="277"/>
      <c r="E6" s="203"/>
      <c r="F6" s="185">
        <f t="shared" si="0"/>
        <v>0</v>
      </c>
      <c r="G6" s="336">
        <v>1246.7371929999999</v>
      </c>
      <c r="H6" s="186">
        <f>D6*G6</f>
        <v>0</v>
      </c>
      <c r="I6" s="186">
        <f t="shared" si="2"/>
        <v>0</v>
      </c>
      <c r="J6" s="186">
        <f t="shared" si="3"/>
        <v>0</v>
      </c>
      <c r="L6" s="178">
        <v>4</v>
      </c>
      <c r="M6" s="179">
        <f t="shared" si="4"/>
        <v>0</v>
      </c>
    </row>
    <row r="7" spans="1:13" x14ac:dyDescent="0.2">
      <c r="A7" s="420"/>
      <c r="B7" s="184" t="s">
        <v>95</v>
      </c>
      <c r="C7" s="184" t="s">
        <v>90</v>
      </c>
      <c r="D7" s="277"/>
      <c r="E7" s="203"/>
      <c r="F7" s="185">
        <f t="shared" si="0"/>
        <v>0</v>
      </c>
      <c r="G7" s="336">
        <v>2167.1595440000001</v>
      </c>
      <c r="H7" s="186">
        <f>D7*G7</f>
        <v>0</v>
      </c>
      <c r="I7" s="186">
        <f t="shared" si="2"/>
        <v>0</v>
      </c>
      <c r="J7" s="186">
        <f t="shared" si="3"/>
        <v>0</v>
      </c>
      <c r="L7" s="178">
        <v>5</v>
      </c>
      <c r="M7" s="179">
        <f t="shared" si="4"/>
        <v>0</v>
      </c>
    </row>
    <row r="8" spans="1:13" x14ac:dyDescent="0.2">
      <c r="A8" s="420"/>
      <c r="B8" s="184" t="s">
        <v>96</v>
      </c>
      <c r="C8" s="184" t="s">
        <v>90</v>
      </c>
      <c r="D8" s="277"/>
      <c r="E8" s="203"/>
      <c r="F8" s="185">
        <f t="shared" si="0"/>
        <v>0</v>
      </c>
      <c r="G8" s="336">
        <v>3173.4428280000002</v>
      </c>
      <c r="H8" s="186">
        <f>D8*G8</f>
        <v>0</v>
      </c>
      <c r="I8" s="186">
        <f t="shared" si="2"/>
        <v>0</v>
      </c>
      <c r="J8" s="186">
        <f t="shared" si="3"/>
        <v>0</v>
      </c>
      <c r="L8" s="178">
        <v>6</v>
      </c>
      <c r="M8" s="179">
        <f t="shared" si="4"/>
        <v>0</v>
      </c>
    </row>
    <row r="9" spans="1:13" x14ac:dyDescent="0.2">
      <c r="A9" s="420"/>
      <c r="B9" s="184" t="s">
        <v>97</v>
      </c>
      <c r="C9" s="184" t="s">
        <v>90</v>
      </c>
      <c r="D9" s="277"/>
      <c r="E9" s="203"/>
      <c r="F9" s="185">
        <f t="shared" si="0"/>
        <v>0</v>
      </c>
      <c r="G9" s="336">
        <v>4702.8967380000004</v>
      </c>
      <c r="H9" s="186">
        <f>D9*G9</f>
        <v>0</v>
      </c>
      <c r="I9" s="186">
        <f>E9*G9</f>
        <v>0</v>
      </c>
      <c r="J9" s="186">
        <f t="shared" si="3"/>
        <v>0</v>
      </c>
      <c r="L9" s="178">
        <v>7</v>
      </c>
      <c r="M9" s="179">
        <f t="shared" si="4"/>
        <v>0</v>
      </c>
    </row>
    <row r="10" spans="1:13" x14ac:dyDescent="0.2">
      <c r="A10" s="187"/>
      <c r="B10" s="188" t="s">
        <v>138</v>
      </c>
      <c r="C10" s="188"/>
      <c r="D10" s="189">
        <f>SUM(D4:D5)</f>
        <v>0</v>
      </c>
      <c r="E10" s="189">
        <f>SUM(E3:E9)</f>
        <v>0</v>
      </c>
      <c r="F10" s="189">
        <f>SUM(F3:F9)</f>
        <v>0</v>
      </c>
      <c r="G10" s="190"/>
      <c r="H10" s="191">
        <f>SUM(H3:H9)</f>
        <v>0</v>
      </c>
      <c r="I10" s="191">
        <f>SUM(I3:I9)</f>
        <v>0</v>
      </c>
      <c r="J10" s="191">
        <f>SUM(J3:J9)</f>
        <v>0</v>
      </c>
      <c r="L10" s="178">
        <v>8</v>
      </c>
      <c r="M10" s="179">
        <f t="shared" si="4"/>
        <v>0</v>
      </c>
    </row>
    <row r="11" spans="1:13" s="176" customFormat="1" x14ac:dyDescent="0.2">
      <c r="D11" s="192"/>
      <c r="E11" s="192"/>
      <c r="F11" s="192"/>
      <c r="G11" s="193"/>
      <c r="H11" s="194"/>
      <c r="I11" s="194"/>
      <c r="J11" s="194"/>
      <c r="L11" s="176">
        <v>9</v>
      </c>
      <c r="M11" s="179">
        <f t="shared" si="4"/>
        <v>0</v>
      </c>
    </row>
    <row r="12" spans="1:13" x14ac:dyDescent="0.2">
      <c r="A12" s="420" t="s">
        <v>107</v>
      </c>
      <c r="B12" s="184" t="s">
        <v>99</v>
      </c>
      <c r="C12" s="184" t="s">
        <v>98</v>
      </c>
      <c r="D12" s="203"/>
      <c r="E12" s="203"/>
      <c r="F12" s="185">
        <f>D12+E12</f>
        <v>0</v>
      </c>
      <c r="G12" s="336">
        <v>289.82512278651478</v>
      </c>
      <c r="H12" s="186">
        <f>D12*G12</f>
        <v>0</v>
      </c>
      <c r="I12" s="186">
        <f>E12*G12</f>
        <v>0</v>
      </c>
      <c r="J12" s="186">
        <f>H12+I12</f>
        <v>0</v>
      </c>
      <c r="L12" s="178">
        <v>10</v>
      </c>
      <c r="M12" s="179">
        <f t="shared" si="4"/>
        <v>0</v>
      </c>
    </row>
    <row r="13" spans="1:13" x14ac:dyDescent="0.2">
      <c r="A13" s="420"/>
      <c r="B13" s="184" t="s">
        <v>100</v>
      </c>
      <c r="C13" s="184" t="s">
        <v>98</v>
      </c>
      <c r="D13" s="203"/>
      <c r="E13" s="203"/>
      <c r="F13" s="185">
        <f t="shared" ref="F13:F16" si="5">D13+E13</f>
        <v>0</v>
      </c>
      <c r="G13" s="336">
        <v>389.31868906178846</v>
      </c>
      <c r="H13" s="186">
        <f t="shared" ref="H13:H16" si="6">D13*G13</f>
        <v>0</v>
      </c>
      <c r="I13" s="186">
        <f t="shared" ref="I13:I16" si="7">E13*G13</f>
        <v>0</v>
      </c>
      <c r="J13" s="186">
        <f t="shared" ref="J13:J16" si="8">H13+I13</f>
        <v>0</v>
      </c>
      <c r="L13" s="178">
        <v>11</v>
      </c>
      <c r="M13" s="179">
        <f t="shared" si="4"/>
        <v>0</v>
      </c>
    </row>
    <row r="14" spans="1:13" x14ac:dyDescent="0.2">
      <c r="A14" s="420"/>
      <c r="B14" s="184" t="s">
        <v>101</v>
      </c>
      <c r="C14" s="184" t="s">
        <v>98</v>
      </c>
      <c r="D14" s="203"/>
      <c r="E14" s="203"/>
      <c r="F14" s="185">
        <f t="shared" si="5"/>
        <v>0</v>
      </c>
      <c r="G14" s="336">
        <v>485.42695756196366</v>
      </c>
      <c r="H14" s="186">
        <f t="shared" si="6"/>
        <v>0</v>
      </c>
      <c r="I14" s="186">
        <f t="shared" si="7"/>
        <v>0</v>
      </c>
      <c r="J14" s="186">
        <f t="shared" si="8"/>
        <v>0</v>
      </c>
      <c r="L14" s="178">
        <v>12</v>
      </c>
      <c r="M14" s="179">
        <f t="shared" si="4"/>
        <v>0</v>
      </c>
    </row>
    <row r="15" spans="1:13" x14ac:dyDescent="0.2">
      <c r="A15" s="420"/>
      <c r="B15" s="184" t="s">
        <v>102</v>
      </c>
      <c r="C15" s="184" t="s">
        <v>98</v>
      </c>
      <c r="D15" s="203"/>
      <c r="E15" s="203"/>
      <c r="F15" s="185">
        <f t="shared" si="5"/>
        <v>0</v>
      </c>
      <c r="G15" s="336">
        <v>685.37601695502201</v>
      </c>
      <c r="H15" s="186">
        <f t="shared" si="6"/>
        <v>0</v>
      </c>
      <c r="I15" s="186">
        <f t="shared" si="7"/>
        <v>0</v>
      </c>
      <c r="J15" s="186">
        <f t="shared" si="8"/>
        <v>0</v>
      </c>
      <c r="L15" s="178">
        <v>13</v>
      </c>
      <c r="M15" s="179">
        <f t="shared" si="4"/>
        <v>0</v>
      </c>
    </row>
    <row r="16" spans="1:13" x14ac:dyDescent="0.2">
      <c r="A16" s="420"/>
      <c r="B16" s="184" t="s">
        <v>103</v>
      </c>
      <c r="C16" s="184" t="s">
        <v>98</v>
      </c>
      <c r="D16" s="203"/>
      <c r="E16" s="203"/>
      <c r="F16" s="185">
        <f t="shared" si="5"/>
        <v>0</v>
      </c>
      <c r="G16" s="336">
        <v>531.90803856275704</v>
      </c>
      <c r="H16" s="186">
        <f t="shared" si="6"/>
        <v>0</v>
      </c>
      <c r="I16" s="186">
        <f t="shared" si="7"/>
        <v>0</v>
      </c>
      <c r="J16" s="186">
        <f t="shared" si="8"/>
        <v>0</v>
      </c>
      <c r="L16" s="178">
        <v>14</v>
      </c>
      <c r="M16" s="179">
        <f t="shared" si="4"/>
        <v>0</v>
      </c>
    </row>
    <row r="17" spans="2:13" x14ac:dyDescent="0.2">
      <c r="B17" s="188" t="s">
        <v>139</v>
      </c>
      <c r="C17" s="188"/>
      <c r="D17" s="189">
        <f>SUM(D12:D16)</f>
        <v>0</v>
      </c>
      <c r="E17" s="189">
        <f>SUM(E12:E16)</f>
        <v>0</v>
      </c>
      <c r="F17" s="189">
        <f>SUM(F12:F16)</f>
        <v>0</v>
      </c>
      <c r="G17" s="190"/>
      <c r="H17" s="191">
        <f>SUM(H12:H16)</f>
        <v>0</v>
      </c>
      <c r="I17" s="191">
        <f>SUM(I12:I16)</f>
        <v>0</v>
      </c>
      <c r="J17" s="191">
        <f>SUM(J12:J16)</f>
        <v>0</v>
      </c>
      <c r="L17" s="178">
        <v>15</v>
      </c>
      <c r="M17" s="179">
        <f t="shared" si="4"/>
        <v>0</v>
      </c>
    </row>
    <row r="18" spans="2:13" s="176" customFormat="1" x14ac:dyDescent="0.2">
      <c r="L18" s="176">
        <v>16</v>
      </c>
      <c r="M18" s="179">
        <f t="shared" si="4"/>
        <v>0</v>
      </c>
    </row>
    <row r="19" spans="2:13" x14ac:dyDescent="0.2">
      <c r="B19" s="196" t="s">
        <v>136</v>
      </c>
      <c r="C19" s="197"/>
      <c r="D19" s="197"/>
      <c r="E19" s="197"/>
      <c r="F19" s="197"/>
      <c r="G19" s="198"/>
      <c r="H19" s="199">
        <f>H10+H17</f>
        <v>0</v>
      </c>
      <c r="I19" s="199">
        <f>I10+I17</f>
        <v>0</v>
      </c>
      <c r="J19" s="199">
        <f>J10+J17</f>
        <v>0</v>
      </c>
      <c r="L19" s="178">
        <v>17</v>
      </c>
      <c r="M19" s="179">
        <f t="shared" si="4"/>
        <v>0</v>
      </c>
    </row>
    <row r="20" spans="2:13" s="176" customFormat="1" ht="13.5" thickBot="1" x14ac:dyDescent="0.25">
      <c r="M20" s="195"/>
    </row>
    <row r="21" spans="2:13" ht="13.5" thickBot="1" x14ac:dyDescent="0.25">
      <c r="B21" s="196" t="s">
        <v>108</v>
      </c>
      <c r="C21" s="197"/>
      <c r="D21" s="197"/>
      <c r="E21" s="197"/>
      <c r="F21" s="197"/>
      <c r="G21" s="197"/>
      <c r="H21" s="200"/>
      <c r="I21" s="200"/>
      <c r="J21" s="201">
        <f>IFERROR(I19/J19,0)</f>
        <v>0</v>
      </c>
      <c r="M21" s="179">
        <f>SUM(M3:M19)</f>
        <v>0</v>
      </c>
    </row>
    <row r="22" spans="2:13" s="176" customFormat="1" x14ac:dyDescent="0.2">
      <c r="M22" s="195"/>
    </row>
    <row r="23" spans="2:13" ht="12.75" hidden="1" customHeight="1" x14ac:dyDescent="0.2">
      <c r="M23" s="202">
        <f>SUM(M3:M21)/10000</f>
        <v>0</v>
      </c>
    </row>
    <row r="24" spans="2:13" ht="12.75" hidden="1" customHeight="1" x14ac:dyDescent="0.2"/>
    <row r="25" spans="2:13" ht="12.75" hidden="1" customHeight="1" x14ac:dyDescent="0.2"/>
    <row r="26" spans="2:13" ht="12.75" hidden="1" customHeight="1" x14ac:dyDescent="0.2"/>
    <row r="27" spans="2:13" ht="12.75" hidden="1" customHeight="1" x14ac:dyDescent="0.2"/>
    <row r="28" spans="2:13" ht="12.75" hidden="1" customHeight="1" x14ac:dyDescent="0.2"/>
    <row r="29" spans="2:13" ht="12.75" hidden="1" customHeight="1" x14ac:dyDescent="0.2"/>
    <row r="30" spans="2:13" ht="12.75" hidden="1" customHeight="1" x14ac:dyDescent="0.2"/>
    <row r="31" spans="2:13" ht="12.75" hidden="1" customHeight="1" x14ac:dyDescent="0.2"/>
    <row r="32" spans="2:13"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sheetData>
  <sheetProtection password="F32C" sheet="1" objects="1" scenarios="1"/>
  <mergeCells count="2">
    <mergeCell ref="A3:A9"/>
    <mergeCell ref="A12:A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D9" sqref="D9"/>
    </sheetView>
  </sheetViews>
  <sheetFormatPr defaultColWidth="0" defaultRowHeight="12.75" zeroHeight="1" x14ac:dyDescent="0.2"/>
  <cols>
    <col min="1" max="1" width="9.140625" style="173" customWidth="1"/>
    <col min="2" max="2" width="70.28515625" style="20" customWidth="1"/>
    <col min="3" max="3" width="16.85546875" style="20" customWidth="1"/>
    <col min="4" max="4" width="19.85546875" style="26" bestFit="1" customWidth="1"/>
    <col min="5" max="5" width="9.140625" style="173" customWidth="1"/>
    <col min="6" max="6" width="0" style="20" hidden="1" customWidth="1"/>
    <col min="7" max="16384" width="9.140625" style="20" hidden="1"/>
  </cols>
  <sheetData>
    <row r="1" spans="2:4" s="173" customFormat="1" ht="83.25" customHeight="1" thickBot="1" x14ac:dyDescent="0.25">
      <c r="B1" s="174" t="s">
        <v>179</v>
      </c>
      <c r="D1" s="175"/>
    </row>
    <row r="2" spans="2:4" ht="39" customHeight="1" thickBot="1" x14ac:dyDescent="0.25">
      <c r="B2" s="34" t="s">
        <v>109</v>
      </c>
      <c r="C2" s="35"/>
      <c r="D2" s="36" t="s">
        <v>113</v>
      </c>
    </row>
    <row r="3" spans="2:4" x14ac:dyDescent="0.2">
      <c r="B3" s="32" t="s">
        <v>110</v>
      </c>
      <c r="C3" s="32"/>
      <c r="D3" s="33">
        <f>Budgetparameters!L6+Budgetparameters!L44</f>
        <v>0</v>
      </c>
    </row>
    <row r="4" spans="2:4" x14ac:dyDescent="0.2">
      <c r="B4" s="24"/>
      <c r="C4" s="24"/>
      <c r="D4" s="25"/>
    </row>
    <row r="5" spans="2:4" x14ac:dyDescent="0.2">
      <c r="B5" s="24" t="s">
        <v>137</v>
      </c>
      <c r="C5" s="24"/>
      <c r="D5" s="25">
        <f>C6*C7</f>
        <v>0</v>
      </c>
    </row>
    <row r="6" spans="2:4" x14ac:dyDescent="0.2">
      <c r="B6" s="30" t="s">
        <v>111</v>
      </c>
      <c r="C6" s="40">
        <f>Opbrengsten!J21</f>
        <v>0</v>
      </c>
      <c r="D6" s="25"/>
    </row>
    <row r="7" spans="2:4" x14ac:dyDescent="0.2">
      <c r="B7" s="30" t="s">
        <v>112</v>
      </c>
      <c r="C7" s="31">
        <f>Budgetparameters!L54-Resultaat!D3</f>
        <v>0</v>
      </c>
      <c r="D7" s="25"/>
    </row>
    <row r="8" spans="2:4" x14ac:dyDescent="0.2">
      <c r="B8" s="24"/>
      <c r="C8" s="24"/>
      <c r="D8" s="25"/>
    </row>
    <row r="9" spans="2:4" x14ac:dyDescent="0.2">
      <c r="B9" s="27" t="s">
        <v>151</v>
      </c>
      <c r="C9" s="27"/>
      <c r="D9" s="28">
        <f>D5+D3</f>
        <v>0</v>
      </c>
    </row>
    <row r="10" spans="2:4" x14ac:dyDescent="0.2">
      <c r="B10" s="24"/>
      <c r="C10" s="24"/>
      <c r="D10" s="25"/>
    </row>
    <row r="11" spans="2:4" x14ac:dyDescent="0.2">
      <c r="B11" s="27" t="s">
        <v>150</v>
      </c>
      <c r="C11" s="27"/>
      <c r="D11" s="28">
        <f>Opbrengsten!I19</f>
        <v>0</v>
      </c>
    </row>
    <row r="12" spans="2:4" ht="13.5" thickBot="1" x14ac:dyDescent="0.25">
      <c r="B12" s="24"/>
      <c r="C12" s="24"/>
      <c r="D12" s="37"/>
    </row>
    <row r="13" spans="2:4" ht="13.5" thickBot="1" x14ac:dyDescent="0.25">
      <c r="B13" s="39" t="s">
        <v>152</v>
      </c>
      <c r="C13" s="29"/>
      <c r="D13" s="38">
        <f>D9-D11</f>
        <v>0</v>
      </c>
    </row>
    <row r="14" spans="2:4" s="173" customFormat="1" ht="13.5" customHeight="1" x14ac:dyDescent="0.2">
      <c r="D14" s="175"/>
    </row>
    <row r="15" spans="2:4" s="173" customFormat="1" x14ac:dyDescent="0.2">
      <c r="D15" s="175"/>
    </row>
    <row r="16" spans="2: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sheetData>
  <sheetProtection password="F32C"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ED659"/>
  <sheetViews>
    <sheetView zoomScaleNormal="100" workbookViewId="0">
      <selection activeCell="I47" sqref="I47"/>
    </sheetView>
  </sheetViews>
  <sheetFormatPr defaultRowHeight="12.75" x14ac:dyDescent="0.2"/>
  <cols>
    <col min="1" max="1" width="12" style="205" customWidth="1"/>
    <col min="2" max="2" width="8" style="205" customWidth="1"/>
    <col min="3" max="3" width="8.85546875" style="205" bestFit="1" customWidth="1"/>
    <col min="4" max="4" width="21.28515625" style="205" customWidth="1"/>
    <col min="5" max="5" width="14.42578125" style="205" customWidth="1"/>
    <col min="6" max="6" width="8.5703125" style="205" bestFit="1" customWidth="1"/>
    <col min="7" max="7" width="13.140625" style="205" customWidth="1"/>
    <col min="8" max="8" width="13.5703125" style="205" customWidth="1"/>
    <col min="9" max="9" width="10.28515625" style="205" bestFit="1" customWidth="1"/>
    <col min="10" max="10" width="10.28515625" style="205" customWidth="1"/>
    <col min="11" max="11" width="17.7109375" style="178" customWidth="1"/>
    <col min="12" max="16384" width="9.140625" style="178"/>
  </cols>
  <sheetData>
    <row r="2" spans="1:134" x14ac:dyDescent="0.2">
      <c r="AA2" s="178" t="s">
        <v>148</v>
      </c>
      <c r="AQ2" s="178" t="s">
        <v>147</v>
      </c>
    </row>
    <row r="3" spans="1:134" x14ac:dyDescent="0.2">
      <c r="C3" s="206" t="str">
        <f>Voorblad!A17</f>
        <v>Naam</v>
      </c>
      <c r="D3" s="206" t="str">
        <f>Voorblad!F41</f>
        <v>Totaal voorlopig budget Zvw 2020</v>
      </c>
      <c r="E3" s="206" t="str">
        <f>Voorblad!F42</f>
        <v>Totaal voorlopige opbrengsten Zvw 2020</v>
      </c>
      <c r="F3" s="206" t="str">
        <f>Voorblad!F43</f>
        <v>Aanvraag voorlopig opbrengstresultaat Zvw 2020</v>
      </c>
      <c r="G3" s="206" t="str">
        <f>Voorblad!F44</f>
        <v xml:space="preserve">Verdeelsleutel voorcalculatie </v>
      </c>
      <c r="H3" s="205" t="s">
        <v>45</v>
      </c>
      <c r="I3" s="205" t="s">
        <v>47</v>
      </c>
      <c r="J3" s="205" t="s">
        <v>48</v>
      </c>
      <c r="K3" s="205" t="s">
        <v>49</v>
      </c>
      <c r="L3" s="205" t="s">
        <v>50</v>
      </c>
      <c r="M3" s="205" t="s">
        <v>51</v>
      </c>
      <c r="N3" s="205" t="s">
        <v>52</v>
      </c>
      <c r="O3" s="205" t="s">
        <v>53</v>
      </c>
      <c r="P3" s="205" t="s">
        <v>54</v>
      </c>
      <c r="Q3" s="205" t="s">
        <v>55</v>
      </c>
      <c r="R3" s="207" t="s">
        <v>57</v>
      </c>
      <c r="S3" s="207" t="s">
        <v>59</v>
      </c>
      <c r="T3" s="207" t="s">
        <v>60</v>
      </c>
      <c r="U3" s="207" t="s">
        <v>61</v>
      </c>
      <c r="V3" s="207" t="s">
        <v>62</v>
      </c>
      <c r="W3" s="207" t="s">
        <v>64</v>
      </c>
      <c r="X3" s="207" t="s">
        <v>66</v>
      </c>
      <c r="Y3" s="207" t="s">
        <v>68</v>
      </c>
      <c r="Z3" s="207" t="s">
        <v>114</v>
      </c>
      <c r="AA3" s="207" t="s">
        <v>131</v>
      </c>
      <c r="AB3" s="207" t="s">
        <v>131</v>
      </c>
      <c r="AC3" s="207" t="s">
        <v>131</v>
      </c>
      <c r="AD3" s="207" t="s">
        <v>131</v>
      </c>
      <c r="AE3" s="207" t="s">
        <v>131</v>
      </c>
      <c r="AF3" s="207" t="s">
        <v>131</v>
      </c>
      <c r="AG3" s="207" t="s">
        <v>131</v>
      </c>
      <c r="AH3" s="205" t="s">
        <v>132</v>
      </c>
      <c r="AI3" s="205" t="s">
        <v>132</v>
      </c>
      <c r="AJ3" s="205" t="s">
        <v>132</v>
      </c>
      <c r="AK3" s="205" t="s">
        <v>132</v>
      </c>
      <c r="AL3" s="205" t="s">
        <v>132</v>
      </c>
      <c r="AM3" s="205" t="s">
        <v>132</v>
      </c>
      <c r="AN3" s="205" t="s">
        <v>132</v>
      </c>
      <c r="AO3" s="207" t="s">
        <v>134</v>
      </c>
      <c r="AP3" s="207" t="s">
        <v>108</v>
      </c>
      <c r="AQ3" s="208" t="s">
        <v>131</v>
      </c>
      <c r="AR3" s="208" t="s">
        <v>131</v>
      </c>
      <c r="AS3" s="208" t="s">
        <v>131</v>
      </c>
      <c r="AT3" s="208" t="s">
        <v>131</v>
      </c>
      <c r="AU3" s="208" t="s">
        <v>131</v>
      </c>
      <c r="AV3" s="209" t="s">
        <v>132</v>
      </c>
      <c r="AW3" s="209" t="s">
        <v>132</v>
      </c>
      <c r="AX3" s="209" t="s">
        <v>132</v>
      </c>
      <c r="AY3" s="209" t="s">
        <v>132</v>
      </c>
      <c r="AZ3" s="209" t="s">
        <v>132</v>
      </c>
      <c r="BA3" s="206" t="e">
        <f>#REF!</f>
        <v>#REF!</v>
      </c>
      <c r="BB3" s="206" t="e">
        <f>#REF!</f>
        <v>#REF!</v>
      </c>
      <c r="BC3" s="206" t="e">
        <f>#REF!</f>
        <v>#REF!</v>
      </c>
      <c r="BD3" s="206" t="e">
        <f>#REF!</f>
        <v>#REF!</v>
      </c>
      <c r="BE3" s="206" t="e">
        <f>#REF!</f>
        <v>#REF!</v>
      </c>
      <c r="BF3" s="206" t="e">
        <f>#REF!</f>
        <v>#REF!</v>
      </c>
      <c r="BG3" s="206" t="e">
        <f>#REF!</f>
        <v>#REF!</v>
      </c>
      <c r="BH3" s="206" t="e">
        <f>#REF!</f>
        <v>#REF!</v>
      </c>
      <c r="BI3" s="206" t="e">
        <f>#REF!</f>
        <v>#REF!</v>
      </c>
      <c r="BJ3" s="206" t="e">
        <f>#REF!</f>
        <v>#REF!</v>
      </c>
      <c r="BK3" s="206" t="e">
        <f>#REF!</f>
        <v>#REF!</v>
      </c>
      <c r="BL3" s="206" t="e">
        <f>#REF!</f>
        <v>#REF!</v>
      </c>
      <c r="BM3" s="206" t="e">
        <f>#REF!</f>
        <v>#REF!</v>
      </c>
      <c r="BN3" s="206" t="e">
        <f>#REF!</f>
        <v>#REF!</v>
      </c>
      <c r="BO3" s="206" t="e">
        <f>#REF!</f>
        <v>#REF!</v>
      </c>
      <c r="BP3" s="206" t="e">
        <f>#REF!</f>
        <v>#REF!</v>
      </c>
      <c r="BQ3" s="206" t="e">
        <f>#REF!</f>
        <v>#REF!</v>
      </c>
      <c r="BR3" s="206" t="e">
        <f>#REF!</f>
        <v>#REF!</v>
      </c>
      <c r="BS3" s="206" t="e">
        <f>#REF!</f>
        <v>#REF!</v>
      </c>
      <c r="BT3" s="206" t="e">
        <f>#REF!</f>
        <v>#REF!</v>
      </c>
      <c r="BU3" s="206" t="e">
        <f>#REF!</f>
        <v>#REF!</v>
      </c>
      <c r="BV3" s="206" t="e">
        <f>#REF!</f>
        <v>#REF!</v>
      </c>
      <c r="BW3" s="206" t="e">
        <f>#REF!</f>
        <v>#REF!</v>
      </c>
      <c r="BX3" s="206" t="e">
        <f>#REF!</f>
        <v>#REF!</v>
      </c>
      <c r="BY3" s="206" t="e">
        <f>#REF!</f>
        <v>#REF!</v>
      </c>
      <c r="BZ3" s="206" t="e">
        <f>#REF!</f>
        <v>#REF!</v>
      </c>
      <c r="CA3" s="206" t="e">
        <f>#REF!</f>
        <v>#REF!</v>
      </c>
      <c r="CB3" s="206" t="e">
        <f>#REF!</f>
        <v>#REF!</v>
      </c>
      <c r="CC3" s="206" t="e">
        <f>#REF!</f>
        <v>#REF!</v>
      </c>
      <c r="CD3" s="206" t="e">
        <f>#REF!</f>
        <v>#REF!</v>
      </c>
      <c r="CE3" s="206" t="e">
        <f>#REF!</f>
        <v>#REF!</v>
      </c>
      <c r="CF3" s="206" t="e">
        <f>#REF!</f>
        <v>#REF!</v>
      </c>
      <c r="CG3" s="206" t="e">
        <f>#REF!</f>
        <v>#REF!</v>
      </c>
      <c r="CH3" s="206" t="e">
        <f>#REF!</f>
        <v>#REF!</v>
      </c>
      <c r="CI3" s="206" t="e">
        <f>#REF!</f>
        <v>#REF!</v>
      </c>
      <c r="CJ3" s="206" t="e">
        <f>#REF!</f>
        <v>#REF!</v>
      </c>
      <c r="CK3" s="206" t="e">
        <f>#REF!</f>
        <v>#REF!</v>
      </c>
      <c r="CL3" s="206" t="e">
        <f>#REF!</f>
        <v>#REF!</v>
      </c>
      <c r="CM3" s="206" t="e">
        <f>#REF!</f>
        <v>#REF!</v>
      </c>
      <c r="CN3" s="206" t="e">
        <f>#REF!</f>
        <v>#REF!</v>
      </c>
      <c r="CO3" s="206" t="e">
        <f>#REF!</f>
        <v>#REF!</v>
      </c>
      <c r="CP3" s="206" t="e">
        <f>#REF!</f>
        <v>#REF!</v>
      </c>
      <c r="CQ3" s="206" t="e">
        <f>#REF!</f>
        <v>#REF!</v>
      </c>
      <c r="CR3" s="206" t="e">
        <f>#REF!</f>
        <v>#REF!</v>
      </c>
      <c r="CS3" s="206" t="e">
        <f>#REF!</f>
        <v>#REF!</v>
      </c>
      <c r="CT3" s="206" t="e">
        <f>#REF!</f>
        <v>#REF!</v>
      </c>
      <c r="CU3" s="206" t="e">
        <f>#REF!</f>
        <v>#REF!</v>
      </c>
      <c r="CV3" s="206" t="e">
        <f>#REF!</f>
        <v>#REF!</v>
      </c>
      <c r="CW3" s="206" t="e">
        <f>#REF!</f>
        <v>#REF!</v>
      </c>
      <c r="CX3" s="206" t="e">
        <f>#REF!</f>
        <v>#REF!</v>
      </c>
      <c r="CY3" s="206" t="e">
        <f>#REF!</f>
        <v>#REF!</v>
      </c>
      <c r="CZ3" s="206" t="e">
        <f>#REF!</f>
        <v>#REF!</v>
      </c>
      <c r="DA3" s="206" t="e">
        <f>#REF!</f>
        <v>#REF!</v>
      </c>
      <c r="DB3" s="206" t="e">
        <f>#REF!</f>
        <v>#REF!</v>
      </c>
      <c r="DC3" s="206" t="e">
        <f>#REF!</f>
        <v>#REF!</v>
      </c>
      <c r="DD3" s="206" t="e">
        <f>#REF!</f>
        <v>#REF!</v>
      </c>
      <c r="DE3" s="206" t="e">
        <f>#REF!</f>
        <v>#REF!</v>
      </c>
      <c r="DF3" s="206" t="e">
        <f>#REF!</f>
        <v>#REF!</v>
      </c>
      <c r="DG3" s="206" t="e">
        <f>#REF!</f>
        <v>#REF!</v>
      </c>
      <c r="DH3" s="206" t="e">
        <f>#REF!</f>
        <v>#REF!</v>
      </c>
      <c r="DI3" s="206" t="e">
        <f>#REF!</f>
        <v>#REF!</v>
      </c>
      <c r="DJ3" s="206" t="e">
        <f>#REF!</f>
        <v>#REF!</v>
      </c>
      <c r="DK3" s="206" t="e">
        <f>#REF!</f>
        <v>#REF!</v>
      </c>
      <c r="DL3" s="206" t="e">
        <f>#REF!</f>
        <v>#REF!</v>
      </c>
      <c r="DM3" s="206" t="e">
        <f>#REF!</f>
        <v>#REF!</v>
      </c>
      <c r="DN3" s="206" t="e">
        <f>#REF!</f>
        <v>#REF!</v>
      </c>
      <c r="DO3" s="206" t="e">
        <f>#REF!</f>
        <v>#REF!</v>
      </c>
      <c r="DP3" s="206" t="e">
        <f>#REF!</f>
        <v>#REF!</v>
      </c>
      <c r="DQ3" s="206" t="e">
        <f>#REF!</f>
        <v>#REF!</v>
      </c>
      <c r="DR3" s="206" t="e">
        <f>#REF!</f>
        <v>#REF!</v>
      </c>
      <c r="DS3" s="206" t="e">
        <f>#REF!</f>
        <v>#REF!</v>
      </c>
      <c r="DT3" s="206" t="e">
        <f>#REF!</f>
        <v>#REF!</v>
      </c>
      <c r="DU3" s="206" t="s">
        <v>40</v>
      </c>
      <c r="DV3" s="206" t="s">
        <v>32</v>
      </c>
      <c r="DW3" s="206" t="s">
        <v>33</v>
      </c>
      <c r="DX3" s="206" t="s">
        <v>34</v>
      </c>
      <c r="DY3" s="178" t="s">
        <v>36</v>
      </c>
      <c r="DZ3" s="178" t="s">
        <v>37</v>
      </c>
      <c r="EA3" s="178" t="s">
        <v>38</v>
      </c>
      <c r="EB3" s="178" t="s">
        <v>39</v>
      </c>
      <c r="EC3" s="178" t="s">
        <v>43</v>
      </c>
      <c r="ED3" s="178" t="s">
        <v>44</v>
      </c>
    </row>
    <row r="4" spans="1:134" x14ac:dyDescent="0.2">
      <c r="A4" s="210" t="s">
        <v>35</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row>
    <row r="5" spans="1:134" x14ac:dyDescent="0.2">
      <c r="A5" s="212" t="s">
        <v>31</v>
      </c>
      <c r="B5" s="213" t="s">
        <v>29</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row>
    <row r="6" spans="1:134" x14ac:dyDescent="0.2">
      <c r="A6" s="214">
        <v>450</v>
      </c>
      <c r="B6" s="215">
        <f>Voorblad!H12</f>
        <v>0</v>
      </c>
      <c r="C6" s="216">
        <f>Voorblad!C17</f>
        <v>0</v>
      </c>
      <c r="D6" s="216">
        <f>Voorblad!O41</f>
        <v>0</v>
      </c>
      <c r="E6" s="216">
        <f>Voorblad!O42</f>
        <v>0</v>
      </c>
      <c r="F6" s="216">
        <f>Voorblad!O43</f>
        <v>0</v>
      </c>
      <c r="G6" s="216">
        <f>Voorblad!O44</f>
        <v>0</v>
      </c>
      <c r="H6" s="216">
        <f>E10</f>
        <v>0</v>
      </c>
      <c r="I6" s="216">
        <f>E11</f>
        <v>0</v>
      </c>
      <c r="J6" s="216">
        <f>E12</f>
        <v>0</v>
      </c>
      <c r="K6" s="216" t="e">
        <f>E13</f>
        <v>#REF!</v>
      </c>
      <c r="L6" s="216" t="e">
        <f>E14</f>
        <v>#REF!</v>
      </c>
      <c r="M6" s="216" t="e">
        <f>E15</f>
        <v>#REF!</v>
      </c>
      <c r="N6" s="216" t="e">
        <f>E16</f>
        <v>#REF!</v>
      </c>
      <c r="O6" s="216" t="e">
        <f>E17</f>
        <v>#REF!</v>
      </c>
      <c r="P6" s="216" t="e">
        <f>E18</f>
        <v>#REF!</v>
      </c>
      <c r="Q6" s="216" t="e">
        <f>E19</f>
        <v>#REF!</v>
      </c>
      <c r="R6" s="216">
        <f>E20</f>
        <v>0</v>
      </c>
      <c r="S6" s="216">
        <f>E21</f>
        <v>0</v>
      </c>
      <c r="T6" s="216">
        <f>E22</f>
        <v>0</v>
      </c>
      <c r="U6" s="216">
        <f>E23</f>
        <v>0</v>
      </c>
      <c r="V6" s="216">
        <f>E24</f>
        <v>0</v>
      </c>
      <c r="W6" s="216">
        <f>E25</f>
        <v>0</v>
      </c>
      <c r="X6" s="216">
        <f>E26</f>
        <v>0</v>
      </c>
      <c r="Y6" s="216">
        <f>E27</f>
        <v>0</v>
      </c>
      <c r="Z6" s="216">
        <f>E28</f>
        <v>0</v>
      </c>
      <c r="AA6" s="216">
        <f>E29</f>
        <v>0</v>
      </c>
      <c r="AB6" s="216">
        <f>E30</f>
        <v>0</v>
      </c>
      <c r="AC6" s="216">
        <f>E31</f>
        <v>0</v>
      </c>
      <c r="AD6" s="216">
        <f>E32</f>
        <v>0</v>
      </c>
      <c r="AE6" s="216">
        <f>E33</f>
        <v>0</v>
      </c>
      <c r="AF6" s="216">
        <f>E34</f>
        <v>0</v>
      </c>
      <c r="AG6" s="216">
        <f>E35</f>
        <v>0</v>
      </c>
      <c r="AH6" s="216">
        <f>G29</f>
        <v>0</v>
      </c>
      <c r="AI6" s="216">
        <f>G30</f>
        <v>0</v>
      </c>
      <c r="AJ6" s="216">
        <f>G31</f>
        <v>0</v>
      </c>
      <c r="AK6" s="216">
        <f>G32</f>
        <v>0</v>
      </c>
      <c r="AL6" s="216">
        <f>G33</f>
        <v>0</v>
      </c>
      <c r="AM6" s="216">
        <f>G34</f>
        <v>0</v>
      </c>
      <c r="AN6" s="216">
        <f>G35</f>
        <v>0</v>
      </c>
      <c r="AO6" s="216">
        <f>E36</f>
        <v>0</v>
      </c>
      <c r="AP6" s="216">
        <f>E37</f>
        <v>0</v>
      </c>
      <c r="AQ6" s="216">
        <f>E38</f>
        <v>0</v>
      </c>
      <c r="AR6" s="216">
        <f>E39</f>
        <v>0</v>
      </c>
      <c r="AS6" s="216">
        <f>E40</f>
        <v>0</v>
      </c>
      <c r="AT6" s="216">
        <f>E41</f>
        <v>0</v>
      </c>
      <c r="AU6" s="216">
        <f>E42</f>
        <v>0</v>
      </c>
      <c r="AV6" s="216">
        <f>G38</f>
        <v>0</v>
      </c>
      <c r="AW6" s="216">
        <f>G39</f>
        <v>0</v>
      </c>
      <c r="AX6" s="216">
        <f>G40</f>
        <v>0</v>
      </c>
      <c r="AY6" s="216">
        <f>G41</f>
        <v>0</v>
      </c>
      <c r="AZ6" s="216">
        <f>G42</f>
        <v>0</v>
      </c>
      <c r="BA6" s="216" t="e">
        <f>#REF!</f>
        <v>#REF!</v>
      </c>
      <c r="BB6" s="216" t="e">
        <f>#REF!</f>
        <v>#REF!</v>
      </c>
      <c r="BC6" s="216" t="e">
        <f>#REF!</f>
        <v>#REF!</v>
      </c>
      <c r="BD6" s="216" t="e">
        <f>#REF!</f>
        <v>#REF!</v>
      </c>
      <c r="BE6" s="216" t="e">
        <f>#REF!</f>
        <v>#REF!</v>
      </c>
      <c r="BF6" s="216" t="e">
        <f>#REF!</f>
        <v>#REF!</v>
      </c>
      <c r="BG6" s="216" t="e">
        <f>#REF!</f>
        <v>#REF!</v>
      </c>
      <c r="BH6" s="216" t="e">
        <f>#REF!</f>
        <v>#REF!</v>
      </c>
      <c r="BI6" s="216" t="e">
        <f>#REF!</f>
        <v>#REF!</v>
      </c>
      <c r="BJ6" s="216" t="e">
        <f>#REF!</f>
        <v>#REF!</v>
      </c>
      <c r="BK6" s="216" t="e">
        <f>#REF!</f>
        <v>#REF!</v>
      </c>
      <c r="BL6" s="216" t="e">
        <f>#REF!</f>
        <v>#REF!</v>
      </c>
      <c r="BM6" s="216" t="e">
        <f>#REF!</f>
        <v>#REF!</v>
      </c>
      <c r="BN6" s="216" t="e">
        <f>#REF!</f>
        <v>#REF!</v>
      </c>
      <c r="BO6" s="216" t="e">
        <f>#REF!</f>
        <v>#REF!</v>
      </c>
      <c r="BP6" s="216" t="e">
        <f>#REF!</f>
        <v>#REF!</v>
      </c>
      <c r="BQ6" s="216" t="e">
        <f>#REF!</f>
        <v>#REF!</v>
      </c>
      <c r="BR6" s="216" t="e">
        <f>#REF!</f>
        <v>#REF!</v>
      </c>
      <c r="BS6" s="216" t="e">
        <f>#REF!</f>
        <v>#REF!</v>
      </c>
      <c r="BT6" s="216" t="e">
        <f>#REF!</f>
        <v>#REF!</v>
      </c>
      <c r="BU6" s="216" t="e">
        <f>#REF!</f>
        <v>#REF!</v>
      </c>
      <c r="BV6" s="216" t="e">
        <f>#REF!</f>
        <v>#REF!</v>
      </c>
      <c r="BW6" s="216" t="e">
        <f>#REF!</f>
        <v>#REF!</v>
      </c>
      <c r="BX6" s="216" t="e">
        <f>#REF!</f>
        <v>#REF!</v>
      </c>
      <c r="BY6" s="216" t="e">
        <f>#REF!</f>
        <v>#REF!</v>
      </c>
      <c r="BZ6" s="216" t="e">
        <f>#REF!</f>
        <v>#REF!</v>
      </c>
      <c r="CA6" s="216" t="e">
        <f>#REF!</f>
        <v>#REF!</v>
      </c>
      <c r="CB6" s="216" t="e">
        <f>#REF!</f>
        <v>#REF!</v>
      </c>
      <c r="CC6" s="216" t="e">
        <f>#REF!</f>
        <v>#REF!</v>
      </c>
      <c r="CD6" s="216" t="e">
        <f>#REF!</f>
        <v>#REF!</v>
      </c>
      <c r="CE6" s="216" t="e">
        <f>#REF!</f>
        <v>#REF!</v>
      </c>
      <c r="CF6" s="216" t="e">
        <f>#REF!</f>
        <v>#REF!</v>
      </c>
      <c r="CG6" s="216" t="e">
        <f>#REF!</f>
        <v>#REF!</v>
      </c>
      <c r="CH6" s="216" t="e">
        <f>#REF!</f>
        <v>#REF!</v>
      </c>
      <c r="CI6" s="216" t="e">
        <f>#REF!</f>
        <v>#REF!</v>
      </c>
      <c r="CJ6" s="216" t="e">
        <f>#REF!</f>
        <v>#REF!</v>
      </c>
      <c r="CK6" s="216" t="e">
        <f>#REF!</f>
        <v>#REF!</v>
      </c>
      <c r="CL6" s="216" t="e">
        <f>#REF!</f>
        <v>#REF!</v>
      </c>
      <c r="CM6" s="216" t="e">
        <f>#REF!</f>
        <v>#REF!</v>
      </c>
      <c r="CN6" s="216" t="e">
        <f>#REF!</f>
        <v>#REF!</v>
      </c>
      <c r="CO6" s="216" t="e">
        <f>#REF!</f>
        <v>#REF!</v>
      </c>
      <c r="CP6" s="216" t="e">
        <f>#REF!</f>
        <v>#REF!</v>
      </c>
      <c r="CQ6" s="216" t="e">
        <f>#REF!</f>
        <v>#REF!</v>
      </c>
      <c r="CR6" s="216" t="e">
        <f>#REF!</f>
        <v>#REF!</v>
      </c>
      <c r="CS6" s="216" t="e">
        <f>#REF!</f>
        <v>#REF!</v>
      </c>
      <c r="CT6" s="216" t="e">
        <f>#REF!</f>
        <v>#REF!</v>
      </c>
      <c r="CU6" s="216" t="e">
        <f>#REF!</f>
        <v>#REF!</v>
      </c>
      <c r="CV6" s="216" t="e">
        <f>#REF!</f>
        <v>#REF!</v>
      </c>
      <c r="CW6" s="216" t="e">
        <f>#REF!</f>
        <v>#REF!</v>
      </c>
      <c r="CX6" s="216" t="e">
        <f>#REF!</f>
        <v>#REF!</v>
      </c>
      <c r="CY6" s="216" t="e">
        <f>#REF!</f>
        <v>#REF!</v>
      </c>
      <c r="CZ6" s="216" t="e">
        <f>#REF!</f>
        <v>#REF!</v>
      </c>
      <c r="DA6" s="216" t="e">
        <f>#REF!</f>
        <v>#REF!</v>
      </c>
      <c r="DB6" s="216" t="e">
        <f>#REF!</f>
        <v>#REF!</v>
      </c>
      <c r="DC6" s="216" t="e">
        <f>#REF!</f>
        <v>#REF!</v>
      </c>
      <c r="DD6" s="216" t="e">
        <f>#REF!</f>
        <v>#REF!</v>
      </c>
      <c r="DE6" s="216" t="e">
        <f>#REF!</f>
        <v>#REF!</v>
      </c>
      <c r="DF6" s="216" t="e">
        <f>#REF!</f>
        <v>#REF!</v>
      </c>
      <c r="DG6" s="216" t="e">
        <f>#REF!</f>
        <v>#REF!</v>
      </c>
      <c r="DH6" s="216" t="e">
        <f>#REF!</f>
        <v>#REF!</v>
      </c>
      <c r="DI6" s="216" t="e">
        <f>#REF!</f>
        <v>#REF!</v>
      </c>
      <c r="DJ6" s="216" t="e">
        <f>#REF!</f>
        <v>#REF!</v>
      </c>
      <c r="DK6" s="216" t="e">
        <f>#REF!</f>
        <v>#REF!</v>
      </c>
      <c r="DL6" s="216" t="e">
        <f>#REF!</f>
        <v>#REF!</v>
      </c>
      <c r="DM6" s="216" t="e">
        <f>#REF!</f>
        <v>#REF!</v>
      </c>
      <c r="DN6" s="216" t="e">
        <f>#REF!</f>
        <v>#REF!</v>
      </c>
      <c r="DO6" s="216" t="e">
        <f>#REF!</f>
        <v>#REF!</v>
      </c>
      <c r="DP6" s="216" t="e">
        <f>#REF!</f>
        <v>#REF!</v>
      </c>
      <c r="DQ6" s="216" t="e">
        <f>#REF!</f>
        <v>#REF!</v>
      </c>
      <c r="DR6" s="216" t="e">
        <f>#REF!</f>
        <v>#REF!</v>
      </c>
      <c r="DS6" s="216" t="e">
        <f>#REF!</f>
        <v>#REF!</v>
      </c>
      <c r="DT6" s="216" t="e">
        <f>#REF!</f>
        <v>#REF!</v>
      </c>
      <c r="DU6" s="216">
        <f>IF(Voorblad!H13="nee",#REF!,0)</f>
        <v>0</v>
      </c>
      <c r="DV6" s="217" t="e">
        <f>IF(#REF!="ja",#REF!,#REF!)</f>
        <v>#REF!</v>
      </c>
      <c r="DW6" s="217" t="e">
        <f>IF(#REF!="ja",#REF!,#REF!)</f>
        <v>#REF!</v>
      </c>
      <c r="DX6" s="217" t="e">
        <f>IF(#REF!="ja",#REF!,#REF!)</f>
        <v>#REF!</v>
      </c>
      <c r="DY6" s="178">
        <v>-233066.57380004227</v>
      </c>
      <c r="DZ6" s="178">
        <v>-2.5212217994274619E-3</v>
      </c>
      <c r="EA6" s="178">
        <v>92208849.426199958</v>
      </c>
      <c r="EB6" s="178">
        <v>6743535.5738000423</v>
      </c>
      <c r="EC6" s="178" t="e">
        <f>#REF!</f>
        <v>#REF!</v>
      </c>
      <c r="ED6" s="218" t="e">
        <f>#REF!</f>
        <v>#REF!</v>
      </c>
    </row>
    <row r="10" spans="1:134" x14ac:dyDescent="0.2">
      <c r="D10" s="209" t="s">
        <v>45</v>
      </c>
      <c r="E10" s="219">
        <f>Budgetparameters!G3</f>
        <v>0</v>
      </c>
    </row>
    <row r="11" spans="1:134" x14ac:dyDescent="0.2">
      <c r="D11" s="209" t="s">
        <v>47</v>
      </c>
      <c r="E11" s="219">
        <f>Budgetparameters!G4</f>
        <v>0</v>
      </c>
      <c r="H11" s="220"/>
      <c r="I11" s="221"/>
      <c r="J11" s="221"/>
    </row>
    <row r="12" spans="1:134" x14ac:dyDescent="0.2">
      <c r="D12" s="209" t="s">
        <v>48</v>
      </c>
      <c r="E12" s="219">
        <f>Budgetparameters!G5</f>
        <v>0</v>
      </c>
      <c r="H12" s="220"/>
      <c r="I12" s="221"/>
      <c r="J12" s="221"/>
    </row>
    <row r="13" spans="1:134" x14ac:dyDescent="0.2">
      <c r="D13" s="209" t="s">
        <v>49</v>
      </c>
      <c r="E13" s="219" t="e">
        <f>Budgetparameters!#REF!</f>
        <v>#REF!</v>
      </c>
      <c r="H13" s="220"/>
      <c r="I13" s="221"/>
      <c r="J13" s="221"/>
    </row>
    <row r="14" spans="1:134" x14ac:dyDescent="0.2">
      <c r="D14" s="209" t="s">
        <v>50</v>
      </c>
      <c r="E14" s="219" t="e">
        <f>Budgetparameters!#REF!</f>
        <v>#REF!</v>
      </c>
      <c r="H14" s="220"/>
      <c r="I14" s="221"/>
      <c r="J14" s="221"/>
    </row>
    <row r="15" spans="1:134" x14ac:dyDescent="0.2">
      <c r="D15" s="209" t="s">
        <v>51</v>
      </c>
      <c r="E15" s="219" t="e">
        <f>Budgetparameters!#REF!</f>
        <v>#REF!</v>
      </c>
      <c r="H15" s="220"/>
      <c r="I15" s="221"/>
      <c r="J15" s="221"/>
    </row>
    <row r="16" spans="1:134" x14ac:dyDescent="0.2">
      <c r="D16" s="209" t="s">
        <v>52</v>
      </c>
      <c r="E16" s="219" t="e">
        <f>Budgetparameters!#REF!</f>
        <v>#REF!</v>
      </c>
      <c r="H16" s="220"/>
      <c r="I16" s="221"/>
      <c r="J16" s="221"/>
    </row>
    <row r="17" spans="3:10" x14ac:dyDescent="0.2">
      <c r="D17" s="209" t="s">
        <v>53</v>
      </c>
      <c r="E17" s="219" t="e">
        <f>Budgetparameters!#REF!</f>
        <v>#REF!</v>
      </c>
      <c r="H17" s="220"/>
      <c r="I17" s="221"/>
      <c r="J17" s="221"/>
    </row>
    <row r="18" spans="3:10" x14ac:dyDescent="0.2">
      <c r="D18" s="209" t="s">
        <v>54</v>
      </c>
      <c r="E18" s="219" t="e">
        <f>Budgetparameters!#REF!</f>
        <v>#REF!</v>
      </c>
      <c r="H18" s="220"/>
      <c r="I18" s="221"/>
      <c r="J18" s="221"/>
    </row>
    <row r="19" spans="3:10" x14ac:dyDescent="0.2">
      <c r="D19" s="209" t="s">
        <v>55</v>
      </c>
      <c r="E19" s="219" t="e">
        <f>Budgetparameters!#REF!</f>
        <v>#REF!</v>
      </c>
      <c r="H19" s="220"/>
      <c r="I19" s="221"/>
      <c r="J19" s="221"/>
    </row>
    <row r="20" spans="3:10" x14ac:dyDescent="0.2">
      <c r="D20" s="208" t="s">
        <v>57</v>
      </c>
      <c r="E20" s="222">
        <f>Budgetparameters!G33</f>
        <v>0</v>
      </c>
      <c r="H20" s="220"/>
      <c r="I20" s="221"/>
      <c r="J20" s="221"/>
    </row>
    <row r="21" spans="3:10" x14ac:dyDescent="0.2">
      <c r="D21" s="208" t="s">
        <v>59</v>
      </c>
      <c r="E21" s="222">
        <f>Budgetparameters!G34</f>
        <v>0</v>
      </c>
      <c r="H21" s="220"/>
      <c r="I21" s="221"/>
      <c r="J21" s="221"/>
    </row>
    <row r="22" spans="3:10" x14ac:dyDescent="0.2">
      <c r="D22" s="208" t="s">
        <v>60</v>
      </c>
      <c r="E22" s="222">
        <f>Budgetparameters!G35</f>
        <v>0</v>
      </c>
      <c r="H22" s="220"/>
      <c r="I22" s="221"/>
      <c r="J22" s="221"/>
    </row>
    <row r="23" spans="3:10" x14ac:dyDescent="0.2">
      <c r="D23" s="208" t="s">
        <v>61</v>
      </c>
      <c r="E23" s="222">
        <f>Budgetparameters!G36</f>
        <v>0</v>
      </c>
      <c r="H23" s="220"/>
      <c r="I23" s="221"/>
      <c r="J23" s="221"/>
    </row>
    <row r="24" spans="3:10" x14ac:dyDescent="0.2">
      <c r="D24" s="208" t="s">
        <v>62</v>
      </c>
      <c r="E24" s="222">
        <f>Budgetparameters!G37</f>
        <v>0</v>
      </c>
      <c r="H24" s="220"/>
      <c r="I24" s="221"/>
      <c r="J24" s="221"/>
    </row>
    <row r="25" spans="3:10" x14ac:dyDescent="0.2">
      <c r="D25" s="208" t="s">
        <v>64</v>
      </c>
      <c r="E25" s="222">
        <f>Budgetparameters!G40</f>
        <v>0</v>
      </c>
      <c r="H25" s="220"/>
      <c r="I25" s="221"/>
      <c r="J25" s="221"/>
    </row>
    <row r="26" spans="3:10" x14ac:dyDescent="0.2">
      <c r="D26" s="208" t="s">
        <v>66</v>
      </c>
      <c r="E26" s="222">
        <f>Budgetparameters!G41</f>
        <v>0</v>
      </c>
      <c r="H26" s="220"/>
      <c r="I26" s="221"/>
      <c r="J26" s="221"/>
    </row>
    <row r="27" spans="3:10" x14ac:dyDescent="0.2">
      <c r="D27" s="208" t="s">
        <v>68</v>
      </c>
      <c r="E27" s="222">
        <f>Budgetparameters!G51</f>
        <v>0</v>
      </c>
      <c r="H27" s="220"/>
      <c r="I27" s="221"/>
      <c r="J27" s="221"/>
    </row>
    <row r="28" spans="3:10" x14ac:dyDescent="0.2">
      <c r="D28" s="208" t="s">
        <v>114</v>
      </c>
      <c r="E28" s="222">
        <f>Budgetparameters!L54</f>
        <v>0</v>
      </c>
      <c r="H28" s="220"/>
      <c r="I28" s="221"/>
      <c r="J28" s="221"/>
    </row>
    <row r="29" spans="3:10" x14ac:dyDescent="0.2">
      <c r="C29" s="204" t="s">
        <v>91</v>
      </c>
      <c r="D29" s="208" t="s">
        <v>131</v>
      </c>
      <c r="E29" s="222">
        <f>Opbrengsten!D3</f>
        <v>0</v>
      </c>
      <c r="F29" s="209" t="s">
        <v>132</v>
      </c>
      <c r="G29" s="223">
        <f>Opbrengsten!E3</f>
        <v>0</v>
      </c>
      <c r="H29" s="220"/>
      <c r="I29" s="221"/>
      <c r="J29" s="221"/>
    </row>
    <row r="30" spans="3:10" x14ac:dyDescent="0.2">
      <c r="C30" s="204" t="s">
        <v>92</v>
      </c>
      <c r="D30" s="208" t="s">
        <v>131</v>
      </c>
      <c r="E30" s="222">
        <f>Opbrengsten!D4</f>
        <v>0</v>
      </c>
      <c r="F30" s="209" t="s">
        <v>132</v>
      </c>
      <c r="G30" s="223">
        <f>Opbrengsten!E4</f>
        <v>0</v>
      </c>
      <c r="H30" s="220"/>
      <c r="I30" s="221"/>
      <c r="J30" s="221"/>
    </row>
    <row r="31" spans="3:10" x14ac:dyDescent="0.2">
      <c r="C31" s="204" t="s">
        <v>93</v>
      </c>
      <c r="D31" s="208" t="s">
        <v>131</v>
      </c>
      <c r="E31" s="222">
        <f>Opbrengsten!D5</f>
        <v>0</v>
      </c>
      <c r="F31" s="209" t="s">
        <v>132</v>
      </c>
      <c r="G31" s="223">
        <f>Opbrengsten!E5</f>
        <v>0</v>
      </c>
      <c r="H31" s="220"/>
      <c r="I31" s="221"/>
      <c r="J31" s="221"/>
    </row>
    <row r="32" spans="3:10" x14ac:dyDescent="0.2">
      <c r="C32" s="204" t="s">
        <v>94</v>
      </c>
      <c r="D32" s="208" t="s">
        <v>131</v>
      </c>
      <c r="E32" s="222">
        <f>Opbrengsten!D6</f>
        <v>0</v>
      </c>
      <c r="F32" s="209" t="s">
        <v>132</v>
      </c>
      <c r="G32" s="223">
        <f>Opbrengsten!E6</f>
        <v>0</v>
      </c>
      <c r="H32" s="220"/>
      <c r="I32" s="221"/>
      <c r="J32" s="221"/>
    </row>
    <row r="33" spans="3:10" x14ac:dyDescent="0.2">
      <c r="C33" s="204" t="s">
        <v>95</v>
      </c>
      <c r="D33" s="208" t="s">
        <v>131</v>
      </c>
      <c r="E33" s="222">
        <f>Opbrengsten!D7</f>
        <v>0</v>
      </c>
      <c r="F33" s="209" t="s">
        <v>132</v>
      </c>
      <c r="G33" s="223">
        <f>Opbrengsten!E7</f>
        <v>0</v>
      </c>
      <c r="H33" s="220"/>
      <c r="I33" s="221"/>
      <c r="J33" s="221"/>
    </row>
    <row r="34" spans="3:10" x14ac:dyDescent="0.2">
      <c r="C34" s="204" t="s">
        <v>96</v>
      </c>
      <c r="D34" s="208" t="s">
        <v>131</v>
      </c>
      <c r="E34" s="222">
        <f>Opbrengsten!D8</f>
        <v>0</v>
      </c>
      <c r="F34" s="209" t="s">
        <v>132</v>
      </c>
      <c r="G34" s="223">
        <f>Opbrengsten!E8</f>
        <v>0</v>
      </c>
      <c r="H34" s="220"/>
      <c r="I34" s="221"/>
      <c r="J34" s="221"/>
    </row>
    <row r="35" spans="3:10" x14ac:dyDescent="0.2">
      <c r="C35" s="204" t="s">
        <v>97</v>
      </c>
      <c r="D35" s="208" t="s">
        <v>131</v>
      </c>
      <c r="E35" s="222">
        <f>Opbrengsten!D9</f>
        <v>0</v>
      </c>
      <c r="F35" s="209" t="s">
        <v>132</v>
      </c>
      <c r="G35" s="223">
        <f>Opbrengsten!E9</f>
        <v>0</v>
      </c>
      <c r="H35" s="220"/>
      <c r="I35" s="221"/>
      <c r="J35" s="221"/>
    </row>
    <row r="36" spans="3:10" x14ac:dyDescent="0.2">
      <c r="C36" s="209" t="str">
        <f>Opbrengsten!B19</f>
        <v>Totaal te verwachten omzet/ voorlopige opbrengsten o.b.v. vaste tarieven Zvw</v>
      </c>
      <c r="D36" s="208" t="s">
        <v>134</v>
      </c>
      <c r="E36" s="222">
        <f>Opbrengsten!I19</f>
        <v>0</v>
      </c>
      <c r="F36" s="209" t="str">
        <f>Opbrengsten!J2</f>
        <v>Totaal omzet</v>
      </c>
      <c r="G36" s="209">
        <f>Opbrengsten!J19</f>
        <v>0</v>
      </c>
      <c r="H36" s="222"/>
      <c r="I36" s="221"/>
      <c r="J36" s="221"/>
    </row>
    <row r="37" spans="3:10" x14ac:dyDescent="0.2">
      <c r="C37" s="209"/>
      <c r="D37" s="208" t="s">
        <v>108</v>
      </c>
      <c r="E37" s="222">
        <f>Opbrengsten!J21</f>
        <v>0</v>
      </c>
      <c r="F37" s="209"/>
      <c r="G37" s="209"/>
      <c r="H37" s="222"/>
      <c r="I37" s="221"/>
      <c r="J37" s="221"/>
    </row>
    <row r="38" spans="3:10" x14ac:dyDescent="0.2">
      <c r="C38" s="209" t="s">
        <v>98</v>
      </c>
      <c r="D38" s="208" t="s">
        <v>131</v>
      </c>
      <c r="E38" s="222">
        <f>Opbrengsten!D12</f>
        <v>0</v>
      </c>
      <c r="F38" s="209" t="s">
        <v>132</v>
      </c>
      <c r="G38" s="223">
        <f>Opbrengsten!E12</f>
        <v>0</v>
      </c>
      <c r="H38" s="222"/>
      <c r="I38" s="221"/>
      <c r="J38" s="221"/>
    </row>
    <row r="39" spans="3:10" x14ac:dyDescent="0.2">
      <c r="C39" s="209" t="s">
        <v>98</v>
      </c>
      <c r="D39" s="208" t="s">
        <v>131</v>
      </c>
      <c r="E39" s="222">
        <f>Opbrengsten!D13</f>
        <v>0</v>
      </c>
      <c r="F39" s="209" t="s">
        <v>132</v>
      </c>
      <c r="G39" s="223">
        <f>Opbrengsten!E13</f>
        <v>0</v>
      </c>
      <c r="H39" s="222"/>
      <c r="I39" s="221"/>
      <c r="J39" s="221"/>
    </row>
    <row r="40" spans="3:10" x14ac:dyDescent="0.2">
      <c r="C40" s="209" t="s">
        <v>98</v>
      </c>
      <c r="D40" s="208" t="s">
        <v>131</v>
      </c>
      <c r="E40" s="222">
        <f>Opbrengsten!D14</f>
        <v>0</v>
      </c>
      <c r="F40" s="209" t="s">
        <v>132</v>
      </c>
      <c r="G40" s="223">
        <f>Opbrengsten!E14</f>
        <v>0</v>
      </c>
      <c r="H40" s="222"/>
      <c r="I40" s="221"/>
      <c r="J40" s="221"/>
    </row>
    <row r="41" spans="3:10" x14ac:dyDescent="0.2">
      <c r="C41" s="209" t="s">
        <v>98</v>
      </c>
      <c r="D41" s="208" t="s">
        <v>131</v>
      </c>
      <c r="E41" s="222">
        <f>Opbrengsten!D15</f>
        <v>0</v>
      </c>
      <c r="F41" s="209" t="s">
        <v>132</v>
      </c>
      <c r="G41" s="223">
        <f>Opbrengsten!E15</f>
        <v>0</v>
      </c>
      <c r="H41" s="222"/>
      <c r="I41" s="221"/>
      <c r="J41" s="221"/>
    </row>
    <row r="42" spans="3:10" x14ac:dyDescent="0.2">
      <c r="C42" s="209" t="s">
        <v>98</v>
      </c>
      <c r="D42" s="208" t="s">
        <v>131</v>
      </c>
      <c r="E42" s="222">
        <f>Opbrengsten!D16</f>
        <v>0</v>
      </c>
      <c r="F42" s="209" t="s">
        <v>132</v>
      </c>
      <c r="G42" s="223">
        <f>Opbrengsten!E16</f>
        <v>0</v>
      </c>
      <c r="H42" s="222"/>
      <c r="I42" s="221"/>
      <c r="J42" s="221"/>
    </row>
    <row r="43" spans="3:10" x14ac:dyDescent="0.2">
      <c r="C43" s="209"/>
      <c r="D43" s="208"/>
      <c r="E43" s="222"/>
      <c r="F43" s="209"/>
      <c r="G43" s="209"/>
      <c r="H43" s="222"/>
      <c r="I43" s="221"/>
      <c r="J43" s="221"/>
    </row>
    <row r="44" spans="3:10" x14ac:dyDescent="0.2">
      <c r="D44" s="207"/>
      <c r="E44" s="220"/>
      <c r="H44" s="220"/>
      <c r="I44" s="221"/>
      <c r="J44" s="221"/>
    </row>
    <row r="45" spans="3:10" x14ac:dyDescent="0.2">
      <c r="D45" s="207"/>
      <c r="E45" s="220"/>
      <c r="H45" s="220"/>
      <c r="I45" s="221"/>
      <c r="J45" s="221"/>
    </row>
    <row r="46" spans="3:10" x14ac:dyDescent="0.2">
      <c r="D46" s="207"/>
      <c r="E46" s="220"/>
      <c r="H46" s="220"/>
      <c r="I46" s="221"/>
      <c r="J46" s="221"/>
    </row>
    <row r="47" spans="3:10" x14ac:dyDescent="0.2">
      <c r="D47" s="207"/>
      <c r="E47" s="220"/>
      <c r="H47" s="220"/>
      <c r="I47" s="221"/>
      <c r="J47" s="221"/>
    </row>
    <row r="48" spans="3:10" x14ac:dyDescent="0.2">
      <c r="D48" s="207"/>
      <c r="E48" s="220"/>
      <c r="H48" s="220"/>
      <c r="I48" s="221"/>
      <c r="J48" s="221"/>
    </row>
    <row r="49" spans="4:10" x14ac:dyDescent="0.2">
      <c r="D49" s="207"/>
      <c r="E49" s="220"/>
      <c r="H49" s="220"/>
      <c r="I49" s="221"/>
      <c r="J49" s="221"/>
    </row>
    <row r="50" spans="4:10" x14ac:dyDescent="0.2">
      <c r="D50" s="207"/>
      <c r="E50" s="220"/>
      <c r="H50" s="220"/>
      <c r="I50" s="221"/>
      <c r="J50" s="221"/>
    </row>
    <row r="51" spans="4:10" x14ac:dyDescent="0.2">
      <c r="D51" s="207"/>
      <c r="E51" s="220"/>
      <c r="H51" s="220"/>
      <c r="I51" s="221"/>
      <c r="J51" s="221"/>
    </row>
    <row r="52" spans="4:10" x14ac:dyDescent="0.2">
      <c r="D52" s="207"/>
      <c r="E52" s="220"/>
      <c r="H52" s="220"/>
      <c r="I52" s="221"/>
      <c r="J52" s="221"/>
    </row>
    <row r="53" spans="4:10" x14ac:dyDescent="0.2">
      <c r="D53" s="207"/>
      <c r="E53" s="220"/>
      <c r="H53" s="220"/>
      <c r="I53" s="221"/>
      <c r="J53" s="221"/>
    </row>
    <row r="54" spans="4:10" x14ac:dyDescent="0.2">
      <c r="D54" s="207"/>
      <c r="E54" s="220"/>
      <c r="H54" s="220"/>
      <c r="I54" s="221"/>
      <c r="J54" s="221"/>
    </row>
    <row r="55" spans="4:10" x14ac:dyDescent="0.2">
      <c r="D55" s="207"/>
      <c r="E55" s="220"/>
      <c r="H55" s="220"/>
      <c r="I55" s="221"/>
      <c r="J55" s="221"/>
    </row>
    <row r="56" spans="4:10" x14ac:dyDescent="0.2">
      <c r="D56" s="207"/>
      <c r="E56" s="220"/>
      <c r="H56" s="220"/>
      <c r="I56" s="221"/>
      <c r="J56" s="221"/>
    </row>
    <row r="57" spans="4:10" x14ac:dyDescent="0.2">
      <c r="D57" s="207"/>
      <c r="E57" s="220"/>
      <c r="H57" s="220"/>
      <c r="I57" s="221"/>
      <c r="J57" s="221"/>
    </row>
    <row r="58" spans="4:10" x14ac:dyDescent="0.2">
      <c r="D58" s="207"/>
      <c r="E58" s="220"/>
      <c r="H58" s="220"/>
      <c r="I58" s="221"/>
      <c r="J58" s="221"/>
    </row>
    <row r="59" spans="4:10" x14ac:dyDescent="0.2">
      <c r="D59" s="207"/>
      <c r="E59" s="220"/>
      <c r="H59" s="220"/>
      <c r="I59" s="221"/>
      <c r="J59" s="221"/>
    </row>
    <row r="60" spans="4:10" x14ac:dyDescent="0.2">
      <c r="D60" s="207"/>
      <c r="E60" s="220"/>
      <c r="H60" s="220"/>
      <c r="I60" s="221"/>
      <c r="J60" s="221"/>
    </row>
    <row r="61" spans="4:10" x14ac:dyDescent="0.2">
      <c r="D61" s="207"/>
      <c r="E61" s="220"/>
      <c r="H61" s="220"/>
      <c r="I61" s="221"/>
      <c r="J61" s="221"/>
    </row>
    <row r="62" spans="4:10" x14ac:dyDescent="0.2">
      <c r="D62" s="207"/>
      <c r="E62" s="220"/>
      <c r="H62" s="220"/>
      <c r="I62" s="221"/>
      <c r="J62" s="221"/>
    </row>
    <row r="63" spans="4:10" x14ac:dyDescent="0.2">
      <c r="D63" s="207"/>
      <c r="E63" s="220"/>
      <c r="H63" s="220"/>
      <c r="I63" s="221"/>
      <c r="J63" s="221"/>
    </row>
    <row r="64" spans="4:10" x14ac:dyDescent="0.2">
      <c r="D64" s="207"/>
      <c r="E64" s="220"/>
      <c r="H64" s="220"/>
      <c r="I64" s="221"/>
      <c r="J64" s="221"/>
    </row>
    <row r="65" spans="4:10" x14ac:dyDescent="0.2">
      <c r="D65" s="207"/>
      <c r="E65" s="220"/>
      <c r="H65" s="220"/>
      <c r="I65" s="221"/>
      <c r="J65" s="221"/>
    </row>
    <row r="66" spans="4:10" x14ac:dyDescent="0.2">
      <c r="D66" s="207"/>
      <c r="E66" s="220"/>
      <c r="H66" s="220"/>
      <c r="I66" s="221"/>
      <c r="J66" s="221"/>
    </row>
    <row r="67" spans="4:10" x14ac:dyDescent="0.2">
      <c r="D67" s="207"/>
      <c r="E67" s="220"/>
      <c r="H67" s="220"/>
      <c r="I67" s="221"/>
      <c r="J67" s="221"/>
    </row>
    <row r="68" spans="4:10" x14ac:dyDescent="0.2">
      <c r="D68" s="207"/>
      <c r="E68" s="220"/>
      <c r="H68" s="220"/>
      <c r="I68" s="221"/>
      <c r="J68" s="221"/>
    </row>
    <row r="69" spans="4:10" x14ac:dyDescent="0.2">
      <c r="D69" s="207"/>
      <c r="E69" s="220"/>
      <c r="H69" s="220"/>
      <c r="I69" s="221"/>
      <c r="J69" s="221"/>
    </row>
    <row r="70" spans="4:10" x14ac:dyDescent="0.2">
      <c r="D70" s="207"/>
      <c r="E70" s="220"/>
      <c r="H70" s="220"/>
      <c r="I70" s="221"/>
      <c r="J70" s="221"/>
    </row>
    <row r="71" spans="4:10" x14ac:dyDescent="0.2">
      <c r="D71" s="207"/>
      <c r="E71" s="220"/>
      <c r="H71" s="220"/>
      <c r="I71" s="221"/>
      <c r="J71" s="221"/>
    </row>
    <row r="72" spans="4:10" x14ac:dyDescent="0.2">
      <c r="D72" s="207"/>
      <c r="E72" s="220"/>
      <c r="H72" s="220"/>
      <c r="I72" s="221"/>
      <c r="J72" s="221"/>
    </row>
    <row r="73" spans="4:10" x14ac:dyDescent="0.2">
      <c r="D73" s="207"/>
      <c r="E73" s="220"/>
      <c r="H73" s="220"/>
      <c r="I73" s="221"/>
      <c r="J73" s="221"/>
    </row>
    <row r="74" spans="4:10" x14ac:dyDescent="0.2">
      <c r="D74" s="207"/>
      <c r="E74" s="220"/>
      <c r="H74" s="220"/>
      <c r="I74" s="221"/>
      <c r="J74" s="221"/>
    </row>
    <row r="75" spans="4:10" x14ac:dyDescent="0.2">
      <c r="D75" s="207"/>
      <c r="E75" s="220"/>
      <c r="H75" s="220"/>
      <c r="I75" s="221"/>
      <c r="J75" s="221"/>
    </row>
    <row r="76" spans="4:10" x14ac:dyDescent="0.2">
      <c r="D76" s="207"/>
      <c r="E76" s="220"/>
      <c r="H76" s="220"/>
      <c r="I76" s="221"/>
      <c r="J76" s="221"/>
    </row>
    <row r="77" spans="4:10" x14ac:dyDescent="0.2">
      <c r="D77" s="207"/>
      <c r="E77" s="220"/>
      <c r="H77" s="220"/>
      <c r="I77" s="221"/>
      <c r="J77" s="221"/>
    </row>
    <row r="78" spans="4:10" x14ac:dyDescent="0.2">
      <c r="D78" s="207"/>
      <c r="E78" s="220"/>
      <c r="H78" s="220"/>
      <c r="I78" s="221"/>
      <c r="J78" s="221"/>
    </row>
    <row r="79" spans="4:10" x14ac:dyDescent="0.2">
      <c r="D79" s="207"/>
      <c r="E79" s="220"/>
      <c r="H79" s="220"/>
      <c r="I79" s="221"/>
      <c r="J79" s="221"/>
    </row>
    <row r="80" spans="4:10" x14ac:dyDescent="0.2">
      <c r="D80" s="207"/>
      <c r="E80" s="220"/>
      <c r="H80" s="220"/>
      <c r="I80" s="221"/>
      <c r="J80" s="221"/>
    </row>
    <row r="81" spans="4:10" x14ac:dyDescent="0.2">
      <c r="D81" s="207"/>
      <c r="E81" s="220"/>
      <c r="H81" s="220"/>
      <c r="I81" s="221"/>
      <c r="J81" s="221"/>
    </row>
    <row r="82" spans="4:10" x14ac:dyDescent="0.2">
      <c r="D82" s="207"/>
      <c r="E82" s="220"/>
      <c r="H82" s="220"/>
      <c r="I82" s="221"/>
      <c r="J82" s="221"/>
    </row>
    <row r="83" spans="4:10" x14ac:dyDescent="0.2">
      <c r="D83" s="207"/>
      <c r="E83" s="220"/>
      <c r="H83" s="220"/>
      <c r="I83" s="221"/>
      <c r="J83" s="221"/>
    </row>
    <row r="84" spans="4:10" x14ac:dyDescent="0.2">
      <c r="D84" s="207"/>
      <c r="E84" s="220"/>
      <c r="H84" s="220"/>
      <c r="I84" s="221"/>
      <c r="J84" s="221"/>
    </row>
    <row r="85" spans="4:10" x14ac:dyDescent="0.2">
      <c r="D85" s="207"/>
      <c r="E85" s="220"/>
      <c r="H85" s="220"/>
      <c r="I85" s="221"/>
      <c r="J85" s="221"/>
    </row>
    <row r="86" spans="4:10" x14ac:dyDescent="0.2">
      <c r="D86" s="207"/>
      <c r="E86" s="220"/>
      <c r="H86" s="220"/>
      <c r="I86" s="221"/>
      <c r="J86" s="221"/>
    </row>
    <row r="87" spans="4:10" x14ac:dyDescent="0.2">
      <c r="D87" s="207"/>
      <c r="E87" s="220"/>
      <c r="H87" s="220"/>
      <c r="I87" s="221"/>
      <c r="J87" s="221"/>
    </row>
    <row r="88" spans="4:10" x14ac:dyDescent="0.2">
      <c r="D88" s="207"/>
      <c r="E88" s="220"/>
      <c r="H88" s="220"/>
      <c r="I88" s="221"/>
      <c r="J88" s="221"/>
    </row>
    <row r="89" spans="4:10" x14ac:dyDescent="0.2">
      <c r="D89" s="207"/>
      <c r="E89" s="220"/>
      <c r="H89" s="220"/>
      <c r="I89" s="221"/>
      <c r="J89" s="221"/>
    </row>
    <row r="90" spans="4:10" x14ac:dyDescent="0.2">
      <c r="D90" s="207"/>
      <c r="E90" s="220"/>
      <c r="H90" s="220"/>
      <c r="I90" s="221"/>
      <c r="J90" s="221"/>
    </row>
    <row r="91" spans="4:10" x14ac:dyDescent="0.2">
      <c r="D91" s="207"/>
      <c r="E91" s="220"/>
      <c r="H91" s="220"/>
      <c r="I91" s="221"/>
      <c r="J91" s="221"/>
    </row>
    <row r="92" spans="4:10" x14ac:dyDescent="0.2">
      <c r="D92" s="207"/>
      <c r="E92" s="220"/>
      <c r="H92" s="220"/>
      <c r="I92" s="221"/>
      <c r="J92" s="221"/>
    </row>
    <row r="93" spans="4:10" x14ac:dyDescent="0.2">
      <c r="D93" s="207"/>
      <c r="E93" s="220"/>
      <c r="H93" s="220"/>
      <c r="I93" s="221"/>
      <c r="J93" s="221"/>
    </row>
    <row r="94" spans="4:10" x14ac:dyDescent="0.2">
      <c r="D94" s="207"/>
      <c r="E94" s="220"/>
      <c r="H94" s="220"/>
      <c r="I94" s="221"/>
      <c r="J94" s="221"/>
    </row>
    <row r="95" spans="4:10" x14ac:dyDescent="0.2">
      <c r="D95" s="207"/>
      <c r="E95" s="220"/>
      <c r="H95" s="220"/>
      <c r="I95" s="221"/>
      <c r="J95" s="221"/>
    </row>
    <row r="96" spans="4:10" x14ac:dyDescent="0.2">
      <c r="D96" s="207"/>
      <c r="E96" s="220"/>
      <c r="H96" s="220"/>
      <c r="I96" s="221"/>
      <c r="J96" s="221"/>
    </row>
    <row r="97" spans="4:10" x14ac:dyDescent="0.2">
      <c r="D97" s="207"/>
      <c r="E97" s="220"/>
      <c r="H97" s="220"/>
      <c r="I97" s="221"/>
      <c r="J97" s="221"/>
    </row>
    <row r="98" spans="4:10" x14ac:dyDescent="0.2">
      <c r="D98" s="207"/>
      <c r="E98" s="220"/>
      <c r="H98" s="220"/>
      <c r="I98" s="221"/>
      <c r="J98" s="221"/>
    </row>
    <row r="99" spans="4:10" x14ac:dyDescent="0.2">
      <c r="D99" s="207"/>
      <c r="E99" s="220"/>
      <c r="H99" s="220"/>
      <c r="I99" s="221"/>
      <c r="J99" s="221"/>
    </row>
    <row r="100" spans="4:10" x14ac:dyDescent="0.2">
      <c r="D100" s="207"/>
      <c r="E100" s="220"/>
      <c r="H100" s="220"/>
      <c r="I100" s="221"/>
      <c r="J100" s="221"/>
    </row>
    <row r="101" spans="4:10" x14ac:dyDescent="0.2">
      <c r="D101" s="207"/>
      <c r="E101" s="220"/>
      <c r="H101" s="220"/>
      <c r="I101" s="221"/>
      <c r="J101" s="221"/>
    </row>
    <row r="102" spans="4:10" x14ac:dyDescent="0.2">
      <c r="D102" s="207"/>
      <c r="E102" s="220"/>
      <c r="H102" s="220"/>
      <c r="I102" s="221"/>
      <c r="J102" s="221"/>
    </row>
    <row r="103" spans="4:10" x14ac:dyDescent="0.2">
      <c r="D103" s="207"/>
      <c r="E103" s="220"/>
      <c r="H103" s="220"/>
      <c r="I103" s="221"/>
      <c r="J103" s="221"/>
    </row>
    <row r="104" spans="4:10" x14ac:dyDescent="0.2">
      <c r="D104" s="207"/>
      <c r="E104" s="220"/>
      <c r="H104" s="220"/>
      <c r="I104" s="221"/>
      <c r="J104" s="221"/>
    </row>
    <row r="105" spans="4:10" x14ac:dyDescent="0.2">
      <c r="D105" s="207"/>
      <c r="E105" s="220"/>
      <c r="H105" s="220"/>
      <c r="I105" s="221"/>
      <c r="J105" s="221"/>
    </row>
    <row r="106" spans="4:10" x14ac:dyDescent="0.2">
      <c r="D106" s="207"/>
      <c r="E106" s="220"/>
      <c r="H106" s="220"/>
      <c r="I106" s="221"/>
      <c r="J106" s="221"/>
    </row>
    <row r="107" spans="4:10" x14ac:dyDescent="0.2">
      <c r="D107" s="207"/>
      <c r="E107" s="220"/>
      <c r="H107" s="220"/>
      <c r="I107" s="221"/>
      <c r="J107" s="221"/>
    </row>
    <row r="108" spans="4:10" x14ac:dyDescent="0.2">
      <c r="D108" s="207"/>
      <c r="E108" s="220"/>
      <c r="H108" s="220"/>
      <c r="I108" s="221"/>
      <c r="J108" s="221"/>
    </row>
    <row r="109" spans="4:10" x14ac:dyDescent="0.2">
      <c r="D109" s="207"/>
      <c r="E109" s="220"/>
      <c r="H109" s="220"/>
      <c r="I109" s="221"/>
      <c r="J109" s="221"/>
    </row>
    <row r="110" spans="4:10" x14ac:dyDescent="0.2">
      <c r="D110" s="207"/>
      <c r="E110" s="220"/>
      <c r="H110" s="220"/>
      <c r="I110" s="221"/>
      <c r="J110" s="221"/>
    </row>
    <row r="111" spans="4:10" x14ac:dyDescent="0.2">
      <c r="D111" s="207"/>
      <c r="E111" s="220"/>
      <c r="H111" s="220"/>
      <c r="I111" s="221"/>
      <c r="J111" s="221"/>
    </row>
    <row r="112" spans="4:10" x14ac:dyDescent="0.2">
      <c r="D112" s="207"/>
      <c r="E112" s="220"/>
      <c r="H112" s="220"/>
      <c r="I112" s="221"/>
      <c r="J112" s="221"/>
    </row>
    <row r="113" spans="4:10" x14ac:dyDescent="0.2">
      <c r="D113" s="207"/>
      <c r="E113" s="220"/>
      <c r="H113" s="220"/>
      <c r="I113" s="221"/>
      <c r="J113" s="221"/>
    </row>
    <row r="114" spans="4:10" x14ac:dyDescent="0.2">
      <c r="D114" s="207"/>
      <c r="E114" s="220"/>
      <c r="H114" s="220"/>
      <c r="I114" s="221"/>
      <c r="J114" s="221"/>
    </row>
    <row r="115" spans="4:10" x14ac:dyDescent="0.2">
      <c r="D115" s="207"/>
      <c r="E115" s="220"/>
      <c r="H115" s="220"/>
      <c r="I115" s="221"/>
      <c r="J115" s="221"/>
    </row>
    <row r="116" spans="4:10" x14ac:dyDescent="0.2">
      <c r="D116" s="207"/>
      <c r="E116" s="220"/>
      <c r="H116" s="220"/>
      <c r="I116" s="221"/>
      <c r="J116" s="221"/>
    </row>
    <row r="117" spans="4:10" x14ac:dyDescent="0.2">
      <c r="D117" s="207"/>
      <c r="E117" s="220"/>
      <c r="H117" s="220"/>
      <c r="I117" s="221"/>
      <c r="J117" s="221"/>
    </row>
    <row r="118" spans="4:10" x14ac:dyDescent="0.2">
      <c r="D118" s="207"/>
      <c r="E118" s="220"/>
      <c r="H118" s="220"/>
      <c r="I118" s="221"/>
      <c r="J118" s="221"/>
    </row>
    <row r="119" spans="4:10" x14ac:dyDescent="0.2">
      <c r="D119" s="207"/>
      <c r="E119" s="220"/>
      <c r="H119" s="220"/>
      <c r="I119" s="221"/>
      <c r="J119" s="221"/>
    </row>
    <row r="120" spans="4:10" x14ac:dyDescent="0.2">
      <c r="D120" s="207"/>
      <c r="E120" s="220"/>
      <c r="H120" s="220"/>
      <c r="I120" s="221"/>
      <c r="J120" s="221"/>
    </row>
    <row r="121" spans="4:10" x14ac:dyDescent="0.2">
      <c r="D121" s="207"/>
      <c r="E121" s="220"/>
      <c r="H121" s="220"/>
      <c r="I121" s="221"/>
      <c r="J121" s="221"/>
    </row>
    <row r="122" spans="4:10" x14ac:dyDescent="0.2">
      <c r="D122" s="207"/>
      <c r="E122" s="220"/>
      <c r="H122" s="220"/>
      <c r="I122" s="221"/>
      <c r="J122" s="221"/>
    </row>
    <row r="123" spans="4:10" x14ac:dyDescent="0.2">
      <c r="D123" s="207"/>
      <c r="E123" s="220"/>
      <c r="H123" s="220"/>
      <c r="I123" s="221"/>
      <c r="J123" s="221"/>
    </row>
    <row r="124" spans="4:10" x14ac:dyDescent="0.2">
      <c r="D124" s="207"/>
      <c r="E124" s="220"/>
      <c r="H124" s="220"/>
      <c r="I124" s="221"/>
      <c r="J124" s="221"/>
    </row>
    <row r="125" spans="4:10" x14ac:dyDescent="0.2">
      <c r="D125" s="207"/>
      <c r="E125" s="220"/>
      <c r="H125" s="220"/>
      <c r="I125" s="221"/>
      <c r="J125" s="221"/>
    </row>
    <row r="126" spans="4:10" x14ac:dyDescent="0.2">
      <c r="D126" s="207"/>
      <c r="E126" s="220"/>
      <c r="H126" s="220"/>
      <c r="I126" s="221"/>
      <c r="J126" s="221"/>
    </row>
    <row r="127" spans="4:10" x14ac:dyDescent="0.2">
      <c r="D127" s="207"/>
      <c r="E127" s="220"/>
      <c r="H127" s="220"/>
      <c r="I127" s="221"/>
      <c r="J127" s="221"/>
    </row>
    <row r="128" spans="4:10" x14ac:dyDescent="0.2">
      <c r="D128" s="207"/>
      <c r="E128" s="220"/>
      <c r="H128" s="220"/>
      <c r="I128" s="221"/>
      <c r="J128" s="221"/>
    </row>
    <row r="129" spans="4:31" x14ac:dyDescent="0.2">
      <c r="D129" s="207"/>
      <c r="E129" s="220"/>
      <c r="H129" s="220"/>
      <c r="I129" s="221"/>
      <c r="J129" s="221"/>
    </row>
    <row r="130" spans="4:31" x14ac:dyDescent="0.2">
      <c r="D130" s="207"/>
      <c r="E130" s="220"/>
      <c r="H130" s="220"/>
      <c r="I130" s="221"/>
      <c r="J130" s="221"/>
    </row>
    <row r="131" spans="4:31" x14ac:dyDescent="0.2">
      <c r="D131" s="207"/>
      <c r="E131" s="220"/>
      <c r="H131" s="220"/>
      <c r="I131" s="221"/>
      <c r="J131" s="221"/>
    </row>
    <row r="132" spans="4:31" x14ac:dyDescent="0.2">
      <c r="D132" s="207"/>
      <c r="E132" s="220"/>
      <c r="H132" s="220"/>
      <c r="I132" s="221"/>
      <c r="J132" s="221"/>
    </row>
    <row r="133" spans="4:31" x14ac:dyDescent="0.2">
      <c r="D133" s="207"/>
      <c r="E133" s="224"/>
      <c r="H133" s="220"/>
      <c r="I133" s="221"/>
      <c r="J133" s="221"/>
    </row>
    <row r="134" spans="4:31" x14ac:dyDescent="0.2">
      <c r="D134" s="207"/>
      <c r="E134" s="225"/>
      <c r="H134" s="220"/>
      <c r="I134" s="221"/>
      <c r="J134" s="221"/>
    </row>
    <row r="135" spans="4:31" x14ac:dyDescent="0.2">
      <c r="D135" s="207"/>
      <c r="E135" s="225"/>
      <c r="H135" s="220"/>
      <c r="I135" s="221"/>
      <c r="J135" s="221"/>
    </row>
    <row r="136" spans="4:31" x14ac:dyDescent="0.2">
      <c r="D136" s="207"/>
      <c r="E136" s="225"/>
      <c r="H136" s="220"/>
      <c r="I136" s="221"/>
      <c r="J136" s="221"/>
    </row>
    <row r="137" spans="4:31" x14ac:dyDescent="0.2">
      <c r="D137" s="207"/>
      <c r="E137" s="226"/>
      <c r="G137" s="224"/>
      <c r="H137" s="220"/>
      <c r="I137" s="221"/>
      <c r="J137" s="221"/>
    </row>
    <row r="138" spans="4:31" x14ac:dyDescent="0.2">
      <c r="D138" s="207"/>
      <c r="E138" s="226"/>
      <c r="G138" s="224"/>
      <c r="H138" s="220"/>
      <c r="I138" s="221"/>
      <c r="J138" s="221"/>
    </row>
    <row r="139" spans="4:31" x14ac:dyDescent="0.2">
      <c r="D139" s="207"/>
      <c r="E139" s="226"/>
      <c r="G139" s="227"/>
      <c r="H139" s="220"/>
      <c r="I139" s="221"/>
      <c r="J139" s="221"/>
    </row>
    <row r="140" spans="4:31" x14ac:dyDescent="0.2">
      <c r="D140" s="207"/>
      <c r="E140" s="226"/>
      <c r="G140" s="224"/>
      <c r="H140" s="220"/>
      <c r="I140" s="221"/>
      <c r="J140" s="221"/>
      <c r="Q140" s="205"/>
      <c r="R140" s="205"/>
      <c r="S140" s="205"/>
      <c r="T140" s="205"/>
      <c r="U140" s="205"/>
      <c r="V140" s="205"/>
      <c r="W140" s="205"/>
      <c r="X140" s="205"/>
      <c r="Y140" s="205"/>
      <c r="Z140" s="205"/>
      <c r="AA140" s="205"/>
      <c r="AB140" s="205"/>
      <c r="AC140" s="205"/>
      <c r="AD140" s="205"/>
      <c r="AE140" s="205"/>
    </row>
    <row r="141" spans="4:31" x14ac:dyDescent="0.2">
      <c r="D141" s="207"/>
      <c r="E141" s="226"/>
      <c r="G141" s="224"/>
      <c r="H141" s="220"/>
      <c r="I141" s="221"/>
      <c r="J141" s="221"/>
    </row>
    <row r="142" spans="4:31" s="205" customFormat="1" x14ac:dyDescent="0.2">
      <c r="D142" s="207"/>
      <c r="E142" s="226"/>
      <c r="G142" s="224"/>
      <c r="H142" s="220"/>
      <c r="I142" s="221"/>
      <c r="J142" s="221"/>
      <c r="K142" s="178"/>
      <c r="L142" s="178"/>
      <c r="Q142" s="178"/>
      <c r="R142" s="178"/>
      <c r="S142" s="178"/>
      <c r="T142" s="178"/>
      <c r="U142" s="178"/>
      <c r="V142" s="178"/>
      <c r="W142" s="178"/>
      <c r="X142" s="178"/>
      <c r="Y142" s="178"/>
      <c r="Z142" s="178"/>
      <c r="AA142" s="178"/>
      <c r="AB142" s="178"/>
      <c r="AC142" s="178"/>
      <c r="AD142" s="178"/>
      <c r="AE142" s="178"/>
    </row>
    <row r="143" spans="4:31" x14ac:dyDescent="0.2">
      <c r="D143" s="207"/>
      <c r="E143" s="226"/>
      <c r="G143" s="224"/>
      <c r="H143" s="220"/>
      <c r="I143" s="221"/>
      <c r="J143" s="221"/>
    </row>
    <row r="144" spans="4:31" x14ac:dyDescent="0.2">
      <c r="D144" s="207"/>
      <c r="E144" s="226"/>
      <c r="G144" s="224"/>
      <c r="H144" s="220"/>
      <c r="I144" s="221"/>
      <c r="J144" s="221"/>
    </row>
    <row r="145" spans="4:10" x14ac:dyDescent="0.2">
      <c r="D145" s="207"/>
      <c r="E145" s="226"/>
      <c r="G145" s="224"/>
      <c r="H145" s="220"/>
      <c r="I145" s="221"/>
      <c r="J145" s="221"/>
    </row>
    <row r="146" spans="4:10" x14ac:dyDescent="0.2">
      <c r="D146" s="207"/>
      <c r="E146" s="226"/>
      <c r="G146" s="224"/>
      <c r="H146" s="220"/>
      <c r="I146" s="221"/>
      <c r="J146" s="221"/>
    </row>
    <row r="147" spans="4:10" x14ac:dyDescent="0.2">
      <c r="D147" s="207"/>
      <c r="E147" s="226"/>
      <c r="G147" s="224"/>
      <c r="H147" s="220"/>
      <c r="I147" s="221"/>
      <c r="J147" s="221"/>
    </row>
    <row r="148" spans="4:10" x14ac:dyDescent="0.2">
      <c r="D148" s="207"/>
      <c r="E148" s="226"/>
      <c r="G148" s="227"/>
      <c r="H148" s="220"/>
      <c r="I148" s="221"/>
      <c r="J148" s="221"/>
    </row>
    <row r="149" spans="4:10" x14ac:dyDescent="0.2">
      <c r="D149" s="207"/>
      <c r="E149" s="226"/>
      <c r="G149" s="224"/>
      <c r="H149" s="220"/>
      <c r="I149" s="221"/>
      <c r="J149" s="221"/>
    </row>
    <row r="150" spans="4:10" x14ac:dyDescent="0.2">
      <c r="D150" s="207"/>
      <c r="E150" s="226"/>
      <c r="G150" s="224"/>
      <c r="H150" s="220"/>
      <c r="I150" s="221"/>
      <c r="J150" s="221"/>
    </row>
    <row r="151" spans="4:10" x14ac:dyDescent="0.2">
      <c r="D151" s="207"/>
      <c r="E151" s="226"/>
      <c r="G151" s="224"/>
      <c r="H151" s="220"/>
      <c r="I151" s="221"/>
      <c r="J151" s="221"/>
    </row>
    <row r="152" spans="4:10" x14ac:dyDescent="0.2">
      <c r="D152" s="207"/>
      <c r="E152" s="226"/>
      <c r="G152" s="224"/>
      <c r="H152" s="220"/>
      <c r="I152" s="221"/>
      <c r="J152" s="221"/>
    </row>
    <row r="153" spans="4:10" x14ac:dyDescent="0.2">
      <c r="D153" s="207"/>
      <c r="E153" s="226"/>
      <c r="H153" s="220"/>
      <c r="I153" s="221"/>
      <c r="J153" s="221"/>
    </row>
    <row r="154" spans="4:10" x14ac:dyDescent="0.2">
      <c r="D154" s="207"/>
      <c r="E154" s="226"/>
      <c r="H154" s="220"/>
      <c r="I154" s="221"/>
      <c r="J154" s="221"/>
    </row>
    <row r="155" spans="4:10" x14ac:dyDescent="0.2">
      <c r="D155" s="207"/>
      <c r="E155" s="226"/>
      <c r="H155" s="220"/>
      <c r="I155" s="221"/>
      <c r="J155" s="221"/>
    </row>
    <row r="156" spans="4:10" x14ac:dyDescent="0.2">
      <c r="D156" s="207"/>
      <c r="E156" s="226"/>
      <c r="H156" s="220"/>
      <c r="I156" s="221"/>
      <c r="J156" s="221"/>
    </row>
    <row r="157" spans="4:10" x14ac:dyDescent="0.2">
      <c r="D157" s="207"/>
      <c r="E157" s="226"/>
      <c r="H157" s="220"/>
      <c r="I157" s="221"/>
      <c r="J157" s="221"/>
    </row>
    <row r="158" spans="4:10" x14ac:dyDescent="0.2">
      <c r="D158" s="207"/>
      <c r="E158" s="226"/>
      <c r="H158" s="220"/>
      <c r="I158" s="221"/>
      <c r="J158" s="221"/>
    </row>
    <row r="159" spans="4:10" x14ac:dyDescent="0.2">
      <c r="D159" s="207"/>
      <c r="E159" s="226"/>
      <c r="H159" s="220"/>
      <c r="I159" s="221"/>
      <c r="J159" s="221"/>
    </row>
    <row r="160" spans="4:10" x14ac:dyDescent="0.2">
      <c r="D160" s="207"/>
      <c r="E160" s="226"/>
      <c r="H160" s="220"/>
      <c r="I160" s="221"/>
      <c r="J160" s="221"/>
    </row>
    <row r="161" spans="4:10" x14ac:dyDescent="0.2">
      <c r="D161" s="207"/>
      <c r="E161" s="226"/>
      <c r="H161" s="220"/>
      <c r="I161" s="221"/>
      <c r="J161" s="221"/>
    </row>
    <row r="162" spans="4:10" x14ac:dyDescent="0.2">
      <c r="D162" s="207"/>
      <c r="E162" s="226"/>
      <c r="H162" s="220"/>
      <c r="I162" s="221"/>
      <c r="J162" s="221"/>
    </row>
    <row r="163" spans="4:10" x14ac:dyDescent="0.2">
      <c r="D163" s="207"/>
      <c r="E163" s="226"/>
      <c r="H163" s="220"/>
      <c r="I163" s="221"/>
      <c r="J163" s="221"/>
    </row>
    <row r="164" spans="4:10" x14ac:dyDescent="0.2">
      <c r="D164" s="207"/>
      <c r="E164" s="226"/>
      <c r="H164" s="220"/>
      <c r="I164" s="221"/>
      <c r="J164" s="221"/>
    </row>
    <row r="165" spans="4:10" x14ac:dyDescent="0.2">
      <c r="D165" s="207"/>
      <c r="E165" s="226"/>
      <c r="H165" s="220"/>
      <c r="I165" s="221"/>
      <c r="J165" s="221"/>
    </row>
    <row r="166" spans="4:10" x14ac:dyDescent="0.2">
      <c r="D166" s="207"/>
      <c r="E166" s="226"/>
      <c r="H166" s="220"/>
      <c r="I166" s="221"/>
      <c r="J166" s="221"/>
    </row>
    <row r="167" spans="4:10" x14ac:dyDescent="0.2">
      <c r="D167" s="207"/>
      <c r="E167" s="226"/>
      <c r="H167" s="220"/>
      <c r="I167" s="221"/>
      <c r="J167" s="221"/>
    </row>
    <row r="168" spans="4:10" x14ac:dyDescent="0.2">
      <c r="D168" s="207"/>
      <c r="E168" s="226"/>
      <c r="H168" s="220"/>
      <c r="I168" s="221"/>
      <c r="J168" s="221"/>
    </row>
    <row r="169" spans="4:10" x14ac:dyDescent="0.2">
      <c r="D169" s="207"/>
      <c r="E169" s="226"/>
      <c r="H169" s="220"/>
      <c r="I169" s="221"/>
      <c r="J169" s="221"/>
    </row>
    <row r="170" spans="4:10" x14ac:dyDescent="0.2">
      <c r="D170" s="207"/>
      <c r="E170" s="226"/>
      <c r="H170" s="220"/>
      <c r="I170" s="221"/>
      <c r="J170" s="221"/>
    </row>
    <row r="171" spans="4:10" x14ac:dyDescent="0.2">
      <c r="D171" s="207"/>
      <c r="E171" s="226"/>
      <c r="H171" s="220"/>
      <c r="I171" s="221"/>
      <c r="J171" s="221"/>
    </row>
    <row r="172" spans="4:10" x14ac:dyDescent="0.2">
      <c r="D172" s="207"/>
      <c r="E172" s="226"/>
      <c r="H172" s="220"/>
      <c r="I172" s="221"/>
      <c r="J172" s="221"/>
    </row>
    <row r="173" spans="4:10" x14ac:dyDescent="0.2">
      <c r="D173" s="207"/>
      <c r="E173" s="226"/>
      <c r="H173" s="220"/>
      <c r="I173" s="221"/>
      <c r="J173" s="221"/>
    </row>
    <row r="174" spans="4:10" x14ac:dyDescent="0.2">
      <c r="D174" s="207"/>
      <c r="E174" s="226"/>
      <c r="H174" s="220"/>
      <c r="I174" s="221"/>
      <c r="J174" s="221"/>
    </row>
    <row r="175" spans="4:10" x14ac:dyDescent="0.2">
      <c r="D175" s="207"/>
      <c r="E175" s="226"/>
      <c r="H175" s="220"/>
      <c r="I175" s="221"/>
      <c r="J175" s="221"/>
    </row>
    <row r="176" spans="4:10" x14ac:dyDescent="0.2">
      <c r="D176" s="207"/>
      <c r="E176" s="226"/>
      <c r="H176" s="220"/>
      <c r="I176" s="221"/>
      <c r="J176" s="221"/>
    </row>
    <row r="177" spans="4:10" x14ac:dyDescent="0.2">
      <c r="D177" s="207"/>
      <c r="E177" s="226"/>
      <c r="H177" s="220"/>
      <c r="I177" s="221"/>
      <c r="J177" s="221"/>
    </row>
    <row r="178" spans="4:10" x14ac:dyDescent="0.2">
      <c r="D178" s="207"/>
      <c r="E178" s="226"/>
      <c r="H178" s="220"/>
      <c r="I178" s="221"/>
      <c r="J178" s="221"/>
    </row>
    <row r="179" spans="4:10" x14ac:dyDescent="0.2">
      <c r="D179" s="207"/>
      <c r="E179" s="226"/>
      <c r="H179" s="220"/>
      <c r="I179" s="221"/>
      <c r="J179" s="221"/>
    </row>
    <row r="180" spans="4:10" x14ac:dyDescent="0.2">
      <c r="D180" s="207"/>
      <c r="E180" s="226"/>
      <c r="H180" s="220"/>
      <c r="I180" s="221"/>
      <c r="J180" s="221"/>
    </row>
    <row r="181" spans="4:10" x14ac:dyDescent="0.2">
      <c r="D181" s="207"/>
      <c r="E181" s="226"/>
      <c r="H181" s="220"/>
      <c r="I181" s="221"/>
      <c r="J181" s="221"/>
    </row>
    <row r="182" spans="4:10" x14ac:dyDescent="0.2">
      <c r="D182" s="207"/>
      <c r="E182" s="226"/>
      <c r="H182" s="220"/>
      <c r="I182" s="221"/>
      <c r="J182" s="221"/>
    </row>
    <row r="183" spans="4:10" x14ac:dyDescent="0.2">
      <c r="D183" s="207"/>
      <c r="E183" s="226"/>
      <c r="H183" s="220"/>
      <c r="I183" s="221"/>
      <c r="J183" s="221"/>
    </row>
    <row r="184" spans="4:10" x14ac:dyDescent="0.2">
      <c r="D184" s="207"/>
      <c r="E184" s="226"/>
      <c r="H184" s="220"/>
      <c r="I184" s="221"/>
      <c r="J184" s="221"/>
    </row>
    <row r="185" spans="4:10" x14ac:dyDescent="0.2">
      <c r="D185" s="207"/>
      <c r="E185" s="226"/>
      <c r="H185" s="220"/>
      <c r="I185" s="221"/>
      <c r="J185" s="221"/>
    </row>
    <row r="186" spans="4:10" x14ac:dyDescent="0.2">
      <c r="D186" s="207"/>
      <c r="E186" s="226"/>
      <c r="H186" s="220"/>
      <c r="I186" s="221"/>
      <c r="J186" s="221"/>
    </row>
    <row r="187" spans="4:10" x14ac:dyDescent="0.2">
      <c r="D187" s="207"/>
      <c r="E187" s="226"/>
      <c r="H187" s="220"/>
      <c r="I187" s="221"/>
      <c r="J187" s="221"/>
    </row>
    <row r="188" spans="4:10" x14ac:dyDescent="0.2">
      <c r="D188" s="207"/>
      <c r="E188" s="226"/>
      <c r="H188" s="220"/>
      <c r="I188" s="221"/>
      <c r="J188" s="221"/>
    </row>
    <row r="189" spans="4:10" x14ac:dyDescent="0.2">
      <c r="D189" s="207"/>
      <c r="E189" s="226"/>
      <c r="H189" s="220"/>
      <c r="I189" s="221"/>
      <c r="J189" s="221"/>
    </row>
    <row r="190" spans="4:10" x14ac:dyDescent="0.2">
      <c r="D190" s="207"/>
      <c r="E190" s="226"/>
      <c r="H190" s="220"/>
      <c r="I190" s="221"/>
      <c r="J190" s="221"/>
    </row>
    <row r="191" spans="4:10" x14ac:dyDescent="0.2">
      <c r="D191" s="207"/>
      <c r="E191" s="226"/>
      <c r="H191" s="220"/>
      <c r="I191" s="221"/>
      <c r="J191" s="221"/>
    </row>
    <row r="192" spans="4:10" x14ac:dyDescent="0.2">
      <c r="D192" s="207"/>
      <c r="E192" s="226"/>
      <c r="H192" s="220"/>
      <c r="I192" s="221"/>
      <c r="J192" s="221"/>
    </row>
    <row r="193" spans="1:13" x14ac:dyDescent="0.2">
      <c r="D193" s="207"/>
      <c r="E193" s="226"/>
      <c r="H193" s="220"/>
      <c r="I193" s="221"/>
      <c r="J193" s="221"/>
    </row>
    <row r="194" spans="1:13" x14ac:dyDescent="0.2">
      <c r="D194" s="207"/>
      <c r="E194" s="226"/>
      <c r="H194" s="220"/>
      <c r="I194" s="221"/>
      <c r="J194" s="221"/>
    </row>
    <row r="195" spans="1:13" x14ac:dyDescent="0.2">
      <c r="D195" s="207"/>
      <c r="E195" s="226"/>
      <c r="H195" s="220"/>
      <c r="I195" s="221"/>
      <c r="J195" s="221"/>
    </row>
    <row r="196" spans="1:13" x14ac:dyDescent="0.2">
      <c r="A196" s="228"/>
      <c r="C196" s="228"/>
      <c r="D196" s="229"/>
      <c r="E196" s="230"/>
      <c r="F196" s="228"/>
      <c r="G196" s="228"/>
      <c r="H196" s="231"/>
      <c r="I196" s="232"/>
      <c r="J196" s="232"/>
      <c r="K196" s="233"/>
      <c r="L196" s="233"/>
      <c r="M196" s="233"/>
    </row>
    <row r="197" spans="1:13" x14ac:dyDescent="0.2">
      <c r="D197" s="207"/>
      <c r="E197" s="226"/>
      <c r="H197" s="220"/>
      <c r="I197" s="221"/>
      <c r="J197" s="221"/>
    </row>
    <row r="198" spans="1:13" x14ac:dyDescent="0.2">
      <c r="D198" s="207"/>
      <c r="E198" s="226"/>
      <c r="H198" s="220"/>
      <c r="I198" s="221"/>
      <c r="J198" s="221"/>
    </row>
    <row r="199" spans="1:13" x14ac:dyDescent="0.2">
      <c r="D199" s="207"/>
      <c r="E199" s="226"/>
      <c r="H199" s="220"/>
      <c r="I199" s="221"/>
      <c r="J199" s="221"/>
    </row>
    <row r="200" spans="1:13" x14ac:dyDescent="0.2">
      <c r="D200" s="207"/>
      <c r="E200" s="226"/>
      <c r="H200" s="220"/>
      <c r="I200" s="221"/>
      <c r="J200" s="221"/>
    </row>
    <row r="201" spans="1:13" x14ac:dyDescent="0.2">
      <c r="D201" s="207"/>
      <c r="E201" s="226"/>
      <c r="H201" s="220"/>
      <c r="I201" s="221"/>
      <c r="J201" s="221"/>
    </row>
    <row r="202" spans="1:13" x14ac:dyDescent="0.2">
      <c r="D202" s="207"/>
      <c r="E202" s="226"/>
      <c r="H202" s="220"/>
      <c r="I202" s="221"/>
      <c r="J202" s="221"/>
    </row>
    <row r="203" spans="1:13" x14ac:dyDescent="0.2">
      <c r="D203" s="207"/>
      <c r="E203" s="226"/>
      <c r="H203" s="220"/>
      <c r="I203" s="221"/>
      <c r="J203" s="221"/>
    </row>
    <row r="204" spans="1:13" x14ac:dyDescent="0.2">
      <c r="D204" s="207"/>
      <c r="E204" s="226"/>
      <c r="H204" s="220"/>
      <c r="I204" s="221"/>
      <c r="J204" s="221"/>
    </row>
    <row r="205" spans="1:13" x14ac:dyDescent="0.2">
      <c r="D205" s="207"/>
      <c r="E205" s="226"/>
      <c r="H205" s="220"/>
      <c r="I205" s="221"/>
      <c r="J205" s="221"/>
    </row>
    <row r="206" spans="1:13" x14ac:dyDescent="0.2">
      <c r="D206" s="207"/>
      <c r="E206" s="226"/>
      <c r="H206" s="220"/>
      <c r="I206" s="221"/>
      <c r="J206" s="221"/>
    </row>
    <row r="207" spans="1:13" x14ac:dyDescent="0.2">
      <c r="D207" s="207"/>
      <c r="E207" s="226"/>
      <c r="H207" s="220"/>
      <c r="I207" s="221"/>
      <c r="J207" s="221"/>
    </row>
    <row r="208" spans="1:13" x14ac:dyDescent="0.2">
      <c r="D208" s="207"/>
      <c r="E208" s="226"/>
      <c r="H208" s="220"/>
      <c r="I208" s="221"/>
      <c r="J208" s="221"/>
    </row>
    <row r="209" spans="1:13" x14ac:dyDescent="0.2">
      <c r="A209" s="228"/>
      <c r="C209" s="228"/>
      <c r="D209" s="229"/>
      <c r="E209" s="230"/>
      <c r="F209" s="228"/>
      <c r="G209" s="228"/>
      <c r="H209" s="231"/>
      <c r="I209" s="232"/>
      <c r="J209" s="232"/>
      <c r="K209" s="233"/>
      <c r="L209" s="233"/>
      <c r="M209" s="233"/>
    </row>
    <row r="210" spans="1:13" x14ac:dyDescent="0.2">
      <c r="D210" s="207"/>
      <c r="E210" s="234"/>
      <c r="H210" s="220"/>
      <c r="I210" s="221"/>
      <c r="J210" s="221"/>
    </row>
    <row r="211" spans="1:13" x14ac:dyDescent="0.2">
      <c r="D211" s="207"/>
      <c r="E211" s="234"/>
      <c r="H211" s="220"/>
      <c r="I211" s="221"/>
      <c r="J211" s="221"/>
    </row>
    <row r="212" spans="1:13" x14ac:dyDescent="0.2">
      <c r="D212" s="207"/>
      <c r="E212" s="234"/>
      <c r="H212" s="220"/>
      <c r="I212" s="221"/>
      <c r="J212" s="221"/>
    </row>
    <row r="213" spans="1:13" x14ac:dyDescent="0.2">
      <c r="D213" s="207"/>
      <c r="E213" s="234"/>
      <c r="H213" s="220"/>
      <c r="I213" s="221"/>
      <c r="J213" s="221"/>
    </row>
    <row r="214" spans="1:13" x14ac:dyDescent="0.2">
      <c r="D214" s="207"/>
      <c r="E214" s="234"/>
      <c r="H214" s="220"/>
      <c r="I214" s="221"/>
      <c r="J214" s="221"/>
    </row>
    <row r="215" spans="1:13" x14ac:dyDescent="0.2">
      <c r="D215" s="207"/>
      <c r="E215" s="234"/>
      <c r="H215" s="220"/>
      <c r="I215" s="221"/>
      <c r="J215" s="221"/>
    </row>
    <row r="216" spans="1:13" x14ac:dyDescent="0.2">
      <c r="D216" s="207"/>
      <c r="E216" s="234"/>
      <c r="H216" s="220"/>
      <c r="I216" s="221"/>
      <c r="J216" s="221"/>
    </row>
    <row r="217" spans="1:13" x14ac:dyDescent="0.2">
      <c r="D217" s="207"/>
      <c r="E217" s="234"/>
      <c r="H217" s="220"/>
      <c r="I217" s="221"/>
      <c r="J217" s="221"/>
    </row>
    <row r="218" spans="1:13" x14ac:dyDescent="0.2">
      <c r="D218" s="207"/>
      <c r="E218" s="234"/>
      <c r="H218" s="220"/>
      <c r="I218" s="221"/>
      <c r="J218" s="221"/>
    </row>
    <row r="219" spans="1:13" x14ac:dyDescent="0.2">
      <c r="D219" s="207"/>
      <c r="E219" s="234"/>
      <c r="H219" s="220"/>
      <c r="I219" s="221"/>
      <c r="J219" s="221"/>
    </row>
    <row r="220" spans="1:13" x14ac:dyDescent="0.2">
      <c r="D220" s="207"/>
      <c r="E220" s="234"/>
      <c r="H220" s="220"/>
      <c r="I220" s="221"/>
      <c r="J220" s="221"/>
    </row>
    <row r="221" spans="1:13" x14ac:dyDescent="0.2">
      <c r="D221" s="207"/>
      <c r="E221" s="234"/>
      <c r="H221" s="220"/>
      <c r="I221" s="221"/>
      <c r="J221" s="221"/>
    </row>
    <row r="222" spans="1:13" x14ac:dyDescent="0.2">
      <c r="D222" s="207"/>
      <c r="E222" s="234"/>
      <c r="H222" s="220"/>
      <c r="I222" s="221"/>
      <c r="J222" s="221"/>
    </row>
    <row r="223" spans="1:13" x14ac:dyDescent="0.2">
      <c r="D223" s="207"/>
      <c r="E223" s="234"/>
      <c r="H223" s="220"/>
      <c r="I223" s="221"/>
      <c r="J223" s="221"/>
    </row>
    <row r="224" spans="1:13" x14ac:dyDescent="0.2">
      <c r="D224" s="207"/>
      <c r="E224" s="234"/>
      <c r="H224" s="220"/>
      <c r="I224" s="221"/>
      <c r="J224" s="221"/>
    </row>
    <row r="225" spans="1:14" x14ac:dyDescent="0.2">
      <c r="D225" s="207"/>
      <c r="E225" s="234"/>
      <c r="H225" s="220"/>
      <c r="I225" s="221"/>
      <c r="J225" s="221"/>
    </row>
    <row r="226" spans="1:14" x14ac:dyDescent="0.2">
      <c r="D226" s="207"/>
      <c r="E226" s="234"/>
      <c r="H226" s="220"/>
      <c r="I226" s="221"/>
      <c r="J226" s="221"/>
    </row>
    <row r="227" spans="1:14" x14ac:dyDescent="0.2">
      <c r="D227" s="207"/>
      <c r="E227" s="234"/>
      <c r="H227" s="220"/>
      <c r="I227" s="221"/>
      <c r="J227" s="221"/>
    </row>
    <row r="228" spans="1:14" x14ac:dyDescent="0.2">
      <c r="D228" s="207"/>
      <c r="E228" s="234"/>
      <c r="H228" s="220"/>
      <c r="I228" s="221"/>
      <c r="J228" s="221"/>
    </row>
    <row r="229" spans="1:14" x14ac:dyDescent="0.2">
      <c r="D229" s="207"/>
      <c r="E229" s="234"/>
      <c r="H229" s="220"/>
      <c r="I229" s="221"/>
      <c r="J229" s="221"/>
    </row>
    <row r="230" spans="1:14" x14ac:dyDescent="0.2">
      <c r="D230" s="207"/>
      <c r="E230" s="234"/>
      <c r="H230" s="220"/>
      <c r="I230" s="221"/>
      <c r="J230" s="221"/>
    </row>
    <row r="231" spans="1:14" x14ac:dyDescent="0.2">
      <c r="D231" s="207"/>
      <c r="E231" s="234"/>
      <c r="H231" s="220"/>
      <c r="I231" s="221"/>
      <c r="J231" s="221"/>
    </row>
    <row r="232" spans="1:14" x14ac:dyDescent="0.2">
      <c r="D232" s="207"/>
      <c r="E232" s="234"/>
      <c r="H232" s="220"/>
      <c r="I232" s="221"/>
      <c r="J232" s="221"/>
    </row>
    <row r="233" spans="1:14" x14ac:dyDescent="0.2">
      <c r="D233" s="207"/>
      <c r="E233" s="234"/>
      <c r="H233" s="220"/>
      <c r="I233" s="221"/>
      <c r="J233" s="221"/>
    </row>
    <row r="234" spans="1:14" x14ac:dyDescent="0.2">
      <c r="D234" s="207"/>
      <c r="E234" s="234"/>
      <c r="H234" s="220"/>
      <c r="I234" s="221"/>
      <c r="J234" s="221"/>
    </row>
    <row r="235" spans="1:14" x14ac:dyDescent="0.2">
      <c r="D235" s="207"/>
      <c r="E235" s="234"/>
      <c r="H235" s="220"/>
      <c r="I235" s="221"/>
      <c r="J235" s="221"/>
    </row>
    <row r="236" spans="1:14" x14ac:dyDescent="0.2">
      <c r="D236" s="207"/>
      <c r="E236" s="234"/>
      <c r="H236" s="220"/>
      <c r="I236" s="221"/>
      <c r="J236" s="221"/>
    </row>
    <row r="237" spans="1:14" x14ac:dyDescent="0.2">
      <c r="D237" s="207"/>
      <c r="E237" s="234"/>
      <c r="H237" s="220"/>
      <c r="I237" s="221"/>
      <c r="J237" s="221"/>
    </row>
    <row r="238" spans="1:14" x14ac:dyDescent="0.2">
      <c r="D238" s="207"/>
      <c r="E238" s="234"/>
      <c r="H238" s="220"/>
      <c r="I238" s="221"/>
      <c r="J238" s="221"/>
    </row>
    <row r="239" spans="1:14" x14ac:dyDescent="0.2">
      <c r="A239" s="228"/>
      <c r="B239" s="228"/>
      <c r="C239" s="228"/>
      <c r="D239" s="229"/>
      <c r="E239" s="230"/>
      <c r="F239" s="228"/>
      <c r="G239" s="228"/>
      <c r="H239" s="231"/>
      <c r="I239" s="232"/>
      <c r="J239" s="232"/>
      <c r="K239" s="233"/>
      <c r="L239" s="233"/>
      <c r="M239" s="233"/>
      <c r="N239" s="233"/>
    </row>
    <row r="240" spans="1:14" x14ac:dyDescent="0.2">
      <c r="D240" s="207"/>
      <c r="E240" s="234"/>
      <c r="H240" s="220"/>
      <c r="I240" s="221"/>
      <c r="J240" s="221"/>
    </row>
    <row r="241" spans="4:10" x14ac:dyDescent="0.2">
      <c r="D241" s="207"/>
      <c r="E241" s="234"/>
      <c r="H241" s="220"/>
      <c r="I241" s="221"/>
      <c r="J241" s="221"/>
    </row>
    <row r="242" spans="4:10" x14ac:dyDescent="0.2">
      <c r="D242" s="207"/>
      <c r="E242" s="234"/>
      <c r="H242" s="220"/>
      <c r="I242" s="221"/>
      <c r="J242" s="221"/>
    </row>
    <row r="243" spans="4:10" x14ac:dyDescent="0.2">
      <c r="D243" s="207"/>
      <c r="E243" s="234"/>
      <c r="H243" s="220"/>
      <c r="I243" s="221"/>
      <c r="J243" s="221"/>
    </row>
    <row r="244" spans="4:10" x14ac:dyDescent="0.2">
      <c r="D244" s="207"/>
      <c r="E244" s="234"/>
      <c r="H244" s="220"/>
      <c r="I244" s="221"/>
      <c r="J244" s="221"/>
    </row>
    <row r="245" spans="4:10" x14ac:dyDescent="0.2">
      <c r="D245" s="207"/>
      <c r="E245" s="234"/>
      <c r="H245" s="220"/>
      <c r="I245" s="221"/>
      <c r="J245" s="221"/>
    </row>
    <row r="246" spans="4:10" x14ac:dyDescent="0.2">
      <c r="D246" s="207"/>
      <c r="E246" s="234"/>
      <c r="H246" s="220"/>
      <c r="I246" s="221"/>
      <c r="J246" s="221"/>
    </row>
    <row r="247" spans="4:10" x14ac:dyDescent="0.2">
      <c r="D247" s="207"/>
      <c r="E247" s="234"/>
      <c r="H247" s="220"/>
      <c r="I247" s="221"/>
      <c r="J247" s="221"/>
    </row>
    <row r="248" spans="4:10" x14ac:dyDescent="0.2">
      <c r="D248" s="207"/>
      <c r="E248" s="234"/>
      <c r="H248" s="220"/>
      <c r="I248" s="221"/>
      <c r="J248" s="221"/>
    </row>
    <row r="249" spans="4:10" x14ac:dyDescent="0.2">
      <c r="D249" s="207"/>
      <c r="E249" s="234"/>
      <c r="H249" s="220"/>
      <c r="I249" s="221"/>
      <c r="J249" s="221"/>
    </row>
    <row r="250" spans="4:10" x14ac:dyDescent="0.2">
      <c r="D250" s="207"/>
      <c r="E250" s="234"/>
      <c r="H250" s="220"/>
      <c r="I250" s="221"/>
      <c r="J250" s="221"/>
    </row>
    <row r="251" spans="4:10" x14ac:dyDescent="0.2">
      <c r="D251" s="207"/>
      <c r="E251" s="234"/>
      <c r="H251" s="220"/>
      <c r="I251" s="221"/>
      <c r="J251" s="221"/>
    </row>
    <row r="252" spans="4:10" x14ac:dyDescent="0.2">
      <c r="D252" s="207"/>
      <c r="E252" s="234"/>
      <c r="H252" s="220"/>
      <c r="I252" s="221"/>
      <c r="J252" s="221"/>
    </row>
    <row r="253" spans="4:10" x14ac:dyDescent="0.2">
      <c r="D253" s="207"/>
      <c r="E253" s="234"/>
      <c r="H253" s="220"/>
      <c r="I253" s="221"/>
      <c r="J253" s="221"/>
    </row>
    <row r="254" spans="4:10" x14ac:dyDescent="0.2">
      <c r="D254" s="207"/>
      <c r="E254" s="234"/>
      <c r="H254" s="220"/>
      <c r="I254" s="221"/>
      <c r="J254" s="221"/>
    </row>
    <row r="255" spans="4:10" x14ac:dyDescent="0.2">
      <c r="D255" s="207"/>
      <c r="E255" s="234"/>
      <c r="H255" s="220"/>
      <c r="I255" s="221"/>
      <c r="J255" s="221"/>
    </row>
    <row r="256" spans="4:10" x14ac:dyDescent="0.2">
      <c r="D256" s="207"/>
      <c r="E256" s="234"/>
      <c r="H256" s="220"/>
      <c r="I256" s="221"/>
      <c r="J256" s="221"/>
    </row>
    <row r="257" spans="4:10" x14ac:dyDescent="0.2">
      <c r="D257" s="207"/>
      <c r="E257" s="234"/>
      <c r="H257" s="220"/>
      <c r="I257" s="221"/>
      <c r="J257" s="221"/>
    </row>
    <row r="258" spans="4:10" x14ac:dyDescent="0.2">
      <c r="D258" s="207"/>
      <c r="E258" s="234"/>
      <c r="H258" s="220"/>
      <c r="I258" s="221"/>
      <c r="J258" s="221"/>
    </row>
    <row r="259" spans="4:10" x14ac:dyDescent="0.2">
      <c r="D259" s="207"/>
      <c r="E259" s="234"/>
      <c r="H259" s="220"/>
      <c r="I259" s="221"/>
      <c r="J259" s="221"/>
    </row>
    <row r="260" spans="4:10" x14ac:dyDescent="0.2">
      <c r="D260" s="207"/>
      <c r="E260" s="234"/>
      <c r="H260" s="220"/>
      <c r="I260" s="221"/>
      <c r="J260" s="221"/>
    </row>
    <row r="261" spans="4:10" x14ac:dyDescent="0.2">
      <c r="D261" s="207"/>
      <c r="E261" s="234"/>
      <c r="H261" s="220"/>
      <c r="I261" s="221"/>
      <c r="J261" s="221"/>
    </row>
    <row r="262" spans="4:10" x14ac:dyDescent="0.2">
      <c r="D262" s="207"/>
      <c r="E262" s="234"/>
      <c r="H262" s="220"/>
      <c r="I262" s="221"/>
      <c r="J262" s="221"/>
    </row>
    <row r="263" spans="4:10" x14ac:dyDescent="0.2">
      <c r="D263" s="207"/>
      <c r="E263" s="234"/>
      <c r="H263" s="220"/>
      <c r="I263" s="221"/>
      <c r="J263" s="221"/>
    </row>
    <row r="264" spans="4:10" x14ac:dyDescent="0.2">
      <c r="D264" s="207"/>
      <c r="E264" s="234"/>
      <c r="H264" s="220"/>
      <c r="I264" s="221"/>
      <c r="J264" s="221"/>
    </row>
    <row r="265" spans="4:10" x14ac:dyDescent="0.2">
      <c r="D265" s="207"/>
      <c r="E265" s="234"/>
      <c r="H265" s="220"/>
      <c r="I265" s="221"/>
      <c r="J265" s="221"/>
    </row>
    <row r="266" spans="4:10" x14ac:dyDescent="0.2">
      <c r="D266" s="207"/>
      <c r="E266" s="234"/>
      <c r="H266" s="220"/>
      <c r="I266" s="221"/>
      <c r="J266" s="221"/>
    </row>
    <row r="267" spans="4:10" x14ac:dyDescent="0.2">
      <c r="D267" s="207"/>
      <c r="E267" s="234"/>
      <c r="H267" s="220"/>
      <c r="I267" s="221"/>
      <c r="J267" s="221"/>
    </row>
    <row r="268" spans="4:10" x14ac:dyDescent="0.2">
      <c r="D268" s="207"/>
      <c r="E268" s="234"/>
      <c r="H268" s="220"/>
      <c r="I268" s="221"/>
      <c r="J268" s="221"/>
    </row>
    <row r="269" spans="4:10" x14ac:dyDescent="0.2">
      <c r="D269" s="207"/>
      <c r="E269" s="234"/>
      <c r="H269" s="220"/>
      <c r="I269" s="221"/>
      <c r="J269" s="221"/>
    </row>
    <row r="270" spans="4:10" x14ac:dyDescent="0.2">
      <c r="D270" s="207"/>
      <c r="E270" s="234"/>
      <c r="H270" s="220"/>
      <c r="I270" s="221"/>
      <c r="J270" s="221"/>
    </row>
    <row r="271" spans="4:10" x14ac:dyDescent="0.2">
      <c r="D271" s="207"/>
      <c r="E271" s="234"/>
      <c r="H271" s="220"/>
      <c r="I271" s="221"/>
      <c r="J271" s="221"/>
    </row>
    <row r="272" spans="4:10" x14ac:dyDescent="0.2">
      <c r="D272" s="207"/>
      <c r="E272" s="234"/>
      <c r="H272" s="220"/>
      <c r="I272" s="221"/>
      <c r="J272" s="221"/>
    </row>
    <row r="273" spans="1:13" x14ac:dyDescent="0.2">
      <c r="D273" s="207"/>
      <c r="E273" s="234"/>
      <c r="H273" s="220"/>
      <c r="I273" s="221"/>
      <c r="J273" s="221"/>
    </row>
    <row r="274" spans="1:13" x14ac:dyDescent="0.2">
      <c r="D274" s="207"/>
      <c r="E274" s="234"/>
      <c r="H274" s="220"/>
      <c r="I274" s="221"/>
      <c r="J274" s="221"/>
    </row>
    <row r="275" spans="1:13" x14ac:dyDescent="0.2">
      <c r="D275" s="207"/>
      <c r="E275" s="234"/>
      <c r="H275" s="220"/>
      <c r="I275" s="221"/>
      <c r="J275" s="221"/>
    </row>
    <row r="276" spans="1:13" x14ac:dyDescent="0.2">
      <c r="D276" s="207"/>
      <c r="E276" s="234"/>
      <c r="H276" s="220"/>
      <c r="I276" s="221"/>
      <c r="J276" s="221"/>
    </row>
    <row r="277" spans="1:13" x14ac:dyDescent="0.2">
      <c r="D277" s="207"/>
      <c r="E277" s="234"/>
      <c r="H277" s="220"/>
      <c r="I277" s="221"/>
      <c r="J277" s="221"/>
    </row>
    <row r="278" spans="1:13" x14ac:dyDescent="0.2">
      <c r="D278" s="207"/>
      <c r="E278" s="234"/>
      <c r="H278" s="220"/>
      <c r="I278" s="221"/>
      <c r="J278" s="221"/>
    </row>
    <row r="279" spans="1:13" x14ac:dyDescent="0.2">
      <c r="D279" s="207"/>
      <c r="E279" s="234"/>
      <c r="H279" s="220"/>
      <c r="I279" s="221"/>
      <c r="J279" s="221"/>
    </row>
    <row r="280" spans="1:13" x14ac:dyDescent="0.2">
      <c r="D280" s="207"/>
      <c r="E280" s="234"/>
      <c r="H280" s="220"/>
      <c r="I280" s="221"/>
      <c r="J280" s="221"/>
    </row>
    <row r="281" spans="1:13" x14ac:dyDescent="0.2">
      <c r="D281" s="207"/>
      <c r="E281" s="234"/>
      <c r="H281" s="220"/>
      <c r="I281" s="221"/>
      <c r="J281" s="221"/>
    </row>
    <row r="282" spans="1:13" x14ac:dyDescent="0.2">
      <c r="D282" s="207"/>
      <c r="E282" s="234"/>
      <c r="H282" s="220"/>
      <c r="I282" s="221"/>
      <c r="J282" s="221"/>
    </row>
    <row r="283" spans="1:13" x14ac:dyDescent="0.2">
      <c r="D283" s="207"/>
      <c r="E283" s="234"/>
      <c r="H283" s="220"/>
      <c r="I283" s="221"/>
      <c r="J283" s="221"/>
    </row>
    <row r="284" spans="1:13" x14ac:dyDescent="0.2">
      <c r="A284" s="228"/>
      <c r="B284" s="228"/>
      <c r="C284" s="228"/>
      <c r="D284" s="229"/>
      <c r="E284" s="230"/>
      <c r="F284" s="228"/>
      <c r="G284" s="228"/>
      <c r="H284" s="231"/>
      <c r="I284" s="232"/>
      <c r="J284" s="232"/>
      <c r="K284" s="233"/>
      <c r="L284" s="233"/>
      <c r="M284" s="233"/>
    </row>
    <row r="285" spans="1:13" x14ac:dyDescent="0.2">
      <c r="D285" s="207"/>
      <c r="E285" s="234"/>
      <c r="H285" s="220"/>
      <c r="I285" s="221"/>
      <c r="J285" s="221"/>
    </row>
    <row r="286" spans="1:13" x14ac:dyDescent="0.2">
      <c r="D286" s="207"/>
      <c r="E286" s="234"/>
      <c r="H286" s="220"/>
      <c r="I286" s="221"/>
      <c r="J286" s="221"/>
    </row>
    <row r="287" spans="1:13" x14ac:dyDescent="0.2">
      <c r="D287" s="207"/>
      <c r="E287" s="234"/>
      <c r="H287" s="220"/>
      <c r="I287" s="221"/>
      <c r="J287" s="221"/>
    </row>
    <row r="288" spans="1:13" x14ac:dyDescent="0.2">
      <c r="D288" s="207"/>
      <c r="E288" s="234"/>
      <c r="H288" s="220"/>
      <c r="I288" s="221"/>
      <c r="J288" s="221"/>
    </row>
    <row r="289" spans="4:10" x14ac:dyDescent="0.2">
      <c r="D289" s="207"/>
      <c r="E289" s="234"/>
      <c r="H289" s="220"/>
      <c r="I289" s="221"/>
      <c r="J289" s="221"/>
    </row>
    <row r="290" spans="4:10" x14ac:dyDescent="0.2">
      <c r="D290" s="207"/>
      <c r="E290" s="234"/>
      <c r="H290" s="220"/>
      <c r="I290" s="221"/>
      <c r="J290" s="221"/>
    </row>
    <row r="291" spans="4:10" x14ac:dyDescent="0.2">
      <c r="D291" s="207"/>
      <c r="E291" s="234"/>
      <c r="H291" s="220"/>
      <c r="I291" s="221"/>
      <c r="J291" s="221"/>
    </row>
    <row r="292" spans="4:10" x14ac:dyDescent="0.2">
      <c r="D292" s="207"/>
      <c r="E292" s="234"/>
      <c r="H292" s="220"/>
      <c r="I292" s="221"/>
      <c r="J292" s="221"/>
    </row>
    <row r="293" spans="4:10" x14ac:dyDescent="0.2">
      <c r="D293" s="207"/>
      <c r="E293" s="234"/>
      <c r="H293" s="220"/>
      <c r="I293" s="221"/>
      <c r="J293" s="221"/>
    </row>
    <row r="294" spans="4:10" x14ac:dyDescent="0.2">
      <c r="D294" s="207"/>
      <c r="E294" s="234"/>
      <c r="H294" s="220"/>
      <c r="I294" s="221"/>
      <c r="J294" s="221"/>
    </row>
    <row r="295" spans="4:10" x14ac:dyDescent="0.2">
      <c r="D295" s="207"/>
      <c r="E295" s="234"/>
      <c r="H295" s="220"/>
      <c r="I295" s="221"/>
      <c r="J295" s="221"/>
    </row>
    <row r="296" spans="4:10" x14ac:dyDescent="0.2">
      <c r="D296" s="207"/>
      <c r="E296" s="234"/>
      <c r="H296" s="220"/>
      <c r="I296" s="221"/>
      <c r="J296" s="221"/>
    </row>
    <row r="297" spans="4:10" x14ac:dyDescent="0.2">
      <c r="D297" s="207"/>
      <c r="E297" s="234"/>
      <c r="H297" s="220"/>
      <c r="I297" s="221"/>
      <c r="J297" s="221"/>
    </row>
    <row r="298" spans="4:10" x14ac:dyDescent="0.2">
      <c r="D298" s="207"/>
      <c r="E298" s="234"/>
      <c r="H298" s="220"/>
      <c r="I298" s="221"/>
      <c r="J298" s="221"/>
    </row>
    <row r="299" spans="4:10" x14ac:dyDescent="0.2">
      <c r="D299" s="207"/>
      <c r="E299" s="234"/>
      <c r="H299" s="220"/>
      <c r="I299" s="221"/>
      <c r="J299" s="221"/>
    </row>
    <row r="300" spans="4:10" x14ac:dyDescent="0.2">
      <c r="D300" s="207"/>
      <c r="E300" s="234"/>
      <c r="H300" s="220"/>
      <c r="I300" s="221"/>
      <c r="J300" s="221"/>
    </row>
    <row r="301" spans="4:10" x14ac:dyDescent="0.2">
      <c r="D301" s="207"/>
      <c r="E301" s="234"/>
      <c r="H301" s="220"/>
      <c r="I301" s="221"/>
      <c r="J301" s="221"/>
    </row>
    <row r="302" spans="4:10" x14ac:dyDescent="0.2">
      <c r="D302" s="207"/>
      <c r="E302" s="234"/>
      <c r="H302" s="220"/>
      <c r="I302" s="221"/>
      <c r="J302" s="221"/>
    </row>
    <row r="303" spans="4:10" x14ac:dyDescent="0.2">
      <c r="D303" s="207"/>
      <c r="E303" s="234"/>
      <c r="H303" s="220"/>
      <c r="I303" s="221"/>
      <c r="J303" s="221"/>
    </row>
    <row r="304" spans="4:10" x14ac:dyDescent="0.2">
      <c r="D304" s="207"/>
      <c r="E304" s="234"/>
      <c r="H304" s="220"/>
      <c r="I304" s="221"/>
      <c r="J304" s="221"/>
    </row>
    <row r="305" spans="4:10" x14ac:dyDescent="0.2">
      <c r="D305" s="207"/>
      <c r="E305" s="234"/>
      <c r="H305" s="220"/>
      <c r="I305" s="221"/>
      <c r="J305" s="221"/>
    </row>
    <row r="306" spans="4:10" x14ac:dyDescent="0.2">
      <c r="D306" s="207"/>
      <c r="E306" s="234"/>
      <c r="H306" s="220"/>
      <c r="I306" s="221"/>
      <c r="J306" s="221"/>
    </row>
    <row r="307" spans="4:10" x14ac:dyDescent="0.2">
      <c r="D307" s="207"/>
      <c r="E307" s="234"/>
      <c r="H307" s="220"/>
      <c r="I307" s="221"/>
      <c r="J307" s="221"/>
    </row>
    <row r="308" spans="4:10" x14ac:dyDescent="0.2">
      <c r="D308" s="207"/>
      <c r="E308" s="234"/>
      <c r="H308" s="220"/>
      <c r="I308" s="221"/>
      <c r="J308" s="221"/>
    </row>
    <row r="309" spans="4:10" x14ac:dyDescent="0.2">
      <c r="D309" s="207"/>
      <c r="E309" s="234"/>
      <c r="H309" s="220"/>
      <c r="I309" s="221"/>
      <c r="J309" s="221"/>
    </row>
    <row r="310" spans="4:10" x14ac:dyDescent="0.2">
      <c r="D310" s="207"/>
      <c r="E310" s="234"/>
      <c r="H310" s="220"/>
      <c r="I310" s="221"/>
      <c r="J310" s="221"/>
    </row>
    <row r="311" spans="4:10" x14ac:dyDescent="0.2">
      <c r="D311" s="207"/>
      <c r="E311" s="234"/>
      <c r="H311" s="220"/>
      <c r="I311" s="221"/>
      <c r="J311" s="221"/>
    </row>
    <row r="312" spans="4:10" x14ac:dyDescent="0.2">
      <c r="D312" s="207"/>
      <c r="E312" s="234"/>
      <c r="H312" s="220"/>
      <c r="I312" s="221"/>
      <c r="J312" s="221"/>
    </row>
    <row r="313" spans="4:10" x14ac:dyDescent="0.2">
      <c r="D313" s="207"/>
      <c r="E313" s="234"/>
      <c r="H313" s="220"/>
      <c r="I313" s="221"/>
      <c r="J313" s="221"/>
    </row>
    <row r="314" spans="4:10" x14ac:dyDescent="0.2">
      <c r="D314" s="207"/>
      <c r="E314" s="234"/>
      <c r="H314" s="220"/>
      <c r="I314" s="221"/>
      <c r="J314" s="221"/>
    </row>
    <row r="315" spans="4:10" x14ac:dyDescent="0.2">
      <c r="D315" s="207"/>
      <c r="E315" s="234"/>
      <c r="H315" s="220"/>
      <c r="I315" s="221"/>
      <c r="J315" s="221"/>
    </row>
    <row r="316" spans="4:10" x14ac:dyDescent="0.2">
      <c r="D316" s="207"/>
      <c r="E316" s="234"/>
      <c r="H316" s="220"/>
      <c r="I316" s="221"/>
      <c r="J316" s="221"/>
    </row>
    <row r="317" spans="4:10" x14ac:dyDescent="0.2">
      <c r="D317" s="207"/>
      <c r="E317" s="234"/>
      <c r="H317" s="220"/>
      <c r="I317" s="221"/>
      <c r="J317" s="221"/>
    </row>
    <row r="318" spans="4:10" x14ac:dyDescent="0.2">
      <c r="D318" s="207"/>
      <c r="E318" s="234"/>
      <c r="H318" s="220"/>
      <c r="I318" s="221"/>
      <c r="J318" s="221"/>
    </row>
    <row r="319" spans="4:10" x14ac:dyDescent="0.2">
      <c r="D319" s="207"/>
      <c r="E319" s="234"/>
      <c r="H319" s="220"/>
      <c r="I319" s="221"/>
      <c r="J319" s="221"/>
    </row>
    <row r="320" spans="4:10" x14ac:dyDescent="0.2">
      <c r="D320" s="207"/>
      <c r="E320" s="234"/>
      <c r="H320" s="220"/>
      <c r="I320" s="221"/>
      <c r="J320" s="221"/>
    </row>
    <row r="321" spans="1:13" x14ac:dyDescent="0.2">
      <c r="D321" s="207"/>
      <c r="E321" s="234"/>
      <c r="H321" s="220"/>
      <c r="I321" s="221"/>
      <c r="J321" s="221"/>
    </row>
    <row r="322" spans="1:13" x14ac:dyDescent="0.2">
      <c r="D322" s="207"/>
      <c r="E322" s="234"/>
      <c r="H322" s="220"/>
      <c r="I322" s="221"/>
      <c r="J322" s="221"/>
    </row>
    <row r="323" spans="1:13" x14ac:dyDescent="0.2">
      <c r="D323" s="207"/>
      <c r="E323" s="234"/>
      <c r="H323" s="220"/>
      <c r="I323" s="221"/>
      <c r="J323" s="221"/>
    </row>
    <row r="324" spans="1:13" x14ac:dyDescent="0.2">
      <c r="D324" s="207"/>
      <c r="E324" s="234"/>
      <c r="H324" s="220"/>
      <c r="I324" s="221"/>
      <c r="J324" s="221"/>
    </row>
    <row r="325" spans="1:13" x14ac:dyDescent="0.2">
      <c r="D325" s="207"/>
      <c r="E325" s="234"/>
      <c r="H325" s="220"/>
      <c r="I325" s="221"/>
      <c r="J325" s="221"/>
    </row>
    <row r="326" spans="1:13" x14ac:dyDescent="0.2">
      <c r="D326" s="207"/>
      <c r="E326" s="234"/>
      <c r="H326" s="220"/>
      <c r="I326" s="221"/>
      <c r="J326" s="221"/>
    </row>
    <row r="327" spans="1:13" x14ac:dyDescent="0.2">
      <c r="D327" s="207"/>
      <c r="E327" s="234"/>
      <c r="H327" s="220"/>
      <c r="I327" s="221"/>
      <c r="J327" s="221"/>
    </row>
    <row r="328" spans="1:13" x14ac:dyDescent="0.2">
      <c r="D328" s="207"/>
      <c r="E328" s="234"/>
      <c r="H328" s="220"/>
      <c r="I328" s="221"/>
      <c r="J328" s="221"/>
    </row>
    <row r="329" spans="1:13" x14ac:dyDescent="0.2">
      <c r="D329" s="207"/>
      <c r="E329" s="234"/>
      <c r="H329" s="220"/>
      <c r="I329" s="221"/>
      <c r="J329" s="221"/>
    </row>
    <row r="330" spans="1:13" x14ac:dyDescent="0.2">
      <c r="A330" s="228"/>
      <c r="B330" s="228"/>
      <c r="C330" s="228"/>
      <c r="D330" s="229"/>
      <c r="E330" s="230"/>
      <c r="F330" s="228"/>
      <c r="G330" s="228"/>
      <c r="H330" s="231"/>
      <c r="I330" s="232"/>
      <c r="J330" s="232"/>
      <c r="K330" s="233"/>
      <c r="L330" s="233"/>
      <c r="M330" s="233"/>
    </row>
    <row r="331" spans="1:13" x14ac:dyDescent="0.2">
      <c r="D331" s="207"/>
      <c r="E331" s="234"/>
      <c r="H331" s="220"/>
      <c r="I331" s="221"/>
      <c r="J331" s="221"/>
    </row>
    <row r="332" spans="1:13" x14ac:dyDescent="0.2">
      <c r="D332" s="207"/>
      <c r="E332" s="234"/>
      <c r="H332" s="220"/>
      <c r="I332" s="221"/>
      <c r="J332" s="221"/>
    </row>
    <row r="333" spans="1:13" x14ac:dyDescent="0.2">
      <c r="D333" s="207"/>
      <c r="E333" s="234"/>
      <c r="H333" s="220"/>
      <c r="I333" s="221"/>
      <c r="J333" s="221"/>
    </row>
    <row r="334" spans="1:13" x14ac:dyDescent="0.2">
      <c r="D334" s="207"/>
      <c r="E334" s="234"/>
      <c r="H334" s="220"/>
      <c r="I334" s="221"/>
      <c r="J334" s="221"/>
    </row>
    <row r="335" spans="1:13" x14ac:dyDescent="0.2">
      <c r="D335" s="207"/>
      <c r="E335" s="234"/>
      <c r="H335" s="220"/>
      <c r="I335" s="221"/>
      <c r="J335" s="221"/>
    </row>
    <row r="336" spans="1:13" x14ac:dyDescent="0.2">
      <c r="D336" s="207"/>
      <c r="E336" s="234"/>
      <c r="H336" s="220"/>
      <c r="I336" s="221"/>
      <c r="J336" s="221"/>
    </row>
    <row r="337" spans="4:10" x14ac:dyDescent="0.2">
      <c r="D337" s="207"/>
      <c r="E337" s="234"/>
      <c r="H337" s="220"/>
      <c r="I337" s="221"/>
      <c r="J337" s="221"/>
    </row>
    <row r="338" spans="4:10" x14ac:dyDescent="0.2">
      <c r="D338" s="207"/>
      <c r="E338" s="234"/>
      <c r="H338" s="220"/>
      <c r="I338" s="221"/>
      <c r="J338" s="221"/>
    </row>
    <row r="339" spans="4:10" x14ac:dyDescent="0.2">
      <c r="D339" s="207"/>
      <c r="E339" s="234"/>
      <c r="H339" s="220"/>
      <c r="I339" s="221"/>
      <c r="J339" s="221"/>
    </row>
    <row r="340" spans="4:10" x14ac:dyDescent="0.2">
      <c r="D340" s="207"/>
      <c r="E340" s="234"/>
      <c r="H340" s="220"/>
      <c r="I340" s="221"/>
      <c r="J340" s="221"/>
    </row>
    <row r="341" spans="4:10" x14ac:dyDescent="0.2">
      <c r="D341" s="207"/>
      <c r="E341" s="234"/>
      <c r="H341" s="220"/>
      <c r="I341" s="221"/>
      <c r="J341" s="221"/>
    </row>
    <row r="342" spans="4:10" x14ac:dyDescent="0.2">
      <c r="D342" s="207"/>
      <c r="E342" s="234"/>
      <c r="H342" s="220"/>
      <c r="I342" s="221"/>
      <c r="J342" s="221"/>
    </row>
    <row r="343" spans="4:10" x14ac:dyDescent="0.2">
      <c r="D343" s="207"/>
      <c r="E343" s="234"/>
      <c r="H343" s="220"/>
      <c r="I343" s="221"/>
      <c r="J343" s="221"/>
    </row>
    <row r="344" spans="4:10" x14ac:dyDescent="0.2">
      <c r="D344" s="207"/>
      <c r="E344" s="234"/>
      <c r="H344" s="220"/>
      <c r="I344" s="221"/>
      <c r="J344" s="221"/>
    </row>
    <row r="345" spans="4:10" x14ac:dyDescent="0.2">
      <c r="D345" s="207"/>
      <c r="E345" s="234"/>
      <c r="H345" s="220"/>
      <c r="I345" s="221"/>
      <c r="J345" s="221"/>
    </row>
    <row r="346" spans="4:10" x14ac:dyDescent="0.2">
      <c r="D346" s="207"/>
      <c r="E346" s="234"/>
      <c r="H346" s="220"/>
      <c r="I346" s="221"/>
      <c r="J346" s="221"/>
    </row>
    <row r="347" spans="4:10" x14ac:dyDescent="0.2">
      <c r="D347" s="207"/>
      <c r="E347" s="234"/>
      <c r="H347" s="220"/>
      <c r="I347" s="221"/>
      <c r="J347" s="221"/>
    </row>
    <row r="348" spans="4:10" x14ac:dyDescent="0.2">
      <c r="D348" s="207"/>
      <c r="E348" s="234"/>
      <c r="H348" s="220"/>
      <c r="I348" s="221"/>
      <c r="J348" s="221"/>
    </row>
    <row r="349" spans="4:10" x14ac:dyDescent="0.2">
      <c r="D349" s="207"/>
      <c r="E349" s="234"/>
      <c r="H349" s="220"/>
      <c r="I349" s="221"/>
      <c r="J349" s="221"/>
    </row>
    <row r="350" spans="4:10" x14ac:dyDescent="0.2">
      <c r="D350" s="207"/>
      <c r="E350" s="234"/>
      <c r="H350" s="220"/>
      <c r="I350" s="221"/>
      <c r="J350" s="221"/>
    </row>
    <row r="351" spans="4:10" x14ac:dyDescent="0.2">
      <c r="D351" s="207"/>
      <c r="E351" s="224"/>
      <c r="H351" s="220"/>
      <c r="I351" s="221"/>
      <c r="J351" s="221"/>
    </row>
    <row r="352" spans="4:10" x14ac:dyDescent="0.2">
      <c r="D352" s="207"/>
      <c r="E352" s="224"/>
      <c r="H352" s="220"/>
      <c r="I352" s="221"/>
      <c r="J352" s="221"/>
    </row>
    <row r="353" spans="1:14" x14ac:dyDescent="0.2">
      <c r="D353" s="207"/>
      <c r="E353" s="224"/>
      <c r="H353" s="220"/>
      <c r="I353" s="221"/>
      <c r="J353" s="221"/>
    </row>
    <row r="354" spans="1:14" x14ac:dyDescent="0.2">
      <c r="D354" s="207"/>
      <c r="E354" s="224"/>
      <c r="H354" s="220"/>
      <c r="I354" s="221"/>
      <c r="J354" s="221"/>
    </row>
    <row r="355" spans="1:14" x14ac:dyDescent="0.2">
      <c r="D355" s="207"/>
      <c r="E355" s="234"/>
      <c r="H355" s="220"/>
      <c r="I355" s="221"/>
      <c r="J355" s="221"/>
    </row>
    <row r="356" spans="1:14" x14ac:dyDescent="0.2">
      <c r="D356" s="207"/>
      <c r="E356" s="234"/>
      <c r="H356" s="220"/>
      <c r="I356" s="221"/>
      <c r="J356" s="221"/>
    </row>
    <row r="357" spans="1:14" x14ac:dyDescent="0.2">
      <c r="D357" s="207"/>
      <c r="E357" s="234"/>
      <c r="H357" s="220"/>
      <c r="I357" s="221"/>
      <c r="J357" s="221"/>
    </row>
    <row r="358" spans="1:14" x14ac:dyDescent="0.2">
      <c r="A358" s="228"/>
      <c r="B358" s="228"/>
      <c r="C358" s="228"/>
      <c r="D358" s="229"/>
      <c r="E358" s="230"/>
      <c r="F358" s="228"/>
      <c r="G358" s="228"/>
      <c r="H358" s="231"/>
      <c r="I358" s="232"/>
      <c r="J358" s="232"/>
      <c r="K358" s="233"/>
      <c r="L358" s="233"/>
      <c r="M358" s="233"/>
      <c r="N358" s="233"/>
    </row>
    <row r="359" spans="1:14" x14ac:dyDescent="0.2">
      <c r="A359" s="235"/>
      <c r="B359" s="235"/>
      <c r="C359" s="235"/>
      <c r="D359" s="236"/>
      <c r="E359" s="226"/>
      <c r="F359" s="235"/>
      <c r="G359" s="235"/>
      <c r="H359" s="237"/>
      <c r="I359" s="238"/>
      <c r="J359" s="238"/>
    </row>
    <row r="360" spans="1:14" x14ac:dyDescent="0.2">
      <c r="A360" s="235"/>
      <c r="B360" s="235"/>
      <c r="C360" s="235"/>
      <c r="D360" s="236"/>
      <c r="E360" s="226"/>
      <c r="F360" s="235"/>
      <c r="G360" s="235"/>
      <c r="H360" s="237"/>
      <c r="I360" s="238"/>
      <c r="J360" s="238"/>
    </row>
    <row r="361" spans="1:14" x14ac:dyDescent="0.2">
      <c r="A361" s="235"/>
      <c r="B361" s="235"/>
      <c r="C361" s="235"/>
      <c r="D361" s="236"/>
      <c r="E361" s="226"/>
      <c r="F361" s="235"/>
      <c r="G361" s="235"/>
      <c r="H361" s="237"/>
      <c r="I361" s="238"/>
      <c r="J361" s="238"/>
    </row>
    <row r="362" spans="1:14" x14ac:dyDescent="0.2">
      <c r="A362" s="235"/>
      <c r="B362" s="235"/>
      <c r="C362" s="235"/>
      <c r="D362" s="236"/>
      <c r="E362" s="226"/>
      <c r="F362" s="235"/>
      <c r="G362" s="235"/>
      <c r="H362" s="237"/>
      <c r="I362" s="238"/>
      <c r="J362" s="238"/>
    </row>
    <row r="363" spans="1:14" x14ac:dyDescent="0.2">
      <c r="A363" s="235"/>
      <c r="B363" s="235"/>
      <c r="C363" s="235"/>
      <c r="D363" s="236"/>
      <c r="E363" s="226"/>
      <c r="F363" s="235"/>
      <c r="G363" s="235"/>
      <c r="H363" s="237"/>
      <c r="I363" s="238"/>
      <c r="J363" s="238"/>
    </row>
    <row r="364" spans="1:14" x14ac:dyDescent="0.2">
      <c r="A364" s="235"/>
      <c r="B364" s="235"/>
      <c r="C364" s="235"/>
      <c r="D364" s="236"/>
      <c r="E364" s="226"/>
      <c r="F364" s="235"/>
      <c r="G364" s="235"/>
      <c r="H364" s="237"/>
      <c r="I364" s="238"/>
      <c r="J364" s="238"/>
    </row>
    <row r="365" spans="1:14" x14ac:dyDescent="0.2">
      <c r="A365" s="235"/>
      <c r="B365" s="235"/>
      <c r="C365" s="235"/>
      <c r="D365" s="236"/>
      <c r="E365" s="226"/>
      <c r="F365" s="235"/>
      <c r="G365" s="235"/>
      <c r="H365" s="237"/>
      <c r="I365" s="238"/>
      <c r="J365" s="238"/>
    </row>
    <row r="366" spans="1:14" x14ac:dyDescent="0.2">
      <c r="A366" s="235"/>
      <c r="B366" s="235"/>
      <c r="C366" s="235"/>
      <c r="D366" s="236"/>
      <c r="E366" s="226"/>
      <c r="F366" s="235"/>
      <c r="G366" s="235"/>
      <c r="H366" s="237"/>
      <c r="I366" s="238"/>
      <c r="J366" s="238"/>
    </row>
    <row r="367" spans="1:14" x14ac:dyDescent="0.2">
      <c r="A367" s="235"/>
      <c r="B367" s="235"/>
      <c r="C367" s="235"/>
      <c r="D367" s="236"/>
      <c r="E367" s="226"/>
      <c r="F367" s="235"/>
      <c r="G367" s="235"/>
      <c r="H367" s="237"/>
      <c r="I367" s="238"/>
      <c r="J367" s="238"/>
    </row>
    <row r="368" spans="1:14" x14ac:dyDescent="0.2">
      <c r="A368" s="235"/>
      <c r="B368" s="235"/>
      <c r="C368" s="235"/>
      <c r="D368" s="236"/>
      <c r="E368" s="226"/>
      <c r="F368" s="235"/>
      <c r="G368" s="235"/>
      <c r="H368" s="237"/>
      <c r="I368" s="238"/>
      <c r="J368" s="238"/>
    </row>
    <row r="369" spans="1:14" x14ac:dyDescent="0.2">
      <c r="A369" s="235"/>
      <c r="B369" s="235"/>
      <c r="C369" s="235"/>
      <c r="D369" s="236"/>
      <c r="E369" s="226"/>
      <c r="F369" s="235"/>
      <c r="G369" s="225"/>
      <c r="H369" s="237"/>
      <c r="I369" s="238"/>
      <c r="J369" s="238"/>
    </row>
    <row r="370" spans="1:14" x14ac:dyDescent="0.2">
      <c r="A370" s="235"/>
      <c r="B370" s="235"/>
      <c r="C370" s="235"/>
      <c r="D370" s="236"/>
      <c r="E370" s="226"/>
      <c r="F370" s="235"/>
      <c r="G370" s="235"/>
      <c r="H370" s="237"/>
      <c r="I370" s="238"/>
      <c r="J370" s="238"/>
    </row>
    <row r="371" spans="1:14" x14ac:dyDescent="0.2">
      <c r="A371" s="235"/>
      <c r="B371" s="235"/>
      <c r="C371" s="235"/>
      <c r="D371" s="236"/>
      <c r="E371" s="226"/>
      <c r="F371" s="235"/>
      <c r="G371" s="235"/>
      <c r="H371" s="237"/>
      <c r="I371" s="238"/>
      <c r="J371" s="238"/>
    </row>
    <row r="372" spans="1:14" x14ac:dyDescent="0.2">
      <c r="A372" s="235"/>
      <c r="B372" s="235"/>
      <c r="C372" s="235"/>
      <c r="E372" s="220"/>
      <c r="H372" s="220"/>
      <c r="I372" s="221"/>
      <c r="J372" s="221"/>
      <c r="N372" s="239"/>
    </row>
    <row r="373" spans="1:14" x14ac:dyDescent="0.2">
      <c r="E373" s="220"/>
      <c r="H373" s="220"/>
      <c r="I373" s="221"/>
      <c r="J373" s="221"/>
      <c r="N373" s="239"/>
    </row>
    <row r="374" spans="1:14" x14ac:dyDescent="0.2">
      <c r="E374" s="220"/>
      <c r="H374" s="220"/>
      <c r="I374" s="221"/>
      <c r="J374" s="221"/>
      <c r="N374" s="239"/>
    </row>
    <row r="375" spans="1:14" x14ac:dyDescent="0.2">
      <c r="E375" s="220"/>
      <c r="H375" s="220"/>
      <c r="I375" s="221"/>
      <c r="J375" s="221"/>
      <c r="N375" s="239"/>
    </row>
    <row r="376" spans="1:14" x14ac:dyDescent="0.2">
      <c r="E376" s="220"/>
      <c r="H376" s="220"/>
      <c r="I376" s="221"/>
      <c r="J376" s="221"/>
      <c r="N376" s="239"/>
    </row>
    <row r="377" spans="1:14" x14ac:dyDescent="0.2">
      <c r="E377" s="220"/>
      <c r="H377" s="220"/>
      <c r="I377" s="221"/>
      <c r="J377" s="221"/>
      <c r="N377" s="239"/>
    </row>
    <row r="378" spans="1:14" x14ac:dyDescent="0.2">
      <c r="E378" s="220"/>
      <c r="H378" s="220"/>
      <c r="I378" s="221"/>
      <c r="J378" s="221"/>
      <c r="N378" s="239"/>
    </row>
    <row r="379" spans="1:14" x14ac:dyDescent="0.2">
      <c r="E379" s="220"/>
      <c r="H379" s="220"/>
      <c r="I379" s="221"/>
      <c r="J379" s="221"/>
      <c r="N379" s="239"/>
    </row>
    <row r="380" spans="1:14" x14ac:dyDescent="0.2">
      <c r="E380" s="220"/>
      <c r="H380" s="220"/>
      <c r="I380" s="221"/>
      <c r="J380" s="221"/>
      <c r="N380" s="239"/>
    </row>
    <row r="381" spans="1:14" x14ac:dyDescent="0.2">
      <c r="E381" s="220"/>
      <c r="H381" s="220"/>
      <c r="I381" s="221"/>
      <c r="J381" s="221"/>
      <c r="N381" s="239"/>
    </row>
    <row r="382" spans="1:14" x14ac:dyDescent="0.2">
      <c r="E382" s="220"/>
      <c r="H382" s="220"/>
      <c r="I382" s="221"/>
      <c r="J382" s="221"/>
      <c r="N382" s="239"/>
    </row>
    <row r="383" spans="1:14" x14ac:dyDescent="0.2">
      <c r="E383" s="220"/>
      <c r="H383" s="220"/>
      <c r="I383" s="221"/>
      <c r="J383" s="221"/>
      <c r="N383" s="239"/>
    </row>
    <row r="384" spans="1:14" x14ac:dyDescent="0.2">
      <c r="E384" s="220"/>
      <c r="H384" s="220"/>
      <c r="I384" s="221"/>
      <c r="J384" s="221"/>
      <c r="N384" s="239"/>
    </row>
    <row r="385" spans="1:14" x14ac:dyDescent="0.2">
      <c r="A385" s="228"/>
      <c r="B385" s="228"/>
      <c r="C385" s="228"/>
      <c r="D385" s="228"/>
      <c r="E385" s="231"/>
      <c r="F385" s="228"/>
      <c r="G385" s="228"/>
      <c r="H385" s="231"/>
      <c r="I385" s="232"/>
      <c r="J385" s="238"/>
      <c r="N385" s="239"/>
    </row>
    <row r="386" spans="1:14" x14ac:dyDescent="0.2">
      <c r="E386" s="220"/>
      <c r="H386" s="220"/>
      <c r="I386" s="221"/>
      <c r="J386" s="221"/>
    </row>
    <row r="387" spans="1:14" x14ac:dyDescent="0.2">
      <c r="E387" s="220"/>
      <c r="H387" s="220"/>
      <c r="I387" s="221"/>
      <c r="J387" s="221"/>
    </row>
    <row r="388" spans="1:14" x14ac:dyDescent="0.2">
      <c r="E388" s="220"/>
      <c r="H388" s="220"/>
      <c r="I388" s="221"/>
      <c r="J388" s="221"/>
    </row>
    <row r="389" spans="1:14" x14ac:dyDescent="0.2">
      <c r="E389" s="220"/>
      <c r="H389" s="220"/>
      <c r="I389" s="221"/>
      <c r="J389" s="221"/>
    </row>
    <row r="390" spans="1:14" x14ac:dyDescent="0.2">
      <c r="E390" s="220"/>
      <c r="H390" s="220"/>
      <c r="I390" s="221"/>
      <c r="J390" s="221"/>
    </row>
    <row r="391" spans="1:14" x14ac:dyDescent="0.2">
      <c r="E391" s="220"/>
      <c r="H391" s="220"/>
      <c r="I391" s="221"/>
      <c r="J391" s="221"/>
    </row>
    <row r="392" spans="1:14" x14ac:dyDescent="0.2">
      <c r="E392" s="220"/>
      <c r="H392" s="220"/>
      <c r="I392" s="221"/>
      <c r="J392" s="221"/>
    </row>
    <row r="393" spans="1:14" x14ac:dyDescent="0.2">
      <c r="E393" s="220"/>
      <c r="H393" s="220"/>
      <c r="I393" s="221"/>
      <c r="J393" s="221"/>
    </row>
    <row r="394" spans="1:14" x14ac:dyDescent="0.2">
      <c r="E394" s="220"/>
      <c r="H394" s="220"/>
      <c r="I394" s="221"/>
      <c r="J394" s="221"/>
    </row>
    <row r="395" spans="1:14" x14ac:dyDescent="0.2">
      <c r="E395" s="220"/>
      <c r="H395" s="220"/>
      <c r="I395" s="221"/>
      <c r="J395" s="221"/>
    </row>
    <row r="396" spans="1:14" x14ac:dyDescent="0.2">
      <c r="E396" s="220"/>
      <c r="H396" s="220"/>
      <c r="I396" s="221"/>
      <c r="J396" s="221"/>
    </row>
    <row r="397" spans="1:14" x14ac:dyDescent="0.2">
      <c r="E397" s="220"/>
      <c r="H397" s="220"/>
      <c r="I397" s="221"/>
      <c r="J397" s="221"/>
    </row>
    <row r="398" spans="1:14" x14ac:dyDescent="0.2">
      <c r="E398" s="220"/>
      <c r="H398" s="220"/>
      <c r="I398" s="221"/>
      <c r="J398" s="221"/>
    </row>
    <row r="399" spans="1:14" x14ac:dyDescent="0.2">
      <c r="E399" s="220"/>
      <c r="H399" s="220"/>
      <c r="I399" s="221"/>
      <c r="J399" s="221"/>
    </row>
    <row r="400" spans="1:14" x14ac:dyDescent="0.2">
      <c r="E400" s="220"/>
      <c r="H400" s="220"/>
      <c r="I400" s="221"/>
      <c r="J400" s="221"/>
    </row>
    <row r="401" spans="5:10" x14ac:dyDescent="0.2">
      <c r="E401" s="220"/>
      <c r="H401" s="220"/>
      <c r="I401" s="221"/>
      <c r="J401" s="221"/>
    </row>
    <row r="402" spans="5:10" x14ac:dyDescent="0.2">
      <c r="E402" s="220"/>
      <c r="H402" s="220"/>
      <c r="I402" s="221"/>
      <c r="J402" s="221"/>
    </row>
    <row r="403" spans="5:10" x14ac:dyDescent="0.2">
      <c r="E403" s="220"/>
      <c r="H403" s="220"/>
      <c r="I403" s="221"/>
      <c r="J403" s="221"/>
    </row>
    <row r="404" spans="5:10" x14ac:dyDescent="0.2">
      <c r="E404" s="220"/>
      <c r="H404" s="220"/>
      <c r="I404" s="221"/>
      <c r="J404" s="221"/>
    </row>
    <row r="405" spans="5:10" x14ac:dyDescent="0.2">
      <c r="E405" s="220"/>
      <c r="H405" s="220"/>
      <c r="I405" s="221"/>
      <c r="J405" s="221"/>
    </row>
    <row r="406" spans="5:10" x14ac:dyDescent="0.2">
      <c r="E406" s="220"/>
      <c r="H406" s="220"/>
      <c r="I406" s="221"/>
      <c r="J406" s="221"/>
    </row>
    <row r="407" spans="5:10" x14ac:dyDescent="0.2">
      <c r="E407" s="220"/>
      <c r="H407" s="220"/>
      <c r="I407" s="221"/>
      <c r="J407" s="221"/>
    </row>
    <row r="408" spans="5:10" x14ac:dyDescent="0.2">
      <c r="E408" s="220"/>
      <c r="H408" s="220"/>
      <c r="I408" s="221"/>
      <c r="J408" s="221"/>
    </row>
    <row r="409" spans="5:10" x14ac:dyDescent="0.2">
      <c r="E409" s="220"/>
      <c r="H409" s="220"/>
      <c r="I409" s="221"/>
      <c r="J409" s="221"/>
    </row>
    <row r="410" spans="5:10" x14ac:dyDescent="0.2">
      <c r="E410" s="220"/>
      <c r="H410" s="220"/>
      <c r="I410" s="221"/>
      <c r="J410" s="221"/>
    </row>
    <row r="411" spans="5:10" x14ac:dyDescent="0.2">
      <c r="E411" s="220"/>
      <c r="H411" s="220"/>
      <c r="I411" s="221"/>
      <c r="J411" s="221"/>
    </row>
    <row r="412" spans="5:10" x14ac:dyDescent="0.2">
      <c r="E412" s="220"/>
      <c r="H412" s="220"/>
      <c r="I412" s="221"/>
      <c r="J412" s="221"/>
    </row>
    <row r="413" spans="5:10" x14ac:dyDescent="0.2">
      <c r="E413" s="220"/>
      <c r="H413" s="220"/>
      <c r="I413" s="221"/>
      <c r="J413" s="221"/>
    </row>
    <row r="414" spans="5:10" x14ac:dyDescent="0.2">
      <c r="E414" s="220"/>
      <c r="H414" s="220"/>
      <c r="I414" s="221"/>
      <c r="J414" s="221"/>
    </row>
    <row r="415" spans="5:10" x14ac:dyDescent="0.2">
      <c r="E415" s="220"/>
      <c r="H415" s="220"/>
      <c r="I415" s="221"/>
      <c r="J415" s="221"/>
    </row>
    <row r="416" spans="5:10" x14ac:dyDescent="0.2">
      <c r="E416" s="220"/>
      <c r="H416" s="220"/>
      <c r="I416" s="221"/>
      <c r="J416" s="221"/>
    </row>
    <row r="417" spans="5:10" x14ac:dyDescent="0.2">
      <c r="E417" s="220"/>
      <c r="H417" s="220"/>
      <c r="I417" s="221"/>
      <c r="J417" s="221"/>
    </row>
    <row r="418" spans="5:10" x14ac:dyDescent="0.2">
      <c r="E418" s="220"/>
      <c r="H418" s="220"/>
      <c r="I418" s="221"/>
      <c r="J418" s="221"/>
    </row>
    <row r="419" spans="5:10" x14ac:dyDescent="0.2">
      <c r="E419" s="220"/>
      <c r="H419" s="220"/>
      <c r="I419" s="221"/>
      <c r="J419" s="221"/>
    </row>
    <row r="420" spans="5:10" x14ac:dyDescent="0.2">
      <c r="E420" s="220"/>
      <c r="H420" s="220"/>
      <c r="I420" s="221"/>
      <c r="J420" s="221"/>
    </row>
    <row r="421" spans="5:10" x14ac:dyDescent="0.2">
      <c r="E421" s="220"/>
      <c r="H421" s="220"/>
      <c r="I421" s="221"/>
      <c r="J421" s="221"/>
    </row>
    <row r="422" spans="5:10" x14ac:dyDescent="0.2">
      <c r="E422" s="220"/>
      <c r="H422" s="220"/>
      <c r="I422" s="221"/>
      <c r="J422" s="221"/>
    </row>
    <row r="423" spans="5:10" x14ac:dyDescent="0.2">
      <c r="E423" s="220"/>
      <c r="H423" s="220"/>
      <c r="I423" s="221"/>
      <c r="J423" s="221"/>
    </row>
    <row r="424" spans="5:10" x14ac:dyDescent="0.2">
      <c r="E424" s="220"/>
      <c r="H424" s="220"/>
      <c r="I424" s="221"/>
      <c r="J424" s="221"/>
    </row>
    <row r="425" spans="5:10" x14ac:dyDescent="0.2">
      <c r="E425" s="220"/>
      <c r="H425" s="220"/>
      <c r="I425" s="221"/>
      <c r="J425" s="221"/>
    </row>
    <row r="426" spans="5:10" x14ac:dyDescent="0.2">
      <c r="E426" s="220"/>
      <c r="H426" s="220"/>
      <c r="I426" s="221"/>
      <c r="J426" s="221"/>
    </row>
    <row r="427" spans="5:10" x14ac:dyDescent="0.2">
      <c r="E427" s="220"/>
      <c r="H427" s="220"/>
      <c r="I427" s="221"/>
      <c r="J427" s="221"/>
    </row>
    <row r="428" spans="5:10" x14ac:dyDescent="0.2">
      <c r="E428" s="220"/>
      <c r="H428" s="220"/>
      <c r="I428" s="221"/>
      <c r="J428" s="221"/>
    </row>
    <row r="429" spans="5:10" x14ac:dyDescent="0.2">
      <c r="E429" s="220"/>
      <c r="H429" s="220"/>
      <c r="I429" s="221"/>
      <c r="J429" s="221"/>
    </row>
    <row r="430" spans="5:10" x14ac:dyDescent="0.2">
      <c r="E430" s="220"/>
      <c r="H430" s="220"/>
      <c r="I430" s="221"/>
      <c r="J430" s="221"/>
    </row>
    <row r="431" spans="5:10" x14ac:dyDescent="0.2">
      <c r="E431" s="220"/>
      <c r="H431" s="220"/>
      <c r="I431" s="221"/>
      <c r="J431" s="221"/>
    </row>
    <row r="432" spans="5:10" x14ac:dyDescent="0.2">
      <c r="E432" s="220"/>
      <c r="H432" s="220"/>
      <c r="I432" s="221"/>
      <c r="J432" s="221"/>
    </row>
    <row r="433" spans="5:14" x14ac:dyDescent="0.2">
      <c r="E433" s="220"/>
      <c r="H433" s="220"/>
      <c r="I433" s="221"/>
      <c r="J433" s="221"/>
    </row>
    <row r="434" spans="5:14" x14ac:dyDescent="0.2">
      <c r="E434" s="220"/>
      <c r="H434" s="220"/>
      <c r="I434" s="221"/>
      <c r="J434" s="221"/>
    </row>
    <row r="435" spans="5:14" x14ac:dyDescent="0.2">
      <c r="E435" s="220"/>
      <c r="H435" s="220"/>
      <c r="I435" s="221"/>
      <c r="J435" s="221"/>
    </row>
    <row r="436" spans="5:14" x14ac:dyDescent="0.2">
      <c r="E436" s="220"/>
      <c r="H436" s="220"/>
      <c r="I436" s="221"/>
      <c r="J436" s="221"/>
    </row>
    <row r="437" spans="5:14" x14ac:dyDescent="0.2">
      <c r="E437" s="220"/>
      <c r="H437" s="220"/>
      <c r="I437" s="221"/>
      <c r="J437" s="221"/>
    </row>
    <row r="438" spans="5:14" x14ac:dyDescent="0.2">
      <c r="E438" s="220"/>
      <c r="H438" s="220"/>
      <c r="I438" s="221"/>
      <c r="J438" s="221"/>
    </row>
    <row r="439" spans="5:14" x14ac:dyDescent="0.2">
      <c r="E439" s="220"/>
      <c r="H439" s="220"/>
      <c r="I439" s="221"/>
      <c r="J439" s="221"/>
    </row>
    <row r="440" spans="5:14" x14ac:dyDescent="0.2">
      <c r="E440" s="220"/>
      <c r="H440" s="220"/>
      <c r="I440" s="221"/>
      <c r="J440" s="221"/>
    </row>
    <row r="441" spans="5:14" x14ac:dyDescent="0.2">
      <c r="E441" s="207"/>
      <c r="H441" s="220"/>
      <c r="I441" s="221"/>
      <c r="J441" s="221"/>
      <c r="K441" s="218"/>
      <c r="N441" s="239"/>
    </row>
    <row r="442" spans="5:14" x14ac:dyDescent="0.2">
      <c r="E442" s="220"/>
      <c r="H442" s="220"/>
      <c r="I442" s="221"/>
      <c r="J442" s="221"/>
      <c r="K442" s="218"/>
      <c r="N442" s="239"/>
    </row>
    <row r="443" spans="5:14" x14ac:dyDescent="0.2">
      <c r="E443" s="220"/>
      <c r="H443" s="220"/>
      <c r="I443" s="221"/>
      <c r="J443" s="221"/>
      <c r="K443" s="240"/>
    </row>
    <row r="444" spans="5:14" x14ac:dyDescent="0.2">
      <c r="E444" s="220"/>
      <c r="H444" s="220"/>
      <c r="I444" s="221"/>
      <c r="J444" s="221"/>
      <c r="K444" s="240"/>
    </row>
    <row r="445" spans="5:14" x14ac:dyDescent="0.2">
      <c r="E445" s="220"/>
      <c r="H445" s="220"/>
      <c r="I445" s="221"/>
      <c r="J445" s="221"/>
      <c r="K445" s="240"/>
    </row>
    <row r="446" spans="5:14" x14ac:dyDescent="0.2">
      <c r="E446" s="220"/>
      <c r="H446" s="220"/>
      <c r="I446" s="221"/>
      <c r="J446" s="221"/>
      <c r="K446" s="240"/>
    </row>
    <row r="447" spans="5:14" x14ac:dyDescent="0.2">
      <c r="E447" s="220"/>
      <c r="H447" s="220"/>
      <c r="I447" s="221"/>
      <c r="J447" s="221"/>
      <c r="K447" s="240"/>
    </row>
    <row r="448" spans="5:14" x14ac:dyDescent="0.2">
      <c r="E448" s="220"/>
      <c r="H448" s="220"/>
      <c r="I448" s="221"/>
      <c r="J448" s="221"/>
      <c r="K448" s="240"/>
    </row>
    <row r="449" spans="5:11" x14ac:dyDescent="0.2">
      <c r="E449" s="220"/>
      <c r="H449" s="220"/>
      <c r="I449" s="221"/>
      <c r="J449" s="221"/>
      <c r="K449" s="240"/>
    </row>
    <row r="450" spans="5:11" x14ac:dyDescent="0.2">
      <c r="E450" s="220"/>
      <c r="H450" s="220"/>
      <c r="I450" s="221"/>
      <c r="J450" s="221"/>
      <c r="K450" s="240"/>
    </row>
    <row r="451" spans="5:11" x14ac:dyDescent="0.2">
      <c r="E451" s="220"/>
      <c r="H451" s="220"/>
      <c r="I451" s="221"/>
      <c r="J451" s="221"/>
      <c r="K451" s="240"/>
    </row>
    <row r="452" spans="5:11" x14ac:dyDescent="0.2">
      <c r="E452" s="220"/>
      <c r="H452" s="220"/>
      <c r="I452" s="221"/>
      <c r="J452" s="221"/>
      <c r="K452" s="240"/>
    </row>
    <row r="453" spans="5:11" x14ac:dyDescent="0.2">
      <c r="E453" s="220"/>
      <c r="H453" s="220"/>
      <c r="I453" s="221"/>
      <c r="J453" s="221"/>
      <c r="K453" s="240"/>
    </row>
    <row r="454" spans="5:11" x14ac:dyDescent="0.2">
      <c r="E454" s="220"/>
      <c r="H454" s="220"/>
      <c r="I454" s="221"/>
      <c r="J454" s="221"/>
      <c r="K454" s="240"/>
    </row>
    <row r="455" spans="5:11" x14ac:dyDescent="0.2">
      <c r="E455" s="220"/>
      <c r="H455" s="220"/>
      <c r="I455" s="221"/>
      <c r="J455" s="221"/>
      <c r="K455" s="240"/>
    </row>
    <row r="456" spans="5:11" x14ac:dyDescent="0.2">
      <c r="E456" s="220"/>
      <c r="H456" s="220"/>
      <c r="I456" s="221"/>
      <c r="J456" s="221"/>
      <c r="K456" s="240"/>
    </row>
    <row r="457" spans="5:11" x14ac:dyDescent="0.2">
      <c r="E457" s="220"/>
      <c r="H457" s="220"/>
      <c r="I457" s="221"/>
      <c r="J457" s="221"/>
      <c r="K457" s="240"/>
    </row>
    <row r="458" spans="5:11" x14ac:dyDescent="0.2">
      <c r="E458" s="220"/>
      <c r="H458" s="220"/>
      <c r="I458" s="221"/>
      <c r="J458" s="221"/>
      <c r="K458" s="240"/>
    </row>
    <row r="459" spans="5:11" x14ac:dyDescent="0.2">
      <c r="E459" s="220"/>
      <c r="H459" s="220"/>
      <c r="I459" s="221"/>
      <c r="J459" s="221"/>
      <c r="K459" s="240"/>
    </row>
    <row r="460" spans="5:11" x14ac:dyDescent="0.2">
      <c r="E460" s="220"/>
      <c r="H460" s="220"/>
      <c r="I460" s="221"/>
      <c r="J460" s="221"/>
      <c r="K460" s="240"/>
    </row>
    <row r="461" spans="5:11" x14ac:dyDescent="0.2">
      <c r="E461" s="220"/>
      <c r="H461" s="220"/>
      <c r="I461" s="221"/>
      <c r="J461" s="221"/>
      <c r="K461" s="240"/>
    </row>
    <row r="462" spans="5:11" x14ac:dyDescent="0.2">
      <c r="E462" s="220"/>
      <c r="H462" s="220"/>
      <c r="I462" s="221"/>
      <c r="J462" s="221"/>
      <c r="K462" s="240"/>
    </row>
    <row r="463" spans="5:11" x14ac:dyDescent="0.2">
      <c r="E463" s="220"/>
      <c r="H463" s="220"/>
      <c r="I463" s="221"/>
      <c r="J463" s="221"/>
      <c r="K463" s="240"/>
    </row>
    <row r="464" spans="5:11" x14ac:dyDescent="0.2">
      <c r="E464" s="220"/>
      <c r="H464" s="220"/>
      <c r="I464" s="221"/>
      <c r="J464" s="221"/>
      <c r="K464" s="240"/>
    </row>
    <row r="465" spans="5:11" x14ac:dyDescent="0.2">
      <c r="E465" s="220"/>
      <c r="H465" s="220"/>
      <c r="I465" s="221"/>
      <c r="J465" s="221"/>
      <c r="K465" s="240"/>
    </row>
    <row r="466" spans="5:11" x14ac:dyDescent="0.2">
      <c r="E466" s="220"/>
      <c r="H466" s="220"/>
      <c r="I466" s="221"/>
      <c r="J466" s="221"/>
      <c r="K466" s="240"/>
    </row>
    <row r="467" spans="5:11" x14ac:dyDescent="0.2">
      <c r="E467" s="220"/>
      <c r="H467" s="220"/>
      <c r="I467" s="221"/>
      <c r="J467" s="221"/>
      <c r="K467" s="240"/>
    </row>
    <row r="468" spans="5:11" x14ac:dyDescent="0.2">
      <c r="E468" s="220"/>
      <c r="H468" s="220"/>
      <c r="I468" s="221"/>
      <c r="J468" s="221"/>
      <c r="K468" s="240"/>
    </row>
    <row r="469" spans="5:11" x14ac:dyDescent="0.2">
      <c r="E469" s="220"/>
      <c r="H469" s="220"/>
      <c r="I469" s="221"/>
      <c r="J469" s="221"/>
      <c r="K469" s="240"/>
    </row>
    <row r="470" spans="5:11" x14ac:dyDescent="0.2">
      <c r="E470" s="220"/>
      <c r="H470" s="220"/>
      <c r="I470" s="221"/>
      <c r="J470" s="221"/>
      <c r="K470" s="240"/>
    </row>
    <row r="471" spans="5:11" x14ac:dyDescent="0.2">
      <c r="E471" s="220"/>
      <c r="H471" s="220"/>
      <c r="I471" s="221"/>
      <c r="J471" s="221"/>
      <c r="K471" s="240"/>
    </row>
    <row r="472" spans="5:11" x14ac:dyDescent="0.2">
      <c r="E472" s="220"/>
      <c r="H472" s="220"/>
      <c r="I472" s="221"/>
      <c r="J472" s="221"/>
      <c r="K472" s="240"/>
    </row>
    <row r="473" spans="5:11" x14ac:dyDescent="0.2">
      <c r="E473" s="220"/>
      <c r="H473" s="220"/>
      <c r="I473" s="221"/>
      <c r="J473" s="221"/>
      <c r="K473" s="240"/>
    </row>
    <row r="474" spans="5:11" x14ac:dyDescent="0.2">
      <c r="E474" s="220"/>
      <c r="H474" s="220"/>
      <c r="I474" s="221"/>
      <c r="J474" s="221"/>
      <c r="K474" s="240"/>
    </row>
    <row r="475" spans="5:11" x14ac:dyDescent="0.2">
      <c r="E475" s="220"/>
      <c r="H475" s="220"/>
      <c r="I475" s="221"/>
      <c r="J475" s="221"/>
      <c r="K475" s="240"/>
    </row>
    <row r="476" spans="5:11" x14ac:dyDescent="0.2">
      <c r="E476" s="220"/>
      <c r="H476" s="220"/>
      <c r="I476" s="221"/>
      <c r="J476" s="221"/>
      <c r="K476" s="240"/>
    </row>
    <row r="477" spans="5:11" x14ac:dyDescent="0.2">
      <c r="E477" s="220"/>
      <c r="H477" s="220"/>
      <c r="I477" s="221"/>
      <c r="J477" s="221"/>
      <c r="K477" s="240"/>
    </row>
    <row r="478" spans="5:11" x14ac:dyDescent="0.2">
      <c r="E478" s="220"/>
      <c r="H478" s="220"/>
      <c r="I478" s="221"/>
      <c r="J478" s="221"/>
      <c r="K478" s="240"/>
    </row>
    <row r="479" spans="5:11" x14ac:dyDescent="0.2">
      <c r="E479" s="220"/>
      <c r="H479" s="220"/>
      <c r="I479" s="221"/>
      <c r="J479" s="221"/>
      <c r="K479" s="240"/>
    </row>
    <row r="480" spans="5:11" x14ac:dyDescent="0.2">
      <c r="E480" s="220"/>
      <c r="H480" s="220"/>
      <c r="I480" s="221"/>
      <c r="J480" s="221"/>
      <c r="K480" s="240"/>
    </row>
    <row r="481" spans="5:11" x14ac:dyDescent="0.2">
      <c r="E481" s="220"/>
      <c r="H481" s="220"/>
      <c r="I481" s="221"/>
      <c r="J481" s="221"/>
      <c r="K481" s="240"/>
    </row>
    <row r="482" spans="5:11" x14ac:dyDescent="0.2">
      <c r="E482" s="220"/>
      <c r="H482" s="220"/>
      <c r="I482" s="221"/>
      <c r="J482" s="221"/>
      <c r="K482" s="240"/>
    </row>
    <row r="483" spans="5:11" x14ac:dyDescent="0.2">
      <c r="E483" s="220"/>
      <c r="H483" s="220"/>
      <c r="I483" s="221"/>
      <c r="J483" s="221"/>
      <c r="K483" s="240"/>
    </row>
    <row r="484" spans="5:11" x14ac:dyDescent="0.2">
      <c r="E484" s="220"/>
      <c r="H484" s="220"/>
      <c r="I484" s="221"/>
      <c r="J484" s="221"/>
      <c r="K484" s="240"/>
    </row>
    <row r="485" spans="5:11" x14ac:dyDescent="0.2">
      <c r="E485" s="220"/>
      <c r="H485" s="220"/>
      <c r="I485" s="221"/>
      <c r="J485" s="221"/>
      <c r="K485" s="240"/>
    </row>
    <row r="486" spans="5:11" x14ac:dyDescent="0.2">
      <c r="E486" s="220"/>
      <c r="H486" s="220"/>
      <c r="I486" s="221"/>
      <c r="J486" s="221"/>
      <c r="K486" s="240"/>
    </row>
    <row r="487" spans="5:11" x14ac:dyDescent="0.2">
      <c r="E487" s="220"/>
      <c r="H487" s="220"/>
      <c r="I487" s="221"/>
      <c r="J487" s="221"/>
      <c r="K487" s="240"/>
    </row>
    <row r="488" spans="5:11" x14ac:dyDescent="0.2">
      <c r="E488" s="220"/>
      <c r="H488" s="220"/>
      <c r="I488" s="221"/>
      <c r="J488" s="221"/>
      <c r="K488" s="240"/>
    </row>
    <row r="489" spans="5:11" x14ac:dyDescent="0.2">
      <c r="E489" s="220"/>
      <c r="H489" s="220"/>
      <c r="I489" s="221"/>
      <c r="J489" s="221"/>
      <c r="K489" s="240"/>
    </row>
    <row r="490" spans="5:11" x14ac:dyDescent="0.2">
      <c r="E490" s="220"/>
      <c r="H490" s="220"/>
      <c r="I490" s="221"/>
      <c r="J490" s="221"/>
      <c r="K490" s="240"/>
    </row>
    <row r="491" spans="5:11" x14ac:dyDescent="0.2">
      <c r="E491" s="220"/>
      <c r="H491" s="220"/>
      <c r="I491" s="221"/>
      <c r="J491" s="221"/>
      <c r="K491" s="240"/>
    </row>
    <row r="492" spans="5:11" x14ac:dyDescent="0.2">
      <c r="E492" s="220"/>
      <c r="H492" s="220"/>
      <c r="I492" s="221"/>
      <c r="J492" s="221"/>
      <c r="K492" s="240"/>
    </row>
    <row r="493" spans="5:11" x14ac:dyDescent="0.2">
      <c r="E493" s="220"/>
      <c r="H493" s="220"/>
      <c r="I493" s="221"/>
      <c r="J493" s="221"/>
      <c r="K493" s="240"/>
    </row>
    <row r="494" spans="5:11" x14ac:dyDescent="0.2">
      <c r="E494" s="220"/>
      <c r="H494" s="220"/>
      <c r="I494" s="221"/>
      <c r="J494" s="221"/>
      <c r="K494" s="240"/>
    </row>
    <row r="495" spans="5:11" x14ac:dyDescent="0.2">
      <c r="E495" s="220"/>
      <c r="H495" s="220"/>
      <c r="I495" s="221"/>
      <c r="J495" s="221"/>
      <c r="K495" s="240"/>
    </row>
    <row r="496" spans="5:11" x14ac:dyDescent="0.2">
      <c r="E496" s="220"/>
      <c r="H496" s="220"/>
      <c r="I496" s="221"/>
      <c r="J496" s="221"/>
      <c r="K496" s="240"/>
    </row>
    <row r="497" spans="5:10" x14ac:dyDescent="0.2">
      <c r="E497" s="220"/>
      <c r="H497" s="220"/>
      <c r="I497" s="221"/>
      <c r="J497" s="221"/>
    </row>
    <row r="498" spans="5:10" x14ac:dyDescent="0.2">
      <c r="E498" s="220"/>
      <c r="H498" s="220"/>
      <c r="I498" s="221"/>
      <c r="J498" s="221"/>
    </row>
    <row r="499" spans="5:10" x14ac:dyDescent="0.2">
      <c r="E499" s="220"/>
      <c r="H499" s="220"/>
      <c r="I499" s="221"/>
      <c r="J499" s="221"/>
    </row>
    <row r="500" spans="5:10" x14ac:dyDescent="0.2">
      <c r="E500" s="220"/>
      <c r="H500" s="220"/>
      <c r="I500" s="221"/>
      <c r="J500" s="221"/>
    </row>
    <row r="501" spans="5:10" x14ac:dyDescent="0.2">
      <c r="E501" s="220"/>
      <c r="H501" s="220"/>
      <c r="I501" s="221"/>
      <c r="J501" s="221"/>
    </row>
    <row r="502" spans="5:10" x14ac:dyDescent="0.2">
      <c r="E502" s="220"/>
      <c r="H502" s="220"/>
      <c r="I502" s="221"/>
      <c r="J502" s="221"/>
    </row>
    <row r="503" spans="5:10" x14ac:dyDescent="0.2">
      <c r="E503" s="220"/>
      <c r="H503" s="220"/>
      <c r="I503" s="221"/>
      <c r="J503" s="221"/>
    </row>
    <row r="504" spans="5:10" x14ac:dyDescent="0.2">
      <c r="E504" s="220"/>
      <c r="H504" s="220"/>
      <c r="I504" s="221"/>
      <c r="J504" s="221"/>
    </row>
    <row r="505" spans="5:10" x14ac:dyDescent="0.2">
      <c r="E505" s="220"/>
      <c r="H505" s="220"/>
      <c r="I505" s="221"/>
      <c r="J505" s="221"/>
    </row>
    <row r="506" spans="5:10" x14ac:dyDescent="0.2">
      <c r="E506" s="220"/>
      <c r="H506" s="220"/>
      <c r="I506" s="221"/>
      <c r="J506" s="221"/>
    </row>
    <row r="507" spans="5:10" x14ac:dyDescent="0.2">
      <c r="E507" s="220"/>
      <c r="H507" s="220"/>
      <c r="I507" s="221"/>
      <c r="J507" s="221"/>
    </row>
    <row r="508" spans="5:10" x14ac:dyDescent="0.2">
      <c r="E508" s="220"/>
      <c r="H508" s="220"/>
      <c r="I508" s="221"/>
      <c r="J508" s="221"/>
    </row>
    <row r="509" spans="5:10" x14ac:dyDescent="0.2">
      <c r="E509" s="220"/>
      <c r="H509" s="220"/>
      <c r="I509" s="221"/>
      <c r="J509" s="221"/>
    </row>
    <row r="510" spans="5:10" x14ac:dyDescent="0.2">
      <c r="E510" s="220"/>
      <c r="H510" s="220"/>
      <c r="I510" s="221"/>
      <c r="J510" s="221"/>
    </row>
    <row r="511" spans="5:10" x14ac:dyDescent="0.2">
      <c r="E511" s="220"/>
      <c r="H511" s="220"/>
      <c r="I511" s="221"/>
      <c r="J511" s="221"/>
    </row>
    <row r="512" spans="5:10" x14ac:dyDescent="0.2">
      <c r="E512" s="220"/>
      <c r="H512" s="220"/>
      <c r="I512" s="221"/>
      <c r="J512" s="221"/>
    </row>
    <row r="513" spans="5:14" x14ac:dyDescent="0.2">
      <c r="E513" s="220"/>
      <c r="H513" s="220"/>
      <c r="I513" s="221"/>
      <c r="J513" s="221"/>
    </row>
    <row r="514" spans="5:14" x14ac:dyDescent="0.2">
      <c r="E514" s="220"/>
      <c r="H514" s="220"/>
      <c r="I514" s="221"/>
      <c r="J514" s="221"/>
    </row>
    <row r="515" spans="5:14" x14ac:dyDescent="0.2">
      <c r="E515" s="220"/>
      <c r="H515" s="220"/>
      <c r="I515" s="221"/>
      <c r="J515" s="221"/>
    </row>
    <row r="516" spans="5:14" x14ac:dyDescent="0.2">
      <c r="E516" s="220"/>
      <c r="H516" s="220"/>
      <c r="I516" s="221"/>
      <c r="J516" s="221"/>
    </row>
    <row r="517" spans="5:14" x14ac:dyDescent="0.2">
      <c r="E517" s="220"/>
      <c r="H517" s="220"/>
      <c r="I517" s="221"/>
      <c r="J517" s="221"/>
    </row>
    <row r="518" spans="5:14" x14ac:dyDescent="0.2">
      <c r="E518" s="220"/>
      <c r="H518" s="220"/>
      <c r="I518" s="221"/>
      <c r="J518" s="221"/>
    </row>
    <row r="519" spans="5:14" x14ac:dyDescent="0.2">
      <c r="E519" s="220"/>
      <c r="H519" s="220"/>
      <c r="I519" s="221"/>
      <c r="J519" s="221"/>
      <c r="K519" s="218"/>
    </row>
    <row r="520" spans="5:14" x14ac:dyDescent="0.2">
      <c r="E520" s="220"/>
      <c r="H520" s="220"/>
      <c r="I520" s="221"/>
      <c r="J520" s="221"/>
      <c r="K520" s="240"/>
    </row>
    <row r="521" spans="5:14" x14ac:dyDescent="0.2">
      <c r="E521" s="220"/>
      <c r="H521" s="220"/>
      <c r="I521" s="221"/>
      <c r="J521" s="221"/>
      <c r="K521" s="240"/>
    </row>
    <row r="522" spans="5:14" x14ac:dyDescent="0.2">
      <c r="E522" s="220"/>
      <c r="H522" s="220"/>
      <c r="I522" s="221"/>
      <c r="J522" s="221"/>
      <c r="K522" s="240"/>
    </row>
    <row r="523" spans="5:14" x14ac:dyDescent="0.2">
      <c r="E523" s="220"/>
      <c r="H523" s="220"/>
      <c r="I523" s="221"/>
      <c r="J523" s="221"/>
      <c r="K523" s="240"/>
    </row>
    <row r="524" spans="5:14" x14ac:dyDescent="0.2">
      <c r="E524" s="220"/>
      <c r="H524" s="220"/>
      <c r="I524" s="221"/>
      <c r="J524" s="221"/>
      <c r="K524" s="240"/>
    </row>
    <row r="525" spans="5:14" x14ac:dyDescent="0.2">
      <c r="E525" s="220"/>
      <c r="H525" s="220"/>
      <c r="I525" s="221"/>
      <c r="J525" s="221"/>
      <c r="K525" s="240"/>
    </row>
    <row r="526" spans="5:14" x14ac:dyDescent="0.2">
      <c r="E526" s="220"/>
      <c r="H526" s="220"/>
      <c r="I526" s="221"/>
      <c r="J526" s="221"/>
      <c r="K526" s="240"/>
    </row>
    <row r="527" spans="5:14" x14ac:dyDescent="0.2">
      <c r="E527" s="220"/>
      <c r="H527" s="220"/>
      <c r="I527" s="221"/>
      <c r="J527" s="221"/>
      <c r="K527" s="240"/>
    </row>
    <row r="528" spans="5:14" x14ac:dyDescent="0.2">
      <c r="E528" s="207"/>
      <c r="H528" s="220"/>
      <c r="I528" s="221"/>
      <c r="J528" s="221"/>
      <c r="K528" s="240"/>
      <c r="N528" s="239"/>
    </row>
    <row r="529" spans="5:11" x14ac:dyDescent="0.2">
      <c r="E529" s="207"/>
      <c r="H529" s="220"/>
      <c r="I529" s="221"/>
      <c r="J529" s="221"/>
      <c r="K529" s="240"/>
    </row>
    <row r="530" spans="5:11" x14ac:dyDescent="0.2">
      <c r="E530" s="207"/>
      <c r="H530" s="220"/>
      <c r="I530" s="221"/>
      <c r="J530" s="221"/>
      <c r="K530" s="240"/>
    </row>
    <row r="531" spans="5:11" x14ac:dyDescent="0.2">
      <c r="E531" s="207"/>
      <c r="H531" s="220"/>
      <c r="I531" s="221"/>
      <c r="J531" s="221"/>
      <c r="K531" s="240"/>
    </row>
    <row r="532" spans="5:11" x14ac:dyDescent="0.2">
      <c r="E532" s="207"/>
      <c r="H532" s="220"/>
      <c r="I532" s="221"/>
      <c r="J532" s="221"/>
      <c r="K532" s="240"/>
    </row>
    <row r="533" spans="5:11" x14ac:dyDescent="0.2">
      <c r="E533" s="207"/>
      <c r="H533" s="220"/>
      <c r="I533" s="221"/>
      <c r="J533" s="221"/>
      <c r="K533" s="240"/>
    </row>
    <row r="534" spans="5:11" x14ac:dyDescent="0.2">
      <c r="E534" s="207"/>
      <c r="H534" s="220"/>
      <c r="I534" s="221"/>
      <c r="J534" s="221"/>
      <c r="K534" s="240"/>
    </row>
    <row r="535" spans="5:11" x14ac:dyDescent="0.2">
      <c r="E535" s="207"/>
      <c r="H535" s="220"/>
      <c r="I535" s="221"/>
      <c r="J535" s="221"/>
      <c r="K535" s="240"/>
    </row>
    <row r="536" spans="5:11" x14ac:dyDescent="0.2">
      <c r="E536" s="207"/>
      <c r="H536" s="220"/>
      <c r="I536" s="221"/>
      <c r="J536" s="221"/>
      <c r="K536" s="240"/>
    </row>
    <row r="537" spans="5:11" x14ac:dyDescent="0.2">
      <c r="E537" s="207"/>
      <c r="H537" s="220"/>
      <c r="I537" s="221"/>
      <c r="J537" s="221"/>
      <c r="K537" s="240"/>
    </row>
    <row r="538" spans="5:11" x14ac:dyDescent="0.2">
      <c r="E538" s="207"/>
      <c r="H538" s="220"/>
      <c r="I538" s="221"/>
      <c r="J538" s="221"/>
      <c r="K538" s="240"/>
    </row>
    <row r="539" spans="5:11" x14ac:dyDescent="0.2">
      <c r="E539" s="207"/>
      <c r="H539" s="220"/>
      <c r="I539" s="221"/>
      <c r="J539" s="221"/>
      <c r="K539" s="240"/>
    </row>
    <row r="540" spans="5:11" x14ac:dyDescent="0.2">
      <c r="E540" s="207"/>
      <c r="H540" s="220"/>
      <c r="I540" s="221"/>
      <c r="J540" s="221"/>
      <c r="K540" s="240"/>
    </row>
    <row r="541" spans="5:11" x14ac:dyDescent="0.2">
      <c r="E541" s="207"/>
      <c r="H541" s="220"/>
      <c r="I541" s="221"/>
      <c r="J541" s="221"/>
      <c r="K541" s="240"/>
    </row>
    <row r="542" spans="5:11" x14ac:dyDescent="0.2">
      <c r="E542" s="207"/>
      <c r="H542" s="220"/>
      <c r="I542" s="221"/>
      <c r="J542" s="221"/>
      <c r="K542" s="240"/>
    </row>
    <row r="543" spans="5:11" x14ac:dyDescent="0.2">
      <c r="E543" s="207"/>
      <c r="H543" s="220"/>
      <c r="I543" s="221"/>
      <c r="J543" s="221"/>
      <c r="K543" s="240"/>
    </row>
    <row r="544" spans="5:11" x14ac:dyDescent="0.2">
      <c r="E544" s="207"/>
      <c r="H544" s="220"/>
      <c r="I544" s="221"/>
      <c r="J544" s="221"/>
      <c r="K544" s="240"/>
    </row>
    <row r="545" spans="5:11" x14ac:dyDescent="0.2">
      <c r="E545" s="207"/>
      <c r="H545" s="220"/>
      <c r="I545" s="221"/>
      <c r="J545" s="221"/>
      <c r="K545" s="240"/>
    </row>
    <row r="546" spans="5:11" x14ac:dyDescent="0.2">
      <c r="E546" s="207"/>
      <c r="H546" s="220"/>
      <c r="I546" s="221"/>
      <c r="J546" s="221"/>
      <c r="K546" s="240"/>
    </row>
    <row r="547" spans="5:11" x14ac:dyDescent="0.2">
      <c r="E547" s="207"/>
      <c r="H547" s="220"/>
      <c r="I547" s="221"/>
      <c r="J547" s="221"/>
      <c r="K547" s="240"/>
    </row>
    <row r="548" spans="5:11" x14ac:dyDescent="0.2">
      <c r="E548" s="207"/>
      <c r="H548" s="220"/>
      <c r="I548" s="221"/>
      <c r="J548" s="221"/>
      <c r="K548" s="240"/>
    </row>
    <row r="549" spans="5:11" x14ac:dyDescent="0.2">
      <c r="E549" s="207"/>
      <c r="H549" s="220"/>
      <c r="I549" s="221"/>
      <c r="J549" s="221"/>
      <c r="K549" s="240"/>
    </row>
    <row r="550" spans="5:11" x14ac:dyDescent="0.2">
      <c r="E550" s="207"/>
      <c r="H550" s="220"/>
      <c r="I550" s="221"/>
      <c r="J550" s="221"/>
      <c r="K550" s="240"/>
    </row>
    <row r="551" spans="5:11" x14ac:dyDescent="0.2">
      <c r="E551" s="207"/>
      <c r="H551" s="220"/>
      <c r="I551" s="221"/>
      <c r="J551" s="221"/>
      <c r="K551" s="240"/>
    </row>
    <row r="552" spans="5:11" x14ac:dyDescent="0.2">
      <c r="E552" s="207"/>
      <c r="H552" s="220"/>
      <c r="I552" s="221"/>
      <c r="J552" s="221"/>
      <c r="K552" s="240"/>
    </row>
    <row r="553" spans="5:11" x14ac:dyDescent="0.2">
      <c r="E553" s="207"/>
      <c r="H553" s="220"/>
      <c r="I553" s="221"/>
      <c r="J553" s="221"/>
      <c r="K553" s="240"/>
    </row>
    <row r="554" spans="5:11" x14ac:dyDescent="0.2">
      <c r="E554" s="207"/>
      <c r="H554" s="220"/>
      <c r="I554" s="221"/>
      <c r="J554" s="221"/>
      <c r="K554" s="240"/>
    </row>
    <row r="555" spans="5:11" x14ac:dyDescent="0.2">
      <c r="E555" s="207"/>
      <c r="H555" s="220"/>
      <c r="I555" s="221"/>
      <c r="J555" s="221"/>
      <c r="K555" s="240"/>
    </row>
    <row r="556" spans="5:11" x14ac:dyDescent="0.2">
      <c r="E556" s="207"/>
      <c r="H556" s="220"/>
      <c r="I556" s="221"/>
      <c r="J556" s="221"/>
      <c r="K556" s="240"/>
    </row>
    <row r="557" spans="5:11" x14ac:dyDescent="0.2">
      <c r="E557" s="207"/>
      <c r="H557" s="220"/>
      <c r="I557" s="221"/>
      <c r="J557" s="221"/>
      <c r="K557" s="240"/>
    </row>
    <row r="558" spans="5:11" x14ac:dyDescent="0.2">
      <c r="E558" s="207"/>
      <c r="H558" s="220"/>
      <c r="I558" s="221"/>
      <c r="J558" s="221"/>
      <c r="K558" s="240"/>
    </row>
    <row r="559" spans="5:11" x14ac:dyDescent="0.2">
      <c r="E559" s="207"/>
      <c r="H559" s="220"/>
      <c r="I559" s="221"/>
      <c r="J559" s="221"/>
      <c r="K559" s="240"/>
    </row>
    <row r="560" spans="5:11" x14ac:dyDescent="0.2">
      <c r="E560" s="207"/>
      <c r="H560" s="220"/>
      <c r="I560" s="221"/>
      <c r="J560" s="221"/>
      <c r="K560" s="240"/>
    </row>
    <row r="561" spans="5:11" x14ac:dyDescent="0.2">
      <c r="E561" s="207"/>
      <c r="H561" s="220"/>
      <c r="I561" s="221"/>
      <c r="J561" s="221"/>
      <c r="K561" s="240"/>
    </row>
    <row r="562" spans="5:11" x14ac:dyDescent="0.2">
      <c r="E562" s="207"/>
      <c r="H562" s="220"/>
      <c r="I562" s="221"/>
      <c r="J562" s="221"/>
      <c r="K562" s="240"/>
    </row>
    <row r="563" spans="5:11" x14ac:dyDescent="0.2">
      <c r="E563" s="207"/>
      <c r="H563" s="220"/>
      <c r="I563" s="221"/>
      <c r="J563" s="221"/>
      <c r="K563" s="240"/>
    </row>
    <row r="564" spans="5:11" x14ac:dyDescent="0.2">
      <c r="E564" s="207"/>
      <c r="H564" s="220"/>
      <c r="I564" s="221"/>
      <c r="J564" s="221"/>
      <c r="K564" s="240"/>
    </row>
    <row r="565" spans="5:11" x14ac:dyDescent="0.2">
      <c r="E565" s="207"/>
      <c r="H565" s="220"/>
      <c r="I565" s="221"/>
      <c r="J565" s="221"/>
      <c r="K565" s="240"/>
    </row>
    <row r="566" spans="5:11" x14ac:dyDescent="0.2">
      <c r="E566" s="207"/>
      <c r="H566" s="220"/>
      <c r="I566" s="221"/>
      <c r="J566" s="221"/>
      <c r="K566" s="240"/>
    </row>
    <row r="567" spans="5:11" x14ac:dyDescent="0.2">
      <c r="E567" s="207"/>
      <c r="H567" s="220"/>
      <c r="I567" s="221"/>
      <c r="J567" s="221"/>
      <c r="K567" s="240"/>
    </row>
    <row r="568" spans="5:11" x14ac:dyDescent="0.2">
      <c r="E568" s="207"/>
      <c r="H568" s="220"/>
      <c r="I568" s="221"/>
      <c r="J568" s="221"/>
      <c r="K568" s="240"/>
    </row>
    <row r="569" spans="5:11" x14ac:dyDescent="0.2">
      <c r="E569" s="207"/>
      <c r="H569" s="220"/>
      <c r="I569" s="221"/>
      <c r="J569" s="221"/>
      <c r="K569" s="240"/>
    </row>
    <row r="570" spans="5:11" x14ac:dyDescent="0.2">
      <c r="E570" s="207"/>
      <c r="H570" s="220"/>
      <c r="I570" s="221"/>
      <c r="J570" s="221"/>
      <c r="K570" s="240"/>
    </row>
    <row r="571" spans="5:11" x14ac:dyDescent="0.2">
      <c r="E571" s="207"/>
      <c r="H571" s="220"/>
      <c r="I571" s="221"/>
      <c r="J571" s="221"/>
      <c r="K571" s="240"/>
    </row>
    <row r="572" spans="5:11" x14ac:dyDescent="0.2">
      <c r="E572" s="207"/>
      <c r="H572" s="220"/>
      <c r="I572" s="221"/>
      <c r="J572" s="221"/>
      <c r="K572" s="240"/>
    </row>
    <row r="573" spans="5:11" x14ac:dyDescent="0.2">
      <c r="E573" s="207"/>
      <c r="H573" s="220"/>
      <c r="I573" s="221"/>
      <c r="J573" s="221"/>
      <c r="K573" s="240"/>
    </row>
    <row r="574" spans="5:11" x14ac:dyDescent="0.2">
      <c r="E574" s="207"/>
      <c r="H574" s="220"/>
      <c r="I574" s="221"/>
      <c r="J574" s="221"/>
      <c r="K574" s="240"/>
    </row>
    <row r="575" spans="5:11" x14ac:dyDescent="0.2">
      <c r="E575" s="207"/>
      <c r="H575" s="220"/>
      <c r="I575" s="221"/>
      <c r="J575" s="221"/>
      <c r="K575" s="240"/>
    </row>
    <row r="576" spans="5:11" x14ac:dyDescent="0.2">
      <c r="E576" s="207"/>
      <c r="H576" s="220"/>
      <c r="I576" s="221"/>
      <c r="J576" s="221"/>
      <c r="K576" s="240"/>
    </row>
    <row r="577" spans="5:11" x14ac:dyDescent="0.2">
      <c r="E577" s="207"/>
      <c r="H577" s="220"/>
      <c r="I577" s="221"/>
      <c r="J577" s="221"/>
      <c r="K577" s="240"/>
    </row>
    <row r="578" spans="5:11" x14ac:dyDescent="0.2">
      <c r="E578" s="207"/>
      <c r="H578" s="220"/>
      <c r="I578" s="221"/>
      <c r="J578" s="221"/>
      <c r="K578" s="240"/>
    </row>
    <row r="579" spans="5:11" x14ac:dyDescent="0.2">
      <c r="E579" s="207"/>
      <c r="H579" s="220"/>
      <c r="I579" s="221"/>
      <c r="J579" s="221"/>
      <c r="K579" s="240"/>
    </row>
    <row r="580" spans="5:11" x14ac:dyDescent="0.2">
      <c r="E580" s="207"/>
      <c r="H580" s="220"/>
      <c r="I580" s="221"/>
      <c r="J580" s="221"/>
      <c r="K580" s="240"/>
    </row>
    <row r="581" spans="5:11" x14ac:dyDescent="0.2">
      <c r="E581" s="207"/>
      <c r="H581" s="220"/>
      <c r="I581" s="221"/>
      <c r="J581" s="221"/>
      <c r="K581" s="240"/>
    </row>
    <row r="582" spans="5:11" x14ac:dyDescent="0.2">
      <c r="E582" s="207"/>
      <c r="H582" s="220"/>
      <c r="I582" s="221"/>
      <c r="J582" s="221"/>
      <c r="K582" s="240"/>
    </row>
    <row r="583" spans="5:11" x14ac:dyDescent="0.2">
      <c r="E583" s="207"/>
      <c r="H583" s="220"/>
      <c r="I583" s="221"/>
      <c r="J583" s="221"/>
      <c r="K583" s="240"/>
    </row>
    <row r="584" spans="5:11" x14ac:dyDescent="0.2">
      <c r="E584" s="207"/>
      <c r="H584" s="220"/>
      <c r="I584" s="221"/>
      <c r="J584" s="221"/>
      <c r="K584" s="240"/>
    </row>
    <row r="585" spans="5:11" x14ac:dyDescent="0.2">
      <c r="E585" s="207"/>
      <c r="H585" s="220"/>
      <c r="I585" s="221"/>
      <c r="J585" s="221"/>
      <c r="K585" s="240"/>
    </row>
    <row r="586" spans="5:11" x14ac:dyDescent="0.2">
      <c r="E586" s="207"/>
      <c r="H586" s="220"/>
      <c r="I586" s="221"/>
      <c r="J586" s="221"/>
      <c r="K586" s="240"/>
    </row>
    <row r="587" spans="5:11" x14ac:dyDescent="0.2">
      <c r="E587" s="207"/>
      <c r="H587" s="220"/>
      <c r="I587" s="221"/>
      <c r="J587" s="221"/>
      <c r="K587" s="240"/>
    </row>
    <row r="588" spans="5:11" x14ac:dyDescent="0.2">
      <c r="E588" s="207"/>
      <c r="H588" s="220"/>
      <c r="I588" s="221"/>
      <c r="J588" s="221"/>
      <c r="K588" s="240"/>
    </row>
    <row r="589" spans="5:11" x14ac:dyDescent="0.2">
      <c r="E589" s="207"/>
      <c r="H589" s="220"/>
      <c r="I589" s="221"/>
      <c r="J589" s="221"/>
      <c r="K589" s="240"/>
    </row>
    <row r="590" spans="5:11" x14ac:dyDescent="0.2">
      <c r="E590" s="207"/>
      <c r="H590" s="220"/>
      <c r="I590" s="221"/>
      <c r="J590" s="221"/>
      <c r="K590" s="240"/>
    </row>
    <row r="591" spans="5:11" x14ac:dyDescent="0.2">
      <c r="E591" s="207"/>
      <c r="H591" s="220"/>
      <c r="I591" s="221"/>
      <c r="J591" s="221"/>
      <c r="K591" s="240"/>
    </row>
    <row r="592" spans="5:11" x14ac:dyDescent="0.2">
      <c r="E592" s="207"/>
      <c r="H592" s="220"/>
      <c r="I592" s="221"/>
      <c r="J592" s="221"/>
      <c r="K592" s="240"/>
    </row>
    <row r="593" spans="5:11" x14ac:dyDescent="0.2">
      <c r="E593" s="207"/>
      <c r="H593" s="220"/>
      <c r="I593" s="221"/>
      <c r="J593" s="221"/>
      <c r="K593" s="240"/>
    </row>
    <row r="594" spans="5:11" x14ac:dyDescent="0.2">
      <c r="E594" s="207"/>
      <c r="H594" s="220"/>
      <c r="I594" s="221"/>
      <c r="J594" s="221"/>
      <c r="K594" s="240"/>
    </row>
    <row r="595" spans="5:11" x14ac:dyDescent="0.2">
      <c r="E595" s="207"/>
      <c r="H595" s="220"/>
      <c r="I595" s="221"/>
      <c r="J595" s="221"/>
      <c r="K595" s="240"/>
    </row>
    <row r="596" spans="5:11" x14ac:dyDescent="0.2">
      <c r="E596" s="207"/>
      <c r="H596" s="220"/>
      <c r="I596" s="221"/>
      <c r="J596" s="221"/>
      <c r="K596" s="240"/>
    </row>
    <row r="597" spans="5:11" x14ac:dyDescent="0.2">
      <c r="E597" s="207"/>
      <c r="H597" s="220"/>
      <c r="I597" s="221"/>
      <c r="J597" s="221"/>
      <c r="K597" s="240"/>
    </row>
    <row r="598" spans="5:11" x14ac:dyDescent="0.2">
      <c r="E598" s="207"/>
      <c r="H598" s="220"/>
      <c r="I598" s="221"/>
      <c r="J598" s="221"/>
      <c r="K598" s="240"/>
    </row>
    <row r="599" spans="5:11" x14ac:dyDescent="0.2">
      <c r="E599" s="207"/>
      <c r="H599" s="220"/>
      <c r="I599" s="221"/>
      <c r="J599" s="221"/>
      <c r="K599" s="240"/>
    </row>
    <row r="600" spans="5:11" x14ac:dyDescent="0.2">
      <c r="E600" s="207"/>
      <c r="H600" s="220"/>
      <c r="I600" s="221"/>
      <c r="J600" s="221"/>
      <c r="K600" s="240"/>
    </row>
    <row r="601" spans="5:11" x14ac:dyDescent="0.2">
      <c r="E601" s="207"/>
      <c r="H601" s="220"/>
      <c r="I601" s="221"/>
      <c r="J601" s="221"/>
      <c r="K601" s="240"/>
    </row>
    <row r="602" spans="5:11" x14ac:dyDescent="0.2">
      <c r="E602" s="207"/>
      <c r="H602" s="220"/>
      <c r="I602" s="221"/>
      <c r="J602" s="221"/>
      <c r="K602" s="240"/>
    </row>
    <row r="603" spans="5:11" x14ac:dyDescent="0.2">
      <c r="E603" s="207"/>
      <c r="H603" s="220"/>
      <c r="I603" s="221"/>
      <c r="J603" s="221"/>
      <c r="K603" s="240"/>
    </row>
    <row r="604" spans="5:11" x14ac:dyDescent="0.2">
      <c r="E604" s="207"/>
      <c r="H604" s="220"/>
      <c r="I604" s="221"/>
      <c r="J604" s="221"/>
      <c r="K604" s="240"/>
    </row>
    <row r="605" spans="5:11" x14ac:dyDescent="0.2">
      <c r="E605" s="207"/>
      <c r="H605" s="220"/>
      <c r="I605" s="221"/>
      <c r="J605" s="221"/>
      <c r="K605" s="240"/>
    </row>
    <row r="606" spans="5:11" x14ac:dyDescent="0.2">
      <c r="E606" s="207"/>
      <c r="H606" s="220"/>
      <c r="I606" s="221"/>
      <c r="J606" s="221"/>
      <c r="K606" s="240"/>
    </row>
    <row r="607" spans="5:11" x14ac:dyDescent="0.2">
      <c r="E607" s="207"/>
      <c r="H607" s="220"/>
      <c r="I607" s="221"/>
      <c r="J607" s="221"/>
      <c r="K607" s="240"/>
    </row>
    <row r="608" spans="5:11" x14ac:dyDescent="0.2">
      <c r="E608" s="207"/>
      <c r="H608" s="220"/>
      <c r="I608" s="221"/>
      <c r="J608" s="221"/>
      <c r="K608" s="240"/>
    </row>
    <row r="609" spans="5:11" x14ac:dyDescent="0.2">
      <c r="E609" s="207"/>
      <c r="H609" s="220"/>
      <c r="I609" s="221"/>
      <c r="J609" s="221"/>
      <c r="K609" s="240"/>
    </row>
    <row r="610" spans="5:11" x14ac:dyDescent="0.2">
      <c r="E610" s="207"/>
      <c r="H610" s="220"/>
      <c r="I610" s="221"/>
      <c r="J610" s="221"/>
      <c r="K610" s="240"/>
    </row>
    <row r="611" spans="5:11" x14ac:dyDescent="0.2">
      <c r="E611" s="207"/>
      <c r="G611" s="241"/>
      <c r="H611" s="220"/>
      <c r="I611" s="221"/>
      <c r="J611" s="221"/>
    </row>
    <row r="612" spans="5:11" x14ac:dyDescent="0.2">
      <c r="E612" s="207"/>
      <c r="G612" s="241"/>
      <c r="H612" s="220"/>
      <c r="I612" s="221"/>
      <c r="J612" s="221"/>
    </row>
    <row r="613" spans="5:11" x14ac:dyDescent="0.2">
      <c r="E613" s="207"/>
      <c r="G613" s="241"/>
      <c r="H613" s="220"/>
      <c r="I613" s="221"/>
      <c r="J613" s="221"/>
    </row>
    <row r="614" spans="5:11" x14ac:dyDescent="0.2">
      <c r="E614" s="207"/>
      <c r="G614" s="241"/>
      <c r="H614" s="220"/>
      <c r="I614" s="221"/>
      <c r="J614" s="221"/>
    </row>
    <row r="615" spans="5:11" x14ac:dyDescent="0.2">
      <c r="E615" s="207"/>
      <c r="G615" s="241"/>
      <c r="H615" s="220"/>
      <c r="I615" s="221"/>
      <c r="J615" s="221"/>
    </row>
    <row r="616" spans="5:11" x14ac:dyDescent="0.2">
      <c r="E616" s="207"/>
      <c r="G616" s="241"/>
      <c r="H616" s="220"/>
      <c r="I616" s="221"/>
      <c r="J616" s="221"/>
    </row>
    <row r="617" spans="5:11" x14ac:dyDescent="0.2">
      <c r="E617" s="207"/>
      <c r="G617" s="241"/>
      <c r="H617" s="220"/>
      <c r="I617" s="221"/>
      <c r="J617" s="221"/>
    </row>
    <row r="618" spans="5:11" x14ac:dyDescent="0.2">
      <c r="E618" s="207"/>
      <c r="G618" s="241"/>
      <c r="H618" s="220"/>
      <c r="I618" s="221"/>
      <c r="J618" s="221"/>
    </row>
    <row r="619" spans="5:11" x14ac:dyDescent="0.2">
      <c r="E619" s="207"/>
      <c r="G619" s="241"/>
      <c r="H619" s="220"/>
      <c r="I619" s="221"/>
      <c r="J619" s="221"/>
    </row>
    <row r="620" spans="5:11" x14ac:dyDescent="0.2">
      <c r="E620" s="207"/>
      <c r="G620" s="241"/>
      <c r="H620" s="220"/>
      <c r="I620" s="221"/>
      <c r="J620" s="221"/>
    </row>
    <row r="621" spans="5:11" x14ac:dyDescent="0.2">
      <c r="E621" s="207"/>
      <c r="G621" s="241"/>
      <c r="H621" s="220"/>
      <c r="I621" s="221"/>
      <c r="J621" s="221"/>
    </row>
    <row r="622" spans="5:11" x14ac:dyDescent="0.2">
      <c r="E622" s="207"/>
      <c r="G622" s="241"/>
      <c r="H622" s="220"/>
      <c r="I622" s="221"/>
      <c r="J622" s="221"/>
    </row>
    <row r="623" spans="5:11" x14ac:dyDescent="0.2">
      <c r="E623" s="207"/>
      <c r="G623" s="241"/>
      <c r="H623" s="220"/>
      <c r="I623" s="221"/>
      <c r="J623" s="221"/>
    </row>
    <row r="624" spans="5:11" x14ac:dyDescent="0.2">
      <c r="E624" s="207"/>
      <c r="G624" s="241"/>
      <c r="H624" s="220"/>
      <c r="I624" s="221"/>
      <c r="J624" s="221"/>
    </row>
    <row r="625" spans="5:10" x14ac:dyDescent="0.2">
      <c r="E625" s="207"/>
      <c r="G625" s="241"/>
      <c r="H625" s="220"/>
      <c r="I625" s="221"/>
      <c r="J625" s="221"/>
    </row>
    <row r="626" spans="5:10" x14ac:dyDescent="0.2">
      <c r="E626" s="207"/>
      <c r="G626" s="241"/>
      <c r="H626" s="220"/>
      <c r="I626" s="221"/>
      <c r="J626" s="221"/>
    </row>
    <row r="627" spans="5:10" x14ac:dyDescent="0.2">
      <c r="E627" s="207"/>
      <c r="G627" s="241"/>
      <c r="H627" s="220"/>
      <c r="I627" s="221"/>
      <c r="J627" s="221"/>
    </row>
    <row r="628" spans="5:10" x14ac:dyDescent="0.2">
      <c r="E628" s="207"/>
      <c r="G628" s="241"/>
      <c r="H628" s="220"/>
      <c r="I628" s="221"/>
      <c r="J628" s="221"/>
    </row>
    <row r="629" spans="5:10" x14ac:dyDescent="0.2">
      <c r="E629" s="207"/>
      <c r="G629" s="241"/>
      <c r="H629" s="220"/>
      <c r="I629" s="221"/>
      <c r="J629" s="221"/>
    </row>
    <row r="630" spans="5:10" x14ac:dyDescent="0.2">
      <c r="E630" s="207"/>
      <c r="G630" s="241"/>
      <c r="H630" s="220"/>
      <c r="I630" s="221"/>
      <c r="J630" s="221"/>
    </row>
    <row r="631" spans="5:10" x14ac:dyDescent="0.2">
      <c r="E631" s="207"/>
      <c r="G631" s="241"/>
      <c r="H631" s="220"/>
      <c r="I631" s="221"/>
      <c r="J631" s="221"/>
    </row>
    <row r="632" spans="5:10" x14ac:dyDescent="0.2">
      <c r="E632" s="207"/>
      <c r="G632" s="241"/>
      <c r="H632" s="220"/>
      <c r="I632" s="221"/>
      <c r="J632" s="221"/>
    </row>
    <row r="633" spans="5:10" x14ac:dyDescent="0.2">
      <c r="E633" s="207"/>
      <c r="G633" s="241"/>
      <c r="H633" s="220"/>
      <c r="I633" s="221"/>
      <c r="J633" s="221"/>
    </row>
    <row r="634" spans="5:10" x14ac:dyDescent="0.2">
      <c r="E634" s="207"/>
      <c r="G634" s="241"/>
      <c r="H634" s="220"/>
      <c r="I634" s="221"/>
      <c r="J634" s="221"/>
    </row>
    <row r="635" spans="5:10" x14ac:dyDescent="0.2">
      <c r="E635" s="207"/>
      <c r="G635" s="241"/>
      <c r="H635" s="220"/>
      <c r="I635" s="221"/>
      <c r="J635" s="221"/>
    </row>
    <row r="636" spans="5:10" x14ac:dyDescent="0.2">
      <c r="E636" s="207"/>
      <c r="G636" s="241"/>
      <c r="H636" s="220"/>
      <c r="I636" s="221"/>
      <c r="J636" s="221"/>
    </row>
    <row r="637" spans="5:10" x14ac:dyDescent="0.2">
      <c r="E637" s="207"/>
      <c r="G637" s="241"/>
      <c r="H637" s="220"/>
      <c r="I637" s="221"/>
      <c r="J637" s="221"/>
    </row>
    <row r="638" spans="5:10" x14ac:dyDescent="0.2">
      <c r="E638" s="207"/>
      <c r="G638" s="241"/>
      <c r="H638" s="220"/>
      <c r="I638" s="221"/>
      <c r="J638" s="221"/>
    </row>
    <row r="639" spans="5:10" x14ac:dyDescent="0.2">
      <c r="E639" s="207"/>
      <c r="G639" s="241"/>
      <c r="H639" s="220"/>
      <c r="I639" s="221"/>
      <c r="J639" s="221"/>
    </row>
    <row r="640" spans="5:10" x14ac:dyDescent="0.2">
      <c r="E640" s="207"/>
      <c r="G640" s="241"/>
      <c r="H640" s="220"/>
      <c r="I640" s="221"/>
      <c r="J640" s="221"/>
    </row>
    <row r="641" spans="5:11" x14ac:dyDescent="0.2">
      <c r="E641" s="207"/>
      <c r="G641" s="241"/>
      <c r="H641" s="220"/>
      <c r="I641" s="221"/>
      <c r="J641" s="221"/>
    </row>
    <row r="642" spans="5:11" x14ac:dyDescent="0.2">
      <c r="E642" s="207"/>
      <c r="G642" s="241"/>
      <c r="H642" s="220"/>
      <c r="I642" s="221"/>
      <c r="J642" s="221"/>
    </row>
    <row r="643" spans="5:11" x14ac:dyDescent="0.2">
      <c r="E643" s="207"/>
      <c r="G643" s="241"/>
      <c r="H643" s="220"/>
      <c r="I643" s="221"/>
      <c r="J643" s="221"/>
    </row>
    <row r="644" spans="5:11" x14ac:dyDescent="0.2">
      <c r="E644" s="207"/>
      <c r="G644" s="241"/>
      <c r="H644" s="220"/>
      <c r="I644" s="221"/>
      <c r="J644" s="221"/>
    </row>
    <row r="645" spans="5:11" x14ac:dyDescent="0.2">
      <c r="E645" s="207"/>
      <c r="G645" s="241"/>
      <c r="H645" s="220"/>
      <c r="I645" s="221"/>
      <c r="J645" s="221"/>
    </row>
    <row r="646" spans="5:11" x14ac:dyDescent="0.2">
      <c r="E646" s="207"/>
      <c r="G646" s="241"/>
      <c r="H646" s="220"/>
      <c r="I646" s="221"/>
      <c r="J646" s="221"/>
    </row>
    <row r="647" spans="5:11" x14ac:dyDescent="0.2">
      <c r="E647" s="207"/>
      <c r="G647" s="241"/>
      <c r="H647" s="220"/>
      <c r="I647" s="221"/>
      <c r="J647" s="221"/>
    </row>
    <row r="648" spans="5:11" x14ac:dyDescent="0.2">
      <c r="E648" s="207"/>
      <c r="G648" s="241"/>
      <c r="H648" s="220"/>
      <c r="I648" s="221"/>
      <c r="J648" s="221"/>
      <c r="K648" s="205"/>
    </row>
    <row r="649" spans="5:11" x14ac:dyDescent="0.2">
      <c r="E649" s="207"/>
      <c r="G649" s="241"/>
      <c r="H649" s="220"/>
      <c r="I649" s="221"/>
      <c r="J649" s="221"/>
      <c r="K649" s="205"/>
    </row>
    <row r="650" spans="5:11" x14ac:dyDescent="0.2">
      <c r="E650" s="207"/>
      <c r="G650" s="241"/>
      <c r="H650" s="220"/>
      <c r="I650" s="221"/>
      <c r="J650" s="221"/>
      <c r="K650" s="205"/>
    </row>
    <row r="651" spans="5:11" x14ac:dyDescent="0.2">
      <c r="E651" s="207"/>
      <c r="G651" s="241"/>
      <c r="H651" s="220"/>
      <c r="I651" s="221"/>
      <c r="J651" s="221"/>
      <c r="K651" s="205"/>
    </row>
    <row r="652" spans="5:11" x14ac:dyDescent="0.2">
      <c r="E652" s="207"/>
      <c r="G652" s="241"/>
      <c r="H652" s="220"/>
      <c r="I652" s="221"/>
      <c r="J652" s="221"/>
      <c r="K652" s="205"/>
    </row>
    <row r="653" spans="5:11" x14ac:dyDescent="0.2">
      <c r="E653" s="207"/>
      <c r="G653" s="241"/>
      <c r="H653" s="220"/>
      <c r="I653" s="221"/>
      <c r="J653" s="221"/>
      <c r="K653" s="205"/>
    </row>
    <row r="654" spans="5:11" x14ac:dyDescent="0.2">
      <c r="E654" s="207"/>
      <c r="G654" s="241"/>
      <c r="H654" s="220"/>
      <c r="I654" s="221"/>
      <c r="J654" s="221"/>
    </row>
    <row r="655" spans="5:11" x14ac:dyDescent="0.2">
      <c r="E655" s="207"/>
      <c r="G655" s="241"/>
      <c r="H655" s="220"/>
      <c r="I655" s="221"/>
      <c r="J655" s="221"/>
    </row>
    <row r="656" spans="5:11" x14ac:dyDescent="0.2">
      <c r="E656" s="207"/>
      <c r="G656" s="241"/>
      <c r="H656" s="220"/>
      <c r="I656" s="221"/>
      <c r="J656" s="221"/>
    </row>
    <row r="657" spans="5:10" x14ac:dyDescent="0.2">
      <c r="E657" s="207"/>
      <c r="G657" s="241"/>
      <c r="H657" s="220"/>
      <c r="I657" s="221"/>
      <c r="J657" s="221"/>
    </row>
    <row r="658" spans="5:10" x14ac:dyDescent="0.2">
      <c r="E658" s="207"/>
      <c r="G658" s="241"/>
      <c r="H658" s="220"/>
      <c r="I658" s="221"/>
      <c r="J658" s="221"/>
    </row>
    <row r="659" spans="5:10" x14ac:dyDescent="0.2">
      <c r="E659" s="207"/>
      <c r="G659" s="241"/>
      <c r="H659" s="220"/>
      <c r="I659" s="221"/>
      <c r="J659" s="221"/>
    </row>
  </sheetData>
  <phoneticPr fontId="22" type="noConversion"/>
  <pageMargins left="0.75" right="0.75" top="1" bottom="1" header="0.5" footer="0.5"/>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ZaCode xmlns="7f26298d-0d4d-4af7-92ce-0ab1d43f87ad" xsi:nil="true"/>
    <TaxKeywordTaxHTField xmlns="7f26298d-0d4d-4af7-92ce-0ab1d43f87ad">
      <Terms xmlns="http://schemas.microsoft.com/office/infopath/2007/PartnerControls">
        <TermInfo xmlns="http://schemas.microsoft.com/office/infopath/2007/PartnerControls">
          <TermName xmlns="http://schemas.microsoft.com/office/infopath/2007/PartnerControls">acute psychiatrische zorg</TermName>
          <TermId xmlns="http://schemas.microsoft.com/office/infopath/2007/PartnerControls">bc7f4e7a-bf03-471e-bb8a-addf5a6ed039</TermId>
        </TermInfo>
      </Terms>
    </TaxKeywordTaxHTField>
    <NZAKeywordsTaxHTField0 xmlns="7f26298d-0d4d-4af7-92ce-0ab1d43f87ad">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e9edb618-4ff6-43f0-9c38-1cfc39721967</TermId>
        </TermInfo>
      </Terms>
    </NZAKeywordsTaxHTField0>
    <TaxCatchAll xmlns="7f26298d-0d4d-4af7-92ce-0ab1d43f87ad">
      <Value>3</Value>
      <Value>36</Value>
      <Value>7</Value>
    </TaxCatchAll>
    <NZaDocumentTypeTaxHTField0 xmlns="7f26298d-0d4d-4af7-92ce-0ab1d43f87ad">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3f81d521-c7b4-4296-8cef-ccfc32112562</TermId>
        </TermInfo>
      </Terms>
    </NZaDocumentTypeTaxHTField0>
    <NZaSitenaam xmlns="7f26298d-0d4d-4af7-92ce-0ab1d43f87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NZa Excel" ma:contentTypeID="0x01010089BF87867BB8444E97CDA015CAB0EF550060B614108C59534BA6164326FF85350B" ma:contentTypeVersion="45" ma:contentTypeDescription="Nieuw(e) NZa Excel maken" ma:contentTypeScope="" ma:versionID="8d9e69fb92f5b8be1c440a44949db48d">
  <xsd:schema xmlns:xsd="http://www.w3.org/2001/XMLSchema" xmlns:xs="http://www.w3.org/2001/XMLSchema" xmlns:p="http://schemas.microsoft.com/office/2006/metadata/properties" xmlns:ns2="7f26298d-0d4d-4af7-92ce-0ab1d43f87ad" targetNamespace="http://schemas.microsoft.com/office/2006/metadata/properties" ma:root="true" ma:fieldsID="86c9cb1499fe8167d3c924ba70691eca" ns2:_="">
    <xsd:import namespace="7f26298d-0d4d-4af7-92ce-0ab1d43f87ad"/>
    <xsd:element name="properties">
      <xsd:complexType>
        <xsd:sequence>
          <xsd:element name="documentManagement">
            <xsd:complexType>
              <xsd:all>
                <xsd:element ref="ns2:NZaDocumentTypeTaxHTField0" minOccurs="0"/>
                <xsd:element ref="ns2:TaxCatchAll" minOccurs="0"/>
                <xsd:element ref="ns2:TaxCatchAllLabel" minOccurs="0"/>
                <xsd:element ref="ns2:NZAKeywordsTaxHTField0" minOccurs="0"/>
                <xsd:element ref="ns2:NZaCode" minOccurs="0"/>
                <xsd:element ref="ns2:NZaSitenaam"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6298d-0d4d-4af7-92ce-0ab1d43f87ad" elementFormDefault="qualified">
    <xsd:import namespace="http://schemas.microsoft.com/office/2006/documentManagement/types"/>
    <xsd:import namespace="http://schemas.microsoft.com/office/infopath/2007/PartnerControls"/>
    <xsd:element name="NZaDocumentTypeTaxHTField0" ma:index="8" ma:taxonomy="true" ma:internalName="NZaDocumentTypeTaxHTField0" ma:taxonomyFieldName="NZaDocumentType" ma:displayName="Document type" ma:readOnly="false" ma:default="-1;#Memo|78ba084f-d3d0-4a7b-8705-51a954ccf820" ma:fieldId="{56b81d61-629f-4ad5-8d2c-3484250b19ad}" ma:sspId="62769a40-37e0-45cc-9869-824e861ba835" ma:termSetId="b01610fc-3b6f-48de-a7db-c93324c2be6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a5b50fb9-ec65-4a3d-8b6c-fa8f22773941}" ma:internalName="TaxCatchAll" ma:readOnly="false" ma:showField="CatchAllData" ma:web="b3ec6bfa-5b7a-443a-ac27-6f9d4bf9d6a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5b50fb9-ec65-4a3d-8b6c-fa8f22773941}" ma:internalName="TaxCatchAllLabel" ma:readOnly="true" ma:showField="CatchAllDataLabel" ma:web="b3ec6bfa-5b7a-443a-ac27-6f9d4bf9d6ad">
      <xsd:complexType>
        <xsd:complexContent>
          <xsd:extension base="dms:MultiChoiceLookup">
            <xsd:sequence>
              <xsd:element name="Value" type="dms:Lookup" maxOccurs="unbounded" minOccurs="0" nillable="true"/>
            </xsd:sequence>
          </xsd:extension>
        </xsd:complexContent>
      </xsd:complexType>
    </xsd:element>
    <xsd:element name="NZAKeywordsTaxHTField0" ma:index="12" ma:taxonomy="true" ma:internalName="NZAKeywordsTaxHTField0" ma:taxonomyFieldName="NZAKeywords" ma:displayName="NZa-zoekwoorden" ma:readOnly="false" ma:fieldId="{9868129a-d3c2-495c-9747-497060499561}" ma:taxonomyMulti="true" ma:sspId="62769a40-37e0-45cc-9869-824e861ba835" ma:termSetId="a235d4e6-58b3-49a9-b614-13ca25ac811d" ma:anchorId="00000000-0000-0000-0000-000000000000" ma:open="false" ma:isKeyword="false">
      <xsd:complexType>
        <xsd:sequence>
          <xsd:element ref="pc:Terms" minOccurs="0" maxOccurs="1"/>
        </xsd:sequence>
      </xsd:complexType>
    </xsd:element>
    <xsd:element name="NZaCode" ma:index="14" nillable="true" ma:displayName="Code" ma:internalName="NZaCode" ma:readOnly="false">
      <xsd:simpleType>
        <xsd:restriction base="dms:Text">
          <xsd:maxLength value="255"/>
        </xsd:restriction>
      </xsd:simpleType>
    </xsd:element>
    <xsd:element name="NZaSitenaam" ma:index="15" nillable="true" ma:displayName="Sitenaam" ma:internalName="NZaSitenaam" ma:readOnly="false">
      <xsd:simpleType>
        <xsd:restriction base="dms:Text">
          <xsd:maxLength value="255"/>
        </xsd:restriction>
      </xsd:simpleType>
    </xsd:element>
    <xsd:element name="TaxKeywordTaxHTField" ma:index="16" nillable="true" ma:taxonomy="true" ma:internalName="TaxKeywordTaxHTField" ma:taxonomyFieldName="TaxKeyword" ma:displayName="Extra zoekwoorden" ma:readOnly="false" ma:fieldId="{23f27201-bee3-471e-b2e7-b64fd8b7ca38}" ma:taxonomyMulti="true" ma:sspId="62769a40-37e0-45cc-9869-824e861ba835"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2769a40-37e0-45cc-9869-824e861ba835" ContentTypeId="0x01010089BF87867BB8444E97CDA015CAB0EF55" PreviousValue="false"/>
</file>

<file path=customXml/itemProps1.xml><?xml version="1.0" encoding="utf-8"?>
<ds:datastoreItem xmlns:ds="http://schemas.openxmlformats.org/officeDocument/2006/customXml" ds:itemID="{7215A387-5DEC-4922-B35E-9A1BB4D47E47}">
  <ds:schemaRefs>
    <ds:schemaRef ds:uri="http://schemas.microsoft.com/sharepoint/v3/contenttype/forms"/>
  </ds:schemaRefs>
</ds:datastoreItem>
</file>

<file path=customXml/itemProps2.xml><?xml version="1.0" encoding="utf-8"?>
<ds:datastoreItem xmlns:ds="http://schemas.openxmlformats.org/officeDocument/2006/customXml" ds:itemID="{062D34F3-072C-47A1-8A0F-3916F66448C1}">
  <ds:schemaRefs>
    <ds:schemaRef ds:uri="7f26298d-0d4d-4af7-92ce-0ab1d43f87ad"/>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A88B92B-B050-4F12-A9AF-A25C05C0E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6298d-0d4d-4af7-92ce-0ab1d43f8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79B772-77F2-4C91-B4A0-F7B4DDF97F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Instructie</vt:lpstr>
      <vt:lpstr>Voorblad</vt:lpstr>
      <vt:lpstr>Foutmeldingen</vt:lpstr>
      <vt:lpstr>Budgetparameters</vt:lpstr>
      <vt:lpstr>Opbrengsten</vt:lpstr>
      <vt:lpstr>Resultaat</vt:lpstr>
      <vt:lpstr>Toelichting</vt:lpstr>
      <vt:lpstr>mutaties nieuw</vt:lpstr>
      <vt:lpstr>Budgetparameters!_ftn1</vt:lpstr>
      <vt:lpstr>Instructie!_ftn3</vt:lpstr>
      <vt:lpstr>Instructie!_ftn4</vt:lpstr>
      <vt:lpstr>Instructie!_ftn5</vt:lpstr>
      <vt:lpstr>Instructie!_ftn6</vt:lpstr>
      <vt:lpstr>Budgetparameters!Afdrukbereik</vt:lpstr>
      <vt:lpstr>Foutmeldingen!Afdrukbereik</vt:lpstr>
      <vt:lpstr>Voorblad!Afdrukbereik</vt:lpstr>
    </vt:vector>
  </TitlesOfParts>
  <Company>CTG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Budgetformulier acute ggz 2020</dc:title>
  <dc:creator>Conny de Wit-Termaten</dc:creator>
  <cp:keywords>acute psychiatrische zorg</cp:keywords>
  <dc:description>tarieven dbc's op tabblad Opbrengsten aangepast nav B-release met niewe tarieven</dc:description>
  <cp:lastModifiedBy>Vermeulen, Ivan</cp:lastModifiedBy>
  <cp:lastPrinted>2018-06-29T09:35:08Z</cp:lastPrinted>
  <dcterms:created xsi:type="dcterms:W3CDTF">2006-11-29T10:51:35Z</dcterms:created>
  <dcterms:modified xsi:type="dcterms:W3CDTF">2019-10-31T12:01:14Z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0x01010089BF87867BB8444E97CDA015CAB0EF550060B614108C59534BA6164326FF85350B</vt:lpwstr>
  </property>
  <property fmtid="{D5CDD505-2E9C-101B-9397-08002B2CF9AE}" pid="3" name="TaxKeyword">
    <vt:lpwstr>7;#acute psychiatrische zorg|bc7f4e7a-bf03-471e-bb8a-addf5a6ed039</vt:lpwstr>
  </property>
  <property fmtid="{D5CDD505-2E9C-101B-9397-08002B2CF9AE}" pid="4" name="NZAKeywords">
    <vt:lpwstr>3;#Geestelijke gezondheidszorg|e9edb618-4ff6-43f0-9c38-1cfc39721967</vt:lpwstr>
  </property>
  <property fmtid="{D5CDD505-2E9C-101B-9397-08002B2CF9AE}" pid="5" name="NZaDocumentType">
    <vt:lpwstr>36;#Formulier|3f81d521-c7b4-4296-8cef-ccfc32112562</vt:lpwstr>
  </property>
  <property fmtid="{D5CDD505-2E9C-101B-9397-08002B2CF9AE}" pid="6" name="URL">
    <vt:lpwstr/>
  </property>
</Properties>
</file>