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070" yWindow="3660" windowWidth="15240" windowHeight="6840" activeTab="2"/>
  </bookViews>
  <sheets>
    <sheet name="Begin" sheetId="6" r:id="rId1"/>
    <sheet name="Hulpmiddelen" sheetId="7" r:id="rId2"/>
    <sheet name="Toelichting" sheetId="3" r:id="rId3"/>
  </sheets>
  <externalReferences>
    <externalReference r:id="rId4"/>
  </externalReferences>
  <definedNames>
    <definedName name="_xlnm._FilterDatabase" localSheetId="0" hidden="1">Begin!$A$2:$Q$2</definedName>
    <definedName name="_xlnm.Print_Area" localSheetId="0">Begin!$A$1:$N$41</definedName>
    <definedName name="_xlnm.Print_Area" localSheetId="1">Hulpmiddelen!$A$1:$P$39</definedName>
    <definedName name="NR">#REF!</definedName>
    <definedName name="Z_EDFB694D_00A4_4D0C_8E8E_CCF86156B749_.wvu.Cols" localSheetId="0" hidden="1">Begin!$O:$Q</definedName>
    <definedName name="Z_EDFB694D_00A4_4D0C_8E8E_CCF86156B749_.wvu.Cols" localSheetId="1" hidden="1">Hulpmiddelen!$Q:$IV</definedName>
    <definedName name="Z_EDFB694D_00A4_4D0C_8E8E_CCF86156B749_.wvu.Cols" localSheetId="2" hidden="1">Toelichting!$Q:$IV</definedName>
    <definedName name="Z_EDFB694D_00A4_4D0C_8E8E_CCF86156B749_.wvu.PrintArea" localSheetId="0" hidden="1">Begin!$A$5:$N$36</definedName>
    <definedName name="Z_EDFB694D_00A4_4D0C_8E8E_CCF86156B749_.wvu.PrintArea" localSheetId="1" hidden="1">Hulpmiddelen!$A$5:$P$35</definedName>
    <definedName name="Z_EDFB694D_00A4_4D0C_8E8E_CCF86156B749_.wvu.Rows" localSheetId="0" hidden="1">Begin!$42:$65538</definedName>
    <definedName name="Z_EDFB694D_00A4_4D0C_8E8E_CCF86156B749_.wvu.Rows" localSheetId="1" hidden="1">Hulpmiddelen!$40:$65548</definedName>
  </definedNames>
  <calcPr calcId="145621"/>
  <customWorkbookViews>
    <customWorkbookView name="Rappange, David - Persoonlijke weergave" guid="{EDFB694D-00A4-4D0C-8E8E-CCF86156B749}" mergeInterval="0" personalView="1" maximized="1" windowWidth="1915" windowHeight="777" activeSheetId="3"/>
  </customWorkbookViews>
</workbook>
</file>

<file path=xl/calcChain.xml><?xml version="1.0" encoding="utf-8"?>
<calcChain xmlns="http://schemas.openxmlformats.org/spreadsheetml/2006/main">
  <c r="G9" i="7" l="1"/>
  <c r="O25" i="7"/>
  <c r="O24" i="7"/>
  <c r="O23" i="7"/>
  <c r="O26" i="7" s="1"/>
  <c r="O20" i="7"/>
  <c r="O19" i="7"/>
  <c r="O18" i="7"/>
  <c r="O21" i="7" s="1"/>
  <c r="N26" i="7"/>
  <c r="M26" i="7"/>
  <c r="L26" i="7"/>
  <c r="L27" i="7" s="1"/>
  <c r="L29" i="7" s="1"/>
  <c r="K26" i="7"/>
  <c r="J26" i="7"/>
  <c r="I26" i="7"/>
  <c r="H26" i="7"/>
  <c r="H27" i="7" s="1"/>
  <c r="H29" i="7" s="1"/>
  <c r="G26" i="7"/>
  <c r="F26" i="7"/>
  <c r="E26" i="7"/>
  <c r="D26" i="7"/>
  <c r="D27" i="7" s="1"/>
  <c r="D29" i="7" s="1"/>
  <c r="C26" i="7"/>
  <c r="D21" i="7"/>
  <c r="E21" i="7"/>
  <c r="E27" i="7" s="1"/>
  <c r="E29" i="7" s="1"/>
  <c r="F21" i="7"/>
  <c r="G21" i="7"/>
  <c r="H21" i="7"/>
  <c r="I21" i="7"/>
  <c r="I27" i="7" s="1"/>
  <c r="I29" i="7" s="1"/>
  <c r="J21" i="7"/>
  <c r="K21" i="7"/>
  <c r="K27" i="7" s="1"/>
  <c r="K29" i="7" s="1"/>
  <c r="L21" i="7"/>
  <c r="M21" i="7"/>
  <c r="M27" i="7" s="1"/>
  <c r="M29" i="7" s="1"/>
  <c r="N21" i="7"/>
  <c r="C21" i="7"/>
  <c r="F11" i="7"/>
  <c r="E11" i="7"/>
  <c r="D11" i="7"/>
  <c r="C11" i="7"/>
  <c r="G10" i="7"/>
  <c r="V9" i="7"/>
  <c r="O27" i="7" l="1"/>
  <c r="J27" i="7"/>
  <c r="J29" i="7" s="1"/>
  <c r="C27" i="7"/>
  <c r="C29" i="7" s="1"/>
  <c r="G27" i="7"/>
  <c r="G29" i="7" s="1"/>
  <c r="N27" i="7"/>
  <c r="N29" i="7" s="1"/>
  <c r="F27" i="7"/>
  <c r="F29" i="7" s="1"/>
  <c r="G11" i="7"/>
  <c r="O15" i="7" l="1"/>
  <c r="O29" i="7" s="1"/>
  <c r="D11" i="6" l="1"/>
  <c r="B14" i="6" s="1"/>
  <c r="L30" i="6" l="1"/>
  <c r="L26" i="6"/>
  <c r="L22" i="6"/>
  <c r="L25" i="6"/>
  <c r="L21" i="6"/>
  <c r="L27" i="6"/>
  <c r="L23" i="6"/>
  <c r="L29" i="6"/>
  <c r="L28" i="6"/>
  <c r="L24" i="6"/>
  <c r="L20" i="6"/>
  <c r="D14" i="6"/>
  <c r="D13" i="6"/>
  <c r="L19" i="6"/>
  <c r="L31" i="6" l="1"/>
  <c r="E10" i="6" l="1"/>
  <c r="D8" i="6"/>
  <c r="B6" i="6" l="1"/>
  <c r="D15" i="6" l="1"/>
  <c r="E15" i="6" l="1"/>
  <c r="C8" i="6"/>
  <c r="B5" i="7" l="1"/>
</calcChain>
</file>

<file path=xl/sharedStrings.xml><?xml version="1.0" encoding="utf-8"?>
<sst xmlns="http://schemas.openxmlformats.org/spreadsheetml/2006/main" count="195" uniqueCount="128">
  <si>
    <t>Januari</t>
  </si>
  <si>
    <t>Februari</t>
  </si>
  <si>
    <t>Maart</t>
  </si>
  <si>
    <t>April</t>
  </si>
  <si>
    <t>Mei</t>
  </si>
  <si>
    <t>Juni</t>
  </si>
  <si>
    <t>Juli</t>
  </si>
  <si>
    <t>Augustus</t>
  </si>
  <si>
    <t>September</t>
  </si>
  <si>
    <t>Oktober</t>
  </si>
  <si>
    <t>November</t>
  </si>
  <si>
    <t>December</t>
  </si>
  <si>
    <t>Totaal</t>
  </si>
  <si>
    <t>1e kwart.</t>
  </si>
  <si>
    <t>2e kwart.</t>
  </si>
  <si>
    <t>3e kwart.</t>
  </si>
  <si>
    <t>4e kwart.</t>
  </si>
  <si>
    <t>Concessiehouder</t>
  </si>
  <si>
    <t>CZ</t>
  </si>
  <si>
    <t>De Friesland</t>
  </si>
  <si>
    <t>DSW</t>
  </si>
  <si>
    <t xml:space="preserve">Menzis </t>
  </si>
  <si>
    <t>Salland</t>
  </si>
  <si>
    <t>UVIT</t>
  </si>
  <si>
    <t>Agis/Achmea</t>
  </si>
  <si>
    <t>Informatieuitvraag</t>
  </si>
  <si>
    <t xml:space="preserve"> </t>
  </si>
  <si>
    <t>Algemene opmerkingen</t>
  </si>
  <si>
    <t>Zorgkantoor</t>
  </si>
  <si>
    <t>Ga naar invullen hulpmiddelen</t>
  </si>
  <si>
    <t>Groningen</t>
  </si>
  <si>
    <t>Friesland</t>
  </si>
  <si>
    <t>Drenthe</t>
  </si>
  <si>
    <t>Zwolle</t>
  </si>
  <si>
    <t>Twente</t>
  </si>
  <si>
    <t>Stedendriehoek</t>
  </si>
  <si>
    <t>Middel-IJssel</t>
  </si>
  <si>
    <t>Arnhem</t>
  </si>
  <si>
    <t>Nijmegen</t>
  </si>
  <si>
    <t>Utrecht</t>
  </si>
  <si>
    <t>Flevoland</t>
  </si>
  <si>
    <t>´t Gooi</t>
  </si>
  <si>
    <t>Noord-Holland-Noord</t>
  </si>
  <si>
    <t>Kennemerland</t>
  </si>
  <si>
    <t>Zaanstreek/Waterland</t>
  </si>
  <si>
    <t>Amsterdam</t>
  </si>
  <si>
    <t>Amstelland/Meerlanden</t>
  </si>
  <si>
    <t>Zuid-Holland-Noord</t>
  </si>
  <si>
    <t>Haaglanden</t>
  </si>
  <si>
    <t>Midden-Holland</t>
  </si>
  <si>
    <t>Rotterdam</t>
  </si>
  <si>
    <t>Zuid-Hollandse Eilanden</t>
  </si>
  <si>
    <t>Waardenland</t>
  </si>
  <si>
    <t>Zeeland</t>
  </si>
  <si>
    <t>West-Brabant</t>
  </si>
  <si>
    <t>Midden-Brabant</t>
  </si>
  <si>
    <t>Noordoost Brabant</t>
  </si>
  <si>
    <t>Zuid Oost-Brabant</t>
  </si>
  <si>
    <t>Zuid-Limburg</t>
  </si>
  <si>
    <t>Menzis</t>
  </si>
  <si>
    <t>VGZ</t>
  </si>
  <si>
    <t>Zorg en Zekerheid</t>
  </si>
  <si>
    <t>ZKnr</t>
  </si>
  <si>
    <t>Zorgkantoornaam</t>
  </si>
  <si>
    <t>Conc. houder</t>
  </si>
  <si>
    <t>Zorgkantoornummer</t>
  </si>
  <si>
    <t>Klik hier</t>
  </si>
  <si>
    <t>Terug naar begin</t>
  </si>
  <si>
    <t>Onderbouwing afwijking eerdere periodes:</t>
  </si>
  <si>
    <t>februari</t>
  </si>
  <si>
    <t>januari</t>
  </si>
  <si>
    <t>maart</t>
  </si>
  <si>
    <t>april</t>
  </si>
  <si>
    <t>mei</t>
  </si>
  <si>
    <t>juni</t>
  </si>
  <si>
    <t xml:space="preserve">juli </t>
  </si>
  <si>
    <t xml:space="preserve">augustus </t>
  </si>
  <si>
    <t>september</t>
  </si>
  <si>
    <t>oktober</t>
  </si>
  <si>
    <t>november</t>
  </si>
  <si>
    <t>december</t>
  </si>
  <si>
    <t>Opgave moet zijn ingevuld tot en met maand:</t>
  </si>
  <si>
    <t>Klaar voor verzending?</t>
  </si>
  <si>
    <t>Betreft indiening voor:</t>
  </si>
  <si>
    <t>&lt;Verbergen&gt;</t>
  </si>
  <si>
    <t>Westland Schieland Delfland</t>
  </si>
  <si>
    <t>Zilveren Kruis</t>
  </si>
  <si>
    <t>Noord en Midden Limburg</t>
  </si>
  <si>
    <t>Mobiliteitshulpmiddelen (€)</t>
  </si>
  <si>
    <t>Persoonsgebonden hulpmiddelen (€)</t>
  </si>
  <si>
    <t>Totaal individueel aangepaste hulpmiddelen (€)</t>
  </si>
  <si>
    <t xml:space="preserve">Informatieuitvraag Individueel aangepaste hulpmiddelen </t>
  </si>
  <si>
    <t>15 februari 2020</t>
  </si>
  <si>
    <t>15 maart 2020</t>
  </si>
  <si>
    <t xml:space="preserve">1) 2019  (Eénmalig) </t>
  </si>
  <si>
    <t>Totaal eenmalig 2019</t>
  </si>
  <si>
    <t xml:space="preserve">TBV controle: </t>
  </si>
  <si>
    <t>2019 (deels) niet ingevuld (ja = 1)</t>
  </si>
  <si>
    <t>Wanneer een bedrag gelijk is aan nul, dan '0' invullen.</t>
  </si>
  <si>
    <t>2) 2020  (Maandelijks)</t>
  </si>
  <si>
    <t>Individueel aangepaste hulpmiddelen 2020</t>
  </si>
  <si>
    <t>Mobiliteitshulpmiddelen aan cliënten zzp zonder BH (€)</t>
  </si>
  <si>
    <t>- Rolstoelen</t>
  </si>
  <si>
    <t>- Scootmobielen</t>
  </si>
  <si>
    <t>- Subtotaal mobiliteitsmiddelen zonder BH</t>
  </si>
  <si>
    <t>- Aangepaste fiets / Overig</t>
  </si>
  <si>
    <t>Mobiliteitshulpmiddelen aan cliënten zzp met BH (€)</t>
  </si>
  <si>
    <t>- Subtotaal mobiliteitsmiddelen met BH</t>
  </si>
  <si>
    <t>Totaal Mobiliteitshulpmiddelen (€)</t>
  </si>
  <si>
    <t>Concessiehouders:</t>
  </si>
  <si>
    <t>Berekening kalendermaand:</t>
  </si>
  <si>
    <t xml:space="preserve">Invullen t/m maand: </t>
  </si>
  <si>
    <t>15 april 2020</t>
  </si>
  <si>
    <t>15 mei 2020</t>
  </si>
  <si>
    <t>15 juni 2020</t>
  </si>
  <si>
    <t>15 juli 2020</t>
  </si>
  <si>
    <t>15 augustus 2020</t>
  </si>
  <si>
    <t>15 september 2020</t>
  </si>
  <si>
    <t>15 oktober 2020</t>
  </si>
  <si>
    <t>15 november 2020</t>
  </si>
  <si>
    <t>15 december 2020</t>
  </si>
  <si>
    <t>15 januari 2021</t>
  </si>
  <si>
    <t>15 februari 2021</t>
  </si>
  <si>
    <t>15 maart 2021</t>
  </si>
  <si>
    <t>Informatie hulpmiddelen 2019 ingevuld?</t>
  </si>
  <si>
    <t>Budgettair kader Wlz 2020</t>
  </si>
  <si>
    <t>Versie 1.0 (3-10-2019)</t>
  </si>
  <si>
    <t xml:space="preserve">   Toelichting informatieuitvraag individueel aangepaste hulpmiddelen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</si>
</sst>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_-* #,##0.00_-;_-* #,##0.00\-;_-* &quot;-&quot;??_-;_-@_-"/>
    <numFmt numFmtId="166" formatCode="_-* #,##0_-;_-* #,##0\-;_-* &quot;-&quot;??_-;_-@_-"/>
  </numFmts>
  <fonts count="18" x14ac:knownFonts="1">
    <font>
      <sz val="11"/>
      <color theme="1"/>
      <name val="Calibri"/>
      <family val="2"/>
      <scheme val="minor"/>
    </font>
    <font>
      <sz val="9"/>
      <name val="Verdana"/>
      <family val="2"/>
    </font>
    <font>
      <b/>
      <sz val="9"/>
      <name val="Verdana"/>
      <family val="2"/>
    </font>
    <font>
      <sz val="11"/>
      <color theme="1"/>
      <name val="Calibri"/>
      <family val="2"/>
      <scheme val="minor"/>
    </font>
    <font>
      <u/>
      <sz val="11"/>
      <color theme="10"/>
      <name val="Calibri"/>
      <family val="2"/>
      <scheme val="minor"/>
    </font>
    <font>
      <sz val="9"/>
      <color theme="1"/>
      <name val="Verdana"/>
      <family val="2"/>
    </font>
    <font>
      <b/>
      <sz val="9"/>
      <color theme="1"/>
      <name val="Verdana"/>
      <family val="2"/>
    </font>
    <font>
      <b/>
      <sz val="14"/>
      <color theme="1"/>
      <name val="Verdana"/>
      <family val="2"/>
    </font>
    <font>
      <sz val="9"/>
      <color theme="0"/>
      <name val="Verdana"/>
      <family val="2"/>
    </font>
    <font>
      <i/>
      <sz val="9"/>
      <color rgb="FFFF0000"/>
      <name val="Verdana"/>
      <family val="2"/>
    </font>
    <font>
      <sz val="10"/>
      <color theme="1"/>
      <name val="Verdana"/>
      <family val="2"/>
    </font>
    <font>
      <u/>
      <sz val="9"/>
      <color theme="10"/>
      <name val="Verdana"/>
      <family val="2"/>
    </font>
    <font>
      <sz val="10"/>
      <name val="Verdana"/>
      <family val="2"/>
    </font>
    <font>
      <sz val="10"/>
      <name val="Arial"/>
      <family val="2"/>
    </font>
    <font>
      <b/>
      <sz val="10"/>
      <name val="Verdana"/>
      <family val="2"/>
    </font>
    <font>
      <i/>
      <sz val="9"/>
      <color theme="1"/>
      <name val="Verdana"/>
      <family val="2"/>
    </font>
    <font>
      <b/>
      <sz val="14"/>
      <name val="Verdana"/>
      <family val="2"/>
    </font>
    <font>
      <b/>
      <sz val="12"/>
      <color theme="1"/>
      <name val="Verdana"/>
      <family val="2"/>
    </font>
  </fonts>
  <fills count="7">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2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43" fontId="3" fillId="0" borderId="0" applyFont="0" applyFill="0" applyBorder="0" applyAlignment="0" applyProtection="0"/>
    <xf numFmtId="0" fontId="13" fillId="0" borderId="0"/>
    <xf numFmtId="165" fontId="13" fillId="0" borderId="0" applyFont="0" applyFill="0" applyBorder="0" applyAlignment="0" applyProtection="0"/>
  </cellStyleXfs>
  <cellXfs count="133">
    <xf numFmtId="0" fontId="0" fillId="0" borderId="0" xfId="0"/>
    <xf numFmtId="0" fontId="1" fillId="0" borderId="0" xfId="0" applyFont="1"/>
    <xf numFmtId="0" fontId="2" fillId="0" borderId="0" xfId="0" applyFont="1"/>
    <xf numFmtId="0" fontId="1" fillId="0" borderId="0" xfId="0" applyFont="1" applyAlignment="1"/>
    <xf numFmtId="0" fontId="5" fillId="0" borderId="0" xfId="0" applyFont="1"/>
    <xf numFmtId="0" fontId="5" fillId="0" borderId="1" xfId="0" applyFont="1" applyBorder="1" applyAlignment="1">
      <alignment vertical="center"/>
    </xf>
    <xf numFmtId="0" fontId="6" fillId="0" borderId="0" xfId="0" applyFont="1"/>
    <xf numFmtId="0" fontId="5" fillId="3" borderId="0" xfId="0" applyFont="1" applyFill="1"/>
    <xf numFmtId="0" fontId="6" fillId="0" borderId="1" xfId="0" applyFont="1" applyBorder="1" applyAlignment="1">
      <alignment horizontal="center"/>
    </xf>
    <xf numFmtId="0" fontId="7" fillId="0" borderId="0" xfId="0" applyFont="1"/>
    <xf numFmtId="0" fontId="1" fillId="0" borderId="0" xfId="0" applyFont="1" applyBorder="1"/>
    <xf numFmtId="44" fontId="5" fillId="3" borderId="0" xfId="0" applyNumberFormat="1" applyFont="1" applyFill="1" applyBorder="1" applyAlignment="1">
      <alignment vertical="center"/>
    </xf>
    <xf numFmtId="164" fontId="1" fillId="0" borderId="0" xfId="0" applyNumberFormat="1" applyFont="1" applyFill="1" applyBorder="1" applyAlignment="1" applyProtection="1">
      <alignment horizontal="center" vertical="center"/>
      <protection locked="0"/>
    </xf>
    <xf numFmtId="41"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0" fontId="5" fillId="0" borderId="0" xfId="0" applyFont="1" applyFill="1" applyBorder="1"/>
    <xf numFmtId="41" fontId="5" fillId="0" borderId="0" xfId="0" applyNumberFormat="1" applyFont="1" applyFill="1" applyBorder="1" applyAlignment="1">
      <alignment vertical="center"/>
    </xf>
    <xf numFmtId="164" fontId="8" fillId="0" borderId="0" xfId="0" applyNumberFormat="1" applyFont="1" applyFill="1" applyBorder="1" applyAlignment="1" applyProtection="1">
      <alignment horizontal="center" vertical="center"/>
    </xf>
    <xf numFmtId="41" fontId="1" fillId="3" borderId="1" xfId="0" applyNumberFormat="1" applyFont="1" applyFill="1" applyBorder="1" applyAlignment="1" applyProtection="1">
      <alignment horizontal="center" vertical="center"/>
      <protection locked="0"/>
    </xf>
    <xf numFmtId="164" fontId="9" fillId="0" borderId="0" xfId="0" applyNumberFormat="1" applyFont="1" applyFill="1" applyBorder="1" applyAlignment="1" applyProtection="1">
      <alignment horizontal="left" vertical="top"/>
      <protection hidden="1"/>
    </xf>
    <xf numFmtId="41" fontId="1" fillId="0" borderId="1" xfId="0" applyNumberFormat="1"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6" fillId="0" borderId="1" xfId="0" applyFont="1" applyBorder="1" applyAlignment="1">
      <alignment vertical="center"/>
    </xf>
    <xf numFmtId="0" fontId="10" fillId="0" borderId="0" xfId="0" applyFont="1" applyFill="1" applyBorder="1"/>
    <xf numFmtId="41" fontId="1" fillId="3" borderId="0" xfId="0" applyNumberFormat="1" applyFont="1" applyFill="1" applyBorder="1" applyAlignment="1" applyProtection="1">
      <alignment horizontal="left" vertical="top"/>
      <protection locked="0"/>
    </xf>
    <xf numFmtId="0" fontId="11" fillId="0" borderId="1" xfId="1" applyFont="1" applyBorder="1" applyAlignment="1">
      <alignment horizontal="center" vertical="center"/>
    </xf>
    <xf numFmtId="0" fontId="15" fillId="0" borderId="0" xfId="0" applyFont="1"/>
    <xf numFmtId="0" fontId="6" fillId="0" borderId="0" xfId="0" applyFont="1" applyAlignment="1">
      <alignment horizontal="left" vertical="center"/>
    </xf>
    <xf numFmtId="0" fontId="6" fillId="0" borderId="1" xfId="0" applyFont="1" applyBorder="1" applyAlignment="1">
      <alignment horizontal="center" vertical="center"/>
    </xf>
    <xf numFmtId="164" fontId="9" fillId="0" borderId="0" xfId="0" applyNumberFormat="1" applyFont="1" applyFill="1" applyBorder="1" applyAlignment="1" applyProtection="1">
      <alignment horizontal="left" vertical="center"/>
      <protection hidden="1"/>
    </xf>
    <xf numFmtId="0" fontId="1" fillId="3" borderId="1" xfId="0" applyNumberFormat="1" applyFont="1" applyFill="1" applyBorder="1" applyAlignment="1" applyProtection="1">
      <alignment vertical="center"/>
      <protection hidden="1"/>
    </xf>
    <xf numFmtId="0" fontId="15" fillId="0" borderId="0" xfId="0" applyFont="1" applyProtection="1">
      <protection hidden="1"/>
    </xf>
    <xf numFmtId="164" fontId="5" fillId="3" borderId="3" xfId="0" applyNumberFormat="1" applyFont="1" applyFill="1" applyBorder="1" applyAlignment="1" applyProtection="1">
      <alignment vertical="center"/>
      <protection hidden="1"/>
    </xf>
    <xf numFmtId="0" fontId="5" fillId="0" borderId="1" xfId="0" applyFont="1" applyBorder="1" applyAlignment="1" applyProtection="1">
      <alignment vertical="center"/>
      <protection hidden="1"/>
    </xf>
    <xf numFmtId="0" fontId="9" fillId="0" borderId="0" xfId="0" applyFont="1" applyFill="1" applyBorder="1" applyAlignment="1" applyProtection="1">
      <alignment horizontal="left"/>
      <protection hidden="1"/>
    </xf>
    <xf numFmtId="0" fontId="2" fillId="0" borderId="0" xfId="0" applyFont="1" applyAlignment="1">
      <alignment vertical="center"/>
    </xf>
    <xf numFmtId="0" fontId="9" fillId="0" borderId="0" xfId="0" applyFont="1" applyAlignment="1" applyProtection="1">
      <alignment vertical="center"/>
      <protection hidden="1"/>
    </xf>
    <xf numFmtId="41" fontId="10" fillId="0" borderId="0" xfId="0" applyNumberFormat="1" applyFont="1" applyFill="1" applyBorder="1"/>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5" borderId="0" xfId="0" applyFont="1" applyFill="1"/>
    <xf numFmtId="166" fontId="14" fillId="5" borderId="3" xfId="2" applyNumberFormat="1" applyFont="1" applyFill="1" applyBorder="1" applyAlignment="1">
      <alignment horizontal="center" vertical="center" wrapText="1"/>
    </xf>
    <xf numFmtId="166" fontId="14" fillId="5" borderId="3" xfId="4" applyNumberFormat="1" applyFont="1" applyFill="1" applyBorder="1" applyAlignment="1">
      <alignment horizontal="center" vertical="center" wrapText="1"/>
    </xf>
    <xf numFmtId="49" fontId="5" fillId="5" borderId="0" xfId="0" applyNumberFormat="1" applyFont="1" applyFill="1"/>
    <xf numFmtId="0" fontId="12" fillId="5" borderId="12" xfId="0" applyFont="1" applyFill="1" applyBorder="1" applyAlignment="1">
      <alignment horizontal="center" vertical="center"/>
    </xf>
    <xf numFmtId="0" fontId="12" fillId="5" borderId="12" xfId="0" applyFont="1" applyFill="1" applyBorder="1" applyAlignment="1">
      <alignment vertical="center"/>
    </xf>
    <xf numFmtId="0" fontId="12" fillId="5" borderId="12" xfId="3" applyFont="1" applyFill="1" applyBorder="1" applyAlignment="1">
      <alignment horizontal="center" vertical="center"/>
    </xf>
    <xf numFmtId="0" fontId="12" fillId="5" borderId="13" xfId="0" applyFont="1" applyFill="1" applyBorder="1" applyAlignment="1">
      <alignment horizontal="center" vertical="center"/>
    </xf>
    <xf numFmtId="0" fontId="12" fillId="5" borderId="13" xfId="0" applyFont="1" applyFill="1" applyBorder="1" applyAlignment="1">
      <alignment vertical="center"/>
    </xf>
    <xf numFmtId="0" fontId="12" fillId="5" borderId="13" xfId="3" applyFont="1" applyFill="1" applyBorder="1" applyAlignment="1">
      <alignment horizontal="center" vertical="center"/>
    </xf>
    <xf numFmtId="0" fontId="5" fillId="5" borderId="0" xfId="0" applyFont="1" applyFill="1" applyBorder="1"/>
    <xf numFmtId="164" fontId="1" fillId="5" borderId="0" xfId="0" applyNumberFormat="1" applyFont="1" applyFill="1" applyBorder="1" applyAlignment="1" applyProtection="1">
      <alignment horizontal="center" vertical="center"/>
      <protection locked="0"/>
    </xf>
    <xf numFmtId="41" fontId="1" fillId="5" borderId="0" xfId="0" applyNumberFormat="1" applyFont="1" applyFill="1" applyBorder="1" applyAlignment="1" applyProtection="1">
      <alignment horizontal="center" vertical="center"/>
      <protection locked="0"/>
    </xf>
    <xf numFmtId="0" fontId="15" fillId="5" borderId="0" xfId="0" applyFont="1" applyFill="1" applyBorder="1"/>
    <xf numFmtId="44" fontId="5" fillId="5" borderId="0" xfId="0" applyNumberFormat="1" applyFont="1" applyFill="1" applyBorder="1"/>
    <xf numFmtId="0" fontId="12" fillId="5" borderId="14" xfId="0" applyFont="1" applyFill="1" applyBorder="1" applyAlignment="1">
      <alignment horizontal="center" vertical="center"/>
    </xf>
    <xf numFmtId="0" fontId="12" fillId="5" borderId="14" xfId="0" applyFont="1" applyFill="1" applyBorder="1" applyAlignment="1">
      <alignment vertical="center"/>
    </xf>
    <xf numFmtId="0" fontId="12" fillId="5" borderId="14" xfId="3" applyFont="1" applyFill="1" applyBorder="1" applyAlignment="1">
      <alignment horizontal="center" vertical="center"/>
    </xf>
    <xf numFmtId="41" fontId="1" fillId="5" borderId="0" xfId="0" applyNumberFormat="1" applyFont="1" applyFill="1" applyBorder="1" applyAlignment="1" applyProtection="1">
      <alignment horizontal="left" vertical="top"/>
      <protection locked="0"/>
    </xf>
    <xf numFmtId="0" fontId="1" fillId="5" borderId="0" xfId="0" applyFont="1" applyFill="1"/>
    <xf numFmtId="0" fontId="1" fillId="5" borderId="0" xfId="0" applyFont="1" applyFill="1" applyBorder="1"/>
    <xf numFmtId="41" fontId="5" fillId="5" borderId="0" xfId="0" applyNumberFormat="1" applyFont="1" applyFill="1" applyBorder="1"/>
    <xf numFmtId="0" fontId="6" fillId="5" borderId="0" xfId="0" applyFont="1" applyFill="1"/>
    <xf numFmtId="0" fontId="2" fillId="5" borderId="0" xfId="0" applyFont="1" applyFill="1"/>
    <xf numFmtId="164" fontId="1" fillId="6" borderId="2" xfId="0" applyNumberFormat="1" applyFont="1" applyFill="1" applyBorder="1" applyAlignment="1" applyProtection="1">
      <alignment horizontal="center" vertical="center"/>
      <protection locked="0"/>
    </xf>
    <xf numFmtId="0" fontId="12" fillId="5" borderId="18" xfId="0" applyFont="1" applyFill="1" applyBorder="1" applyAlignment="1">
      <alignment horizontal="center" vertical="center"/>
    </xf>
    <xf numFmtId="0" fontId="12" fillId="5" borderId="18" xfId="0" applyFont="1" applyFill="1" applyBorder="1" applyAlignment="1">
      <alignment vertical="center"/>
    </xf>
    <xf numFmtId="0" fontId="12" fillId="5" borderId="18" xfId="3" applyFont="1" applyFill="1" applyBorder="1" applyAlignment="1">
      <alignment horizontal="center" vertical="center"/>
    </xf>
    <xf numFmtId="0" fontId="16" fillId="0" borderId="0" xfId="0" applyFont="1"/>
    <xf numFmtId="0" fontId="1" fillId="0" borderId="0" xfId="0" applyFont="1" applyAlignment="1">
      <alignment vertical="center"/>
    </xf>
    <xf numFmtId="0" fontId="2" fillId="0" borderId="0" xfId="0" applyFont="1" applyAlignment="1">
      <alignment horizontal="left" vertical="center"/>
    </xf>
    <xf numFmtId="164" fontId="5" fillId="0" borderId="3" xfId="0" applyNumberFormat="1" applyFont="1" applyBorder="1" applyAlignment="1" applyProtection="1">
      <alignment vertical="center"/>
    </xf>
    <xf numFmtId="0" fontId="5" fillId="0" borderId="19" xfId="0" applyFont="1" applyBorder="1" applyAlignment="1">
      <alignment vertical="center"/>
    </xf>
    <xf numFmtId="164" fontId="1" fillId="6" borderId="5" xfId="0" applyNumberFormat="1" applyFont="1" applyFill="1" applyBorder="1" applyAlignment="1" applyProtection="1">
      <alignment horizontal="center" vertical="center"/>
      <protection locked="0"/>
    </xf>
    <xf numFmtId="0" fontId="5" fillId="0" borderId="7" xfId="0" applyFont="1" applyFill="1" applyBorder="1"/>
    <xf numFmtId="164" fontId="1" fillId="0" borderId="7" xfId="0" applyNumberFormat="1" applyFont="1" applyFill="1" applyBorder="1" applyAlignment="1" applyProtection="1">
      <alignment horizontal="center" vertical="center"/>
      <protection locked="0"/>
    </xf>
    <xf numFmtId="164" fontId="5" fillId="0" borderId="20" xfId="0" applyNumberFormat="1" applyFont="1" applyFill="1" applyBorder="1" applyAlignment="1" applyProtection="1">
      <alignment vertical="center"/>
      <protection hidden="1"/>
    </xf>
    <xf numFmtId="164" fontId="5" fillId="0" borderId="0" xfId="0" applyNumberFormat="1" applyFont="1" applyFill="1" applyBorder="1" applyAlignment="1" applyProtection="1">
      <alignment vertical="center"/>
      <protection hidden="1"/>
    </xf>
    <xf numFmtId="0" fontId="0" fillId="0" borderId="0" xfId="0"/>
    <xf numFmtId="0" fontId="1" fillId="0" borderId="0" xfId="0" applyFont="1"/>
    <xf numFmtId="0" fontId="1" fillId="0" borderId="0" xfId="0" applyFont="1" applyAlignment="1"/>
    <xf numFmtId="0" fontId="5" fillId="0" borderId="0" xfId="0" applyFont="1"/>
    <xf numFmtId="164" fontId="1" fillId="3" borderId="2" xfId="0" applyNumberFormat="1" applyFont="1" applyFill="1" applyBorder="1" applyAlignment="1" applyProtection="1">
      <alignment horizontal="center" vertical="center"/>
      <protection locked="0"/>
    </xf>
    <xf numFmtId="0" fontId="15" fillId="0" borderId="0" xfId="0" applyFont="1" applyProtection="1">
      <protection hidden="1"/>
    </xf>
    <xf numFmtId="164" fontId="5" fillId="3" borderId="3"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center" vertical="center"/>
      <protection locked="0"/>
    </xf>
    <xf numFmtId="164" fontId="1" fillId="3" borderId="16" xfId="0" applyNumberFormat="1" applyFont="1" applyFill="1" applyBorder="1" applyAlignment="1" applyProtection="1">
      <alignment horizontal="center" vertical="center"/>
      <protection locked="0"/>
    </xf>
    <xf numFmtId="164" fontId="5" fillId="3" borderId="21" xfId="0" applyNumberFormat="1" applyFont="1" applyFill="1" applyBorder="1" applyAlignment="1" applyProtection="1">
      <alignment vertical="center"/>
      <protection hidden="1"/>
    </xf>
    <xf numFmtId="164" fontId="1" fillId="3" borderId="2" xfId="0" applyNumberFormat="1" applyFont="1" applyFill="1" applyBorder="1" applyAlignment="1" applyProtection="1">
      <alignment horizontal="center" vertical="center"/>
    </xf>
    <xf numFmtId="164" fontId="5" fillId="3" borderId="3" xfId="0" applyNumberFormat="1" applyFont="1" applyFill="1" applyBorder="1" applyAlignment="1" applyProtection="1">
      <alignment vertical="center"/>
    </xf>
    <xf numFmtId="164" fontId="1" fillId="3" borderId="2" xfId="0" applyNumberFormat="1" applyFont="1" applyFill="1" applyBorder="1" applyAlignment="1" applyProtection="1">
      <alignment horizontal="center" vertical="center"/>
      <protection locked="0"/>
    </xf>
    <xf numFmtId="41" fontId="1" fillId="0" borderId="1" xfId="0" applyNumberFormat="1" applyFont="1" applyFill="1" applyBorder="1" applyAlignment="1" applyProtection="1">
      <alignment horizontal="center" vertical="center"/>
      <protection hidden="1"/>
    </xf>
    <xf numFmtId="49" fontId="5" fillId="5" borderId="0" xfId="0" applyNumberFormat="1" applyFont="1" applyFill="1"/>
    <xf numFmtId="0" fontId="5" fillId="5" borderId="0" xfId="0" applyFont="1" applyFill="1" applyBorder="1"/>
    <xf numFmtId="44" fontId="5" fillId="5" borderId="0" xfId="0" applyNumberFormat="1" applyFont="1" applyFill="1" applyBorder="1"/>
    <xf numFmtId="164" fontId="1" fillId="3" borderId="16" xfId="0" applyNumberFormat="1" applyFont="1" applyFill="1" applyBorder="1" applyAlignment="1" applyProtection="1">
      <alignment horizontal="center" vertical="center"/>
      <protection locked="0"/>
    </xf>
    <xf numFmtId="0" fontId="5" fillId="5" borderId="0" xfId="0" applyNumberFormat="1" applyFont="1" applyFill="1" applyBorder="1" applyAlignment="1">
      <alignment horizontal="left"/>
    </xf>
    <xf numFmtId="0" fontId="5" fillId="5" borderId="0" xfId="0" applyFont="1" applyFill="1" applyBorder="1" applyAlignment="1">
      <alignment horizontal="left"/>
    </xf>
    <xf numFmtId="164" fontId="1" fillId="3" borderId="2"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protection locked="0"/>
    </xf>
    <xf numFmtId="0" fontId="6" fillId="0" borderId="3" xfId="0" applyFont="1" applyBorder="1" applyAlignment="1">
      <alignment vertical="center"/>
    </xf>
    <xf numFmtId="164" fontId="2" fillId="0" borderId="17" xfId="0" applyNumberFormat="1" applyFont="1" applyFill="1" applyBorder="1" applyAlignment="1" applyProtection="1">
      <alignment horizontal="center" vertical="center"/>
    </xf>
    <xf numFmtId="164" fontId="2" fillId="0" borderId="22" xfId="0" applyNumberFormat="1" applyFont="1" applyFill="1" applyBorder="1" applyAlignment="1" applyProtection="1">
      <alignment horizontal="center" vertical="center"/>
    </xf>
    <xf numFmtId="164" fontId="2" fillId="0" borderId="23" xfId="0" applyNumberFormat="1" applyFont="1" applyFill="1" applyBorder="1" applyAlignment="1" applyProtection="1">
      <alignment horizontal="center" vertical="center"/>
    </xf>
    <xf numFmtId="164" fontId="6" fillId="0" borderId="3" xfId="0" applyNumberFormat="1" applyFont="1" applyFill="1" applyBorder="1" applyAlignment="1" applyProtection="1">
      <alignment vertical="center"/>
    </xf>
    <xf numFmtId="164" fontId="6" fillId="0" borderId="3" xfId="0" applyNumberFormat="1" applyFont="1" applyBorder="1" applyAlignment="1" applyProtection="1">
      <alignment vertical="center"/>
    </xf>
    <xf numFmtId="0" fontId="15" fillId="0" borderId="1" xfId="0" applyFont="1" applyBorder="1" applyAlignment="1">
      <alignment vertical="center"/>
    </xf>
    <xf numFmtId="0" fontId="5" fillId="0" borderId="1" xfId="0" quotePrefix="1" applyFont="1" applyBorder="1" applyAlignment="1">
      <alignment vertical="center"/>
    </xf>
    <xf numFmtId="0" fontId="17" fillId="0" borderId="0" xfId="0" applyFont="1" applyAlignment="1">
      <alignment vertical="center"/>
    </xf>
    <xf numFmtId="0" fontId="4" fillId="0" borderId="1" xfId="1" applyBorder="1" applyAlignment="1">
      <alignment horizontal="center" vertical="center"/>
    </xf>
    <xf numFmtId="41" fontId="1" fillId="4" borderId="5" xfId="0" applyNumberFormat="1" applyFont="1" applyFill="1" applyBorder="1" applyAlignment="1" applyProtection="1">
      <alignment horizontal="left" vertical="top"/>
      <protection locked="0"/>
    </xf>
    <xf numFmtId="41" fontId="1" fillId="4" borderId="7" xfId="0" applyNumberFormat="1" applyFont="1" applyFill="1" applyBorder="1" applyAlignment="1" applyProtection="1">
      <alignment horizontal="left" vertical="top"/>
      <protection locked="0"/>
    </xf>
    <xf numFmtId="41" fontId="1" fillId="4" borderId="8" xfId="0" applyNumberFormat="1" applyFont="1" applyFill="1" applyBorder="1" applyAlignment="1" applyProtection="1">
      <alignment horizontal="left" vertical="top"/>
      <protection locked="0"/>
    </xf>
    <xf numFmtId="41" fontId="1" fillId="4" borderId="6" xfId="0" applyNumberFormat="1" applyFont="1" applyFill="1" applyBorder="1" applyAlignment="1" applyProtection="1">
      <alignment horizontal="left" vertical="top"/>
      <protection locked="0"/>
    </xf>
    <xf numFmtId="41" fontId="1" fillId="4" borderId="0" xfId="0" applyNumberFormat="1" applyFont="1" applyFill="1" applyBorder="1" applyAlignment="1" applyProtection="1">
      <alignment horizontal="left" vertical="top"/>
      <protection locked="0"/>
    </xf>
    <xf numFmtId="41" fontId="1" fillId="4" borderId="9" xfId="0" applyNumberFormat="1" applyFont="1" applyFill="1" applyBorder="1" applyAlignment="1" applyProtection="1">
      <alignment horizontal="left" vertical="top"/>
      <protection locked="0"/>
    </xf>
    <xf numFmtId="41" fontId="1" fillId="4" borderId="10" xfId="0" applyNumberFormat="1" applyFont="1" applyFill="1" applyBorder="1" applyAlignment="1" applyProtection="1">
      <alignment horizontal="left" vertical="top"/>
      <protection locked="0"/>
    </xf>
    <xf numFmtId="41" fontId="1" fillId="4" borderId="4" xfId="0" applyNumberFormat="1" applyFont="1" applyFill="1" applyBorder="1" applyAlignment="1" applyProtection="1">
      <alignment horizontal="left" vertical="top"/>
      <protection locked="0"/>
    </xf>
    <xf numFmtId="41" fontId="1" fillId="4" borderId="11" xfId="0" applyNumberFormat="1" applyFont="1" applyFill="1" applyBorder="1" applyAlignment="1" applyProtection="1">
      <alignment horizontal="left" vertical="top"/>
      <protection locked="0"/>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0" borderId="2" xfId="0" quotePrefix="1" applyFont="1" applyBorder="1" applyAlignment="1">
      <alignment horizontal="left" vertical="center"/>
    </xf>
    <xf numFmtId="0" fontId="5" fillId="0" borderId="15" xfId="0" quotePrefix="1" applyFont="1" applyBorder="1" applyAlignment="1">
      <alignment horizontal="left" vertical="center"/>
    </xf>
    <xf numFmtId="41" fontId="1" fillId="6" borderId="5" xfId="0" applyNumberFormat="1" applyFont="1" applyFill="1" applyBorder="1" applyAlignment="1" applyProtection="1">
      <alignment horizontal="left" vertical="top"/>
      <protection locked="0"/>
    </xf>
    <xf numFmtId="41" fontId="1" fillId="6" borderId="7" xfId="0" applyNumberFormat="1" applyFont="1" applyFill="1" applyBorder="1" applyAlignment="1" applyProtection="1">
      <alignment horizontal="left" vertical="top"/>
      <protection locked="0"/>
    </xf>
    <xf numFmtId="41" fontId="1" fillId="6" borderId="8" xfId="0" applyNumberFormat="1" applyFont="1" applyFill="1" applyBorder="1" applyAlignment="1" applyProtection="1">
      <alignment horizontal="left" vertical="top"/>
      <protection locked="0"/>
    </xf>
    <xf numFmtId="41" fontId="1" fillId="6" borderId="6" xfId="0" applyNumberFormat="1" applyFont="1" applyFill="1" applyBorder="1" applyAlignment="1" applyProtection="1">
      <alignment horizontal="left" vertical="top"/>
      <protection locked="0"/>
    </xf>
    <xf numFmtId="41" fontId="1" fillId="6" borderId="0" xfId="0" applyNumberFormat="1" applyFont="1" applyFill="1" applyBorder="1" applyAlignment="1" applyProtection="1">
      <alignment horizontal="left" vertical="top"/>
      <protection locked="0"/>
    </xf>
    <xf numFmtId="41" fontId="1" fillId="6" borderId="9" xfId="0" applyNumberFormat="1" applyFont="1" applyFill="1" applyBorder="1" applyAlignment="1" applyProtection="1">
      <alignment horizontal="left" vertical="top"/>
      <protection locked="0"/>
    </xf>
    <xf numFmtId="41" fontId="1" fillId="6" borderId="10" xfId="0" applyNumberFormat="1" applyFont="1" applyFill="1" applyBorder="1" applyAlignment="1" applyProtection="1">
      <alignment horizontal="left" vertical="top"/>
      <protection locked="0"/>
    </xf>
    <xf numFmtId="41" fontId="1" fillId="6" borderId="4" xfId="0" applyNumberFormat="1" applyFont="1" applyFill="1" applyBorder="1" applyAlignment="1" applyProtection="1">
      <alignment horizontal="left" vertical="top"/>
      <protection locked="0"/>
    </xf>
    <xf numFmtId="41" fontId="1" fillId="6" borderId="11" xfId="0" applyNumberFormat="1" applyFont="1" applyFill="1" applyBorder="1" applyAlignment="1" applyProtection="1">
      <alignment horizontal="left" vertical="top"/>
      <protection locked="0"/>
    </xf>
  </cellXfs>
  <cellStyles count="5">
    <cellStyle name="Hyperlink" xfId="1" builtinId="8"/>
    <cellStyle name="Komma" xfId="2" builtinId="3"/>
    <cellStyle name="Komma 2 3" xfId="4"/>
    <cellStyle name="Standaard" xfId="0" builtinId="0"/>
    <cellStyle name="Standaard 2 2" xfId="3"/>
  </cellStyles>
  <dxfs count="3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006100"/>
      </font>
      <fill>
        <patternFill>
          <bgColor rgb="FFC6EFCE"/>
        </patternFill>
      </fill>
    </dxf>
    <dxf>
      <fill>
        <patternFill>
          <bgColor theme="4" tint="0.79998168889431442"/>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1581150</xdr:colOff>
      <xdr:row>0</xdr:row>
      <xdr:rowOff>66675</xdr:rowOff>
    </xdr:from>
    <xdr:to>
      <xdr:col>7</xdr:col>
      <xdr:colOff>1790700</xdr:colOff>
      <xdr:row>4</xdr:row>
      <xdr:rowOff>104775</xdr:rowOff>
    </xdr:to>
    <xdr:pic>
      <xdr:nvPicPr>
        <xdr:cNvPr id="4119"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0" y="6667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876300</xdr:colOff>
      <xdr:row>0</xdr:row>
      <xdr:rowOff>228600</xdr:rowOff>
    </xdr:from>
    <xdr:to>
      <xdr:col>15</xdr:col>
      <xdr:colOff>38100</xdr:colOff>
      <xdr:row>5</xdr:row>
      <xdr:rowOff>66675</xdr:rowOff>
    </xdr:to>
    <xdr:pic>
      <xdr:nvPicPr>
        <xdr:cNvPr id="5132"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6450" y="228600"/>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762000</xdr:colOff>
      <xdr:row>6</xdr:row>
      <xdr:rowOff>161925</xdr:rowOff>
    </xdr:from>
    <xdr:to>
      <xdr:col>14</xdr:col>
      <xdr:colOff>869615</xdr:colOff>
      <xdr:row>11</xdr:row>
      <xdr:rowOff>94569</xdr:rowOff>
    </xdr:to>
    <xdr:pic>
      <xdr:nvPicPr>
        <xdr:cNvPr id="2" name="Afbeelding 1"/>
        <xdr:cNvPicPr>
          <a:picLocks noChangeAspect="1"/>
        </xdr:cNvPicPr>
      </xdr:nvPicPr>
      <xdr:blipFill>
        <a:blip xmlns:r="http://schemas.openxmlformats.org/officeDocument/2006/relationships" r:embed="rId2"/>
        <a:stretch>
          <a:fillRect/>
        </a:stretch>
      </xdr:blipFill>
      <xdr:spPr>
        <a:xfrm>
          <a:off x="13754100" y="1457325"/>
          <a:ext cx="1993565" cy="932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228601</xdr:colOff>
      <xdr:row>1</xdr:row>
      <xdr:rowOff>25263</xdr:rowOff>
    </xdr:from>
    <xdr:to>
      <xdr:col>14</xdr:col>
      <xdr:colOff>209551</xdr:colOff>
      <xdr:row>42</xdr:row>
      <xdr:rowOff>76200</xdr:rowOff>
    </xdr:to>
    <xdr:sp macro="" textlink="">
      <xdr:nvSpPr>
        <xdr:cNvPr id="2" name="Tekstvak 1"/>
        <xdr:cNvSpPr txBox="1"/>
      </xdr:nvSpPr>
      <xdr:spPr>
        <a:xfrm>
          <a:off x="228601" y="1139688"/>
          <a:ext cx="8515350" cy="786143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sng" strike="noStrike" kern="0" cap="none" spc="0" normalizeH="0" baseline="0" noProof="0">
              <a:ln>
                <a:noFill/>
              </a:ln>
              <a:solidFill>
                <a:sysClr val="windowText" lastClr="000000"/>
              </a:solidFill>
              <a:effectLst/>
              <a:uLnTx/>
              <a:uFillTx/>
              <a:latin typeface="+mn-lt"/>
              <a:ea typeface="+mn-ea"/>
              <a:cs typeface="+mn-cs"/>
            </a:rPr>
            <a:t>Inleiding</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het kader van de regeling "Monitoring beschikkingen persoonsgebonden budget en uitgaven individueel aangepaste Wlz-hulpmiddelen 2020" moeten de zorgkantoren maandelijks een opgave verstrekken van de uitgaven aan individueel aangepaste Wlz-hulpmiddelen.  De gegevens worden gebruikt om te bepalen of de uitgaven passen binnen de door VWS gestelde landellijke ruimte.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Dit overzicht dient conform de regeling maandelijks per zorgkantoorregio, uiterlijk op de 15</a:t>
          </a:r>
          <a:r>
            <a:rPr kumimoji="0" lang="nl-NL" sz="1100" b="0" i="0" u="none" strike="noStrike" kern="0" cap="none" spc="0" normalizeH="0" baseline="30000" noProof="0">
              <a:ln>
                <a:noFill/>
              </a:ln>
              <a:solidFill>
                <a:sysClr val="windowText" lastClr="000000"/>
              </a:solidFill>
              <a:effectLst/>
              <a:uLnTx/>
              <a:uFillTx/>
              <a:latin typeface="+mn-lt"/>
              <a:ea typeface="+mn-ea"/>
              <a:cs typeface="+mn-cs"/>
            </a:rPr>
            <a:t>de</a:t>
          </a:r>
          <a:r>
            <a:rPr kumimoji="0" lang="nl-NL" sz="1100" b="0" i="0" u="none" strike="noStrike" kern="0" cap="none" spc="0" normalizeH="0" baseline="0" noProof="0">
              <a:ln>
                <a:noFill/>
              </a:ln>
              <a:solidFill>
                <a:sysClr val="windowText" lastClr="000000"/>
              </a:solidFill>
              <a:effectLst/>
              <a:uLnTx/>
              <a:uFillTx/>
              <a:latin typeface="+mn-lt"/>
              <a:ea typeface="+mn-ea"/>
              <a:cs typeface="+mn-cs"/>
            </a:rPr>
            <a:t> van iedere maand, te worden ingediend bij de NZa (middels het NZa-uitwisselportaal en met een melding  van plaatsing via info@nza.nl). Uiterlijk op 15 februari 2020 ontvangt de NZa voor de eerste keer het overzicht waarin de gegevens over januari 2020 zijn bijgewerkt. Maandelijks volgt op de 15</a:t>
          </a:r>
          <a:r>
            <a:rPr kumimoji="0" lang="nl-NL" sz="1100" b="0" i="0" u="none" strike="noStrike" kern="0" cap="none" spc="0" normalizeH="0" baseline="30000" noProof="0">
              <a:ln>
                <a:noFill/>
              </a:ln>
              <a:solidFill>
                <a:sysClr val="windowText" lastClr="000000"/>
              </a:solidFill>
              <a:effectLst/>
              <a:uLnTx/>
              <a:uFillTx/>
              <a:latin typeface="+mn-lt"/>
              <a:ea typeface="+mn-ea"/>
              <a:cs typeface="+mn-cs"/>
            </a:rPr>
            <a:t>de</a:t>
          </a:r>
          <a:r>
            <a:rPr kumimoji="0" lang="nl-NL" sz="1100" b="0" i="0" u="none" strike="noStrike" kern="0" cap="none" spc="0" normalizeH="0" baseline="0" noProof="0">
              <a:ln>
                <a:noFill/>
              </a:ln>
              <a:solidFill>
                <a:sysClr val="windowText" lastClr="000000"/>
              </a:solidFill>
              <a:effectLst/>
              <a:uLnTx/>
              <a:uFillTx/>
              <a:latin typeface="+mn-lt"/>
              <a:ea typeface="+mn-ea"/>
              <a:cs typeface="+mn-cs"/>
            </a:rPr>
            <a:t> van de maand een update van dit overzicht waarin de volgende maand is toegevoegd. Op 15 maart 2021 vraagt de NZa nog de eindstand van de hulpmiddelen 2020 op.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sng" strike="noStrike" kern="0" cap="none" spc="0" normalizeH="0" baseline="0" noProof="0">
              <a:ln>
                <a:noFill/>
              </a:ln>
              <a:solidFill>
                <a:sysClr val="windowText" lastClr="000000"/>
              </a:solidFill>
              <a:effectLst/>
              <a:uLnTx/>
              <a:uFillTx/>
              <a:latin typeface="+mn-lt"/>
              <a:ea typeface="+mn-ea"/>
              <a:cs typeface="+mn-cs"/>
            </a:rPr>
            <a:t>Toelichting per onderdeel</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ysClr val="windowText" lastClr="000000"/>
              </a:solidFill>
              <a:effectLst/>
              <a:uLnTx/>
              <a:uFillTx/>
              <a:latin typeface="+mn-lt"/>
              <a:ea typeface="+mn-ea"/>
              <a:cs typeface="+mn-cs"/>
            </a:rPr>
            <a:t>Tabblad "Begin"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Op dit tabblad kunt u in cel B8 aangeven voor welke zorgkantoorregio het formulier is ingevuld. Vervolgens kunt u in cel D10 aangeven voor welke indieningsdatum het formulier is ingevuld. Aan de hand hiervan geeft het formulier weer tot waar u het formulier dient in te vullen. Dit tabblad geeft eveneens aan of u de maandopgave compleet heeft ingevuld. Vanaf hier kunt u door naar het tabblad "Hulpmiddelen" om de opgave compleet te maken.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1" u="none" strike="noStrike" kern="0" cap="none" spc="0" normalizeH="0" baseline="0" noProof="0">
              <a:ln>
                <a:noFill/>
              </a:ln>
              <a:solidFill>
                <a:sysClr val="windowText" lastClr="000000"/>
              </a:solidFill>
              <a:effectLst/>
              <a:uLnTx/>
              <a:uFillTx/>
              <a:latin typeface="+mn-lt"/>
              <a:ea typeface="+mn-ea"/>
              <a:cs typeface="+mn-cs"/>
            </a:rPr>
            <a:t>Tabblad "Hulpmiddelen"</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Individueel aangepaste hulpmiddelen zijn de boven budgettaire verstrekkingen die op basis van art. 3.1.2 van het Besluit langdurige zorg  worden verstrekt. Het gaat hierbij uitsluitend om hulpmiddelen verstrekt aan bewoners van instellingen voor verblijf (mèt of zónder behandeling). Onder deze individueel aangepaste hulpmiddelen vallen onder andere: rolstoelen, prothesen, orthesen(-jassen), therapeutisch elastische kousen, orthopedische schoenen en verbandschoenen, persoonsgebonden kleding, maatwerk tilbanden en ligorthesen, maar ook vanaf 2020 scootmobielen, aangepaste fietsen, aangepaste  wandelwagens/buggy's en aangepaste autostoeltjes voor kinderen. Vanaf 2020 valt de bekostiging van de mobiliteitshulpmiddelen voor cliënten met verblijf zónder behandeling ook onder de Wlz.</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Alle in te vullen cellen kleuren blauw. De cellen met een witte achtergrond hebben betrekking op berekende totalen of op cellen die op dat moment nog niet ingevuld hoeven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mn-lt"/>
              <a:ea typeface="+mn-ea"/>
              <a:cs typeface="+mn-cs"/>
            </a:rPr>
            <a:t>1) 2019 (eenmalig)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Uiterlijk op 15 maart 2020 zullen de cijfers voor het hele jaar 2019 (per kwartaal uitgesplitst) moeten zijn opgegeven.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mn-lt"/>
              <a:ea typeface="+mn-ea"/>
              <a:cs typeface="+mn-cs"/>
            </a:rPr>
            <a:t>2) 2020 (maandelijks)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Dit onderdeel moet iedere maand worden aangevuld met gegevens over de nieuw beschikbare maand. De peildatum is de laatste dag van deze nieuwe maand. In dit overzicht worden per zorgkantoorregio de uitgaven in 2020 opgenomen die betrekking hebben op de individueel aangepaste hulpmiddelen. Deze uitgaven zijn uitgesplitst per maand. Het ingevulde totaalbedrag is het bedrag dat in de boekhouding daadwerkelijk ten laste van de desbetreffende maand in 2020 is gebracht. Het gaat hier dus om de in de betreffende kalendermaand gedeclareerde en betaalde declaraties. Het totaalbedrag is uitgesplitst naar mobiliteitshulpmiddelen en persoonsgebonden hulpmiddelen. Als mobiliteitshulpmiddel voor individueel gebruik  kunnen naast de hierboven genoemde hulpmiddelen ook de daarbij behorende voor de verzekerde noodzakelijke aanpassingen ten laste van de Wlz worden gebracht  (art.2.3, 1e lid, Regeling langdurige zorg).  Om de mobiliteitsuitgaven onder te verdelen in groepen met en zonder behandeling worden de cliëntgebonden mobiliteitsuitgaven van maand X afgezet tegen de AW319 declaratie van de voorafgaande maand. Op basis van de laatste (aaneengesloten) declaratieperiode van de voorafgaande maand wordt  bepaald  of de specifieke cliënt zorg met behandeling afneemt. De mobiliteitsuitgaven waarvoor met behandeling is vastgesteld, wordt in mindering gebracht op de totale mobiliteitsuitgaven om de uitgaven zonder behandeling te bepalen.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mn-lt"/>
              <a:ea typeface="+mn-ea"/>
              <a:cs typeface="+mn-cs"/>
            </a:rPr>
            <a:t>Onderbouwing afwijking eerdere periodes</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Indien een bijzondere afwijking tussen periodes heeft plaatsgevonden of eerder opgegeven maanden zijn bijgesteld, kunt u dit hier aangeven.</a:t>
          </a:r>
          <a:r>
            <a:rPr kumimoji="0" lang="nl-NL" sz="1100" b="1" i="1" u="none" strike="noStrike" kern="0" cap="none" spc="0" normalizeH="0" baseline="0" noProof="0">
              <a:ln>
                <a:noFill/>
              </a:ln>
              <a:solidFill>
                <a:sysClr val="windowText" lastClr="000000"/>
              </a:solidFill>
              <a:effectLst/>
              <a:uLnTx/>
              <a:uFillTx/>
              <a:latin typeface="+mn-lt"/>
              <a:ea typeface="+mn-ea"/>
              <a:cs typeface="+mn-cs"/>
            </a:rPr>
            <a:t> </a:t>
          </a: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lvl="0"/>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xdr:txBody>
    </xdr:sp>
    <xdr:clientData/>
  </xdr:twoCellAnchor>
  <xdr:twoCellAnchor editAs="oneCell">
    <xdr:from>
      <xdr:col>11</xdr:col>
      <xdr:colOff>9525</xdr:colOff>
      <xdr:row>0</xdr:row>
      <xdr:rowOff>104775</xdr:rowOff>
    </xdr:from>
    <xdr:to>
      <xdr:col>14</xdr:col>
      <xdr:colOff>174290</xdr:colOff>
      <xdr:row>0</xdr:row>
      <xdr:rowOff>1037544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715125" y="104775"/>
          <a:ext cx="1993565" cy="932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ontracteerruimte\2018\Beleid\Definitieve%20regelgeving%20en%20formulieren\Formulier%202018%20Informatieuitvraag%20Individueel%20aangepaste%20hulpmiddelen%20en%20PG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i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workbookViewId="0">
      <selection activeCell="B8" sqref="B8"/>
    </sheetView>
  </sheetViews>
  <sheetFormatPr defaultColWidth="0" defaultRowHeight="11.25" customHeight="1" zeroHeight="1" x14ac:dyDescent="0.15"/>
  <cols>
    <col min="1" max="1" width="5.5703125" style="41" customWidth="1"/>
    <col min="2" max="2" width="20.28515625" style="41" customWidth="1"/>
    <col min="3" max="3" width="32.7109375" style="41" customWidth="1"/>
    <col min="4" max="4" width="41.42578125" style="41" customWidth="1"/>
    <col min="5" max="5" width="21.7109375" style="41" customWidth="1"/>
    <col min="6" max="6" width="13.140625" style="41" customWidth="1"/>
    <col min="7" max="7" width="26.7109375" style="41" customWidth="1"/>
    <col min="8" max="8" width="28" style="41" customWidth="1"/>
    <col min="9" max="11" width="20.7109375" style="41" hidden="1" customWidth="1"/>
    <col min="12" max="12" width="19.28515625" style="41" hidden="1" customWidth="1"/>
    <col min="13" max="13" width="13.140625" style="41" hidden="1" customWidth="1"/>
    <col min="14" max="14" width="11.7109375" style="41" hidden="1" customWidth="1"/>
    <col min="15" max="15" width="7.5703125" style="41" hidden="1" customWidth="1"/>
    <col min="16" max="16" width="24.5703125" style="41" hidden="1" customWidth="1"/>
    <col min="17" max="17" width="23.140625" style="41" hidden="1" customWidth="1"/>
    <col min="18" max="18" width="7.42578125" style="41" hidden="1" customWidth="1"/>
    <col min="19" max="16384" width="22.42578125" style="41" hidden="1"/>
  </cols>
  <sheetData>
    <row r="1" spans="1:19" ht="23.25" customHeight="1" x14ac:dyDescent="0.25">
      <c r="A1" s="4"/>
      <c r="B1" s="69" t="s">
        <v>125</v>
      </c>
      <c r="C1" s="4"/>
      <c r="D1" s="4"/>
      <c r="E1" s="4"/>
      <c r="F1" s="4"/>
      <c r="G1" s="4"/>
      <c r="H1" s="4"/>
      <c r="I1" s="41" t="s">
        <v>84</v>
      </c>
      <c r="J1" s="41" t="s">
        <v>84</v>
      </c>
      <c r="K1" s="41" t="s">
        <v>84</v>
      </c>
      <c r="L1" s="41" t="s">
        <v>84</v>
      </c>
      <c r="M1" s="41" t="s">
        <v>84</v>
      </c>
      <c r="N1" s="41" t="s">
        <v>84</v>
      </c>
      <c r="S1" s="41" t="s">
        <v>109</v>
      </c>
    </row>
    <row r="2" spans="1:19" ht="15.75" customHeight="1" x14ac:dyDescent="0.15">
      <c r="A2" s="4"/>
      <c r="B2" s="2" t="s">
        <v>91</v>
      </c>
      <c r="C2" s="4"/>
      <c r="D2" s="4"/>
      <c r="E2" s="4"/>
      <c r="F2" s="4"/>
      <c r="G2" s="4"/>
      <c r="H2" s="4"/>
      <c r="I2" s="44"/>
      <c r="J2" s="44"/>
      <c r="K2" s="93" t="s">
        <v>92</v>
      </c>
      <c r="L2" s="41" t="s">
        <v>0</v>
      </c>
      <c r="M2" s="41" t="s">
        <v>70</v>
      </c>
      <c r="O2" s="42" t="s">
        <v>62</v>
      </c>
      <c r="P2" s="42" t="s">
        <v>63</v>
      </c>
      <c r="Q2" s="43" t="s">
        <v>64</v>
      </c>
      <c r="S2" s="4" t="s">
        <v>24</v>
      </c>
    </row>
    <row r="3" spans="1:19" ht="15.75" customHeight="1" x14ac:dyDescent="0.15">
      <c r="A3" s="4"/>
      <c r="B3" s="70" t="s">
        <v>126</v>
      </c>
      <c r="C3" s="4"/>
      <c r="D3" s="4"/>
      <c r="E3" s="4"/>
      <c r="F3" s="4"/>
      <c r="G3" s="4"/>
      <c r="H3" s="4"/>
      <c r="I3" s="44"/>
      <c r="J3" s="44"/>
      <c r="K3" s="93" t="s">
        <v>93</v>
      </c>
      <c r="L3" s="41" t="s">
        <v>1</v>
      </c>
      <c r="M3" s="41" t="s">
        <v>69</v>
      </c>
      <c r="O3" s="45">
        <v>3010</v>
      </c>
      <c r="P3" s="46" t="s">
        <v>30</v>
      </c>
      <c r="Q3" s="47" t="s">
        <v>59</v>
      </c>
      <c r="S3" s="4" t="s">
        <v>18</v>
      </c>
    </row>
    <row r="4" spans="1:19" ht="15.75" customHeight="1" x14ac:dyDescent="0.15">
      <c r="A4" s="4"/>
      <c r="B4" s="2"/>
      <c r="C4" s="3"/>
      <c r="D4" s="4"/>
      <c r="E4" s="4"/>
      <c r="F4" s="4"/>
      <c r="G4" s="4"/>
      <c r="H4" s="4"/>
      <c r="I4" s="44"/>
      <c r="J4" s="44"/>
      <c r="K4" s="93" t="s">
        <v>112</v>
      </c>
      <c r="L4" s="41" t="s">
        <v>2</v>
      </c>
      <c r="M4" s="41" t="s">
        <v>71</v>
      </c>
      <c r="O4" s="48">
        <v>3020</v>
      </c>
      <c r="P4" s="49" t="s">
        <v>31</v>
      </c>
      <c r="Q4" s="50" t="s">
        <v>19</v>
      </c>
      <c r="S4" s="4" t="s">
        <v>19</v>
      </c>
    </row>
    <row r="5" spans="1:19" ht="15.75" customHeight="1" x14ac:dyDescent="0.15">
      <c r="A5" s="4"/>
      <c r="B5" s="4"/>
      <c r="C5" s="4"/>
      <c r="D5" s="4"/>
      <c r="E5" s="4"/>
      <c r="F5" s="4"/>
      <c r="G5" s="4"/>
      <c r="H5" s="4"/>
      <c r="I5" s="44"/>
      <c r="J5" s="44"/>
      <c r="K5" s="93" t="s">
        <v>113</v>
      </c>
      <c r="L5" s="41" t="s">
        <v>3</v>
      </c>
      <c r="M5" s="41" t="s">
        <v>72</v>
      </c>
      <c r="O5" s="48">
        <v>3030</v>
      </c>
      <c r="P5" s="49" t="s">
        <v>32</v>
      </c>
      <c r="Q5" s="50" t="s">
        <v>86</v>
      </c>
      <c r="S5" s="4" t="s">
        <v>20</v>
      </c>
    </row>
    <row r="6" spans="1:19" ht="15.75" customHeight="1" x14ac:dyDescent="0.15">
      <c r="A6" s="4"/>
      <c r="B6" s="36" t="str">
        <f>IF(ISBLANK(B8), "Vul als eerste uw zorgkantoornummer in", "")</f>
        <v>Vul als eerste uw zorgkantoornummer in</v>
      </c>
      <c r="C6" s="4"/>
      <c r="D6" s="1"/>
      <c r="E6" s="1"/>
      <c r="F6" s="1"/>
      <c r="G6" s="4"/>
      <c r="H6" s="4"/>
      <c r="I6" s="44"/>
      <c r="J6" s="44"/>
      <c r="K6" s="93" t="s">
        <v>114</v>
      </c>
      <c r="L6" s="41" t="s">
        <v>4</v>
      </c>
      <c r="M6" s="41" t="s">
        <v>73</v>
      </c>
      <c r="O6" s="48">
        <v>3040</v>
      </c>
      <c r="P6" s="49" t="s">
        <v>33</v>
      </c>
      <c r="Q6" s="50" t="s">
        <v>86</v>
      </c>
      <c r="S6" s="4" t="s">
        <v>21</v>
      </c>
    </row>
    <row r="7" spans="1:19" ht="15.75" customHeight="1" x14ac:dyDescent="0.15">
      <c r="A7" s="4"/>
      <c r="B7" s="22" t="s">
        <v>65</v>
      </c>
      <c r="C7" s="22" t="s">
        <v>28</v>
      </c>
      <c r="D7" s="22" t="s">
        <v>17</v>
      </c>
      <c r="E7" s="1"/>
      <c r="F7" s="1"/>
      <c r="G7" s="4"/>
      <c r="H7" s="4"/>
      <c r="I7" s="44"/>
      <c r="J7" s="44"/>
      <c r="K7" s="93" t="s">
        <v>115</v>
      </c>
      <c r="L7" s="41" t="s">
        <v>5</v>
      </c>
      <c r="M7" s="41" t="s">
        <v>74</v>
      </c>
      <c r="O7" s="48">
        <v>3050</v>
      </c>
      <c r="P7" s="49" t="s">
        <v>34</v>
      </c>
      <c r="Q7" s="50" t="s">
        <v>59</v>
      </c>
      <c r="S7" s="4" t="s">
        <v>23</v>
      </c>
    </row>
    <row r="8" spans="1:19" ht="15.75" customHeight="1" x14ac:dyDescent="0.15">
      <c r="A8" s="4"/>
      <c r="B8" s="100"/>
      <c r="C8" s="30" t="str">
        <f>IFERROR(VLOOKUP(B8, O3:Q33,2,FALSE), "")</f>
        <v/>
      </c>
      <c r="D8" s="30" t="str">
        <f>IFERROR(VLOOKUP(B8, $O$2:$Q$33,3,FALSE),"")</f>
        <v/>
      </c>
      <c r="E8" s="4"/>
      <c r="F8" s="4"/>
      <c r="G8" s="4"/>
      <c r="H8" s="4"/>
      <c r="I8" s="44"/>
      <c r="J8" s="44"/>
      <c r="K8" s="93" t="s">
        <v>116</v>
      </c>
      <c r="L8" s="41" t="s">
        <v>6</v>
      </c>
      <c r="M8" s="41" t="s">
        <v>75</v>
      </c>
      <c r="O8" s="48">
        <v>3060</v>
      </c>
      <c r="P8" s="49" t="s">
        <v>35</v>
      </c>
      <c r="Q8" s="50" t="s">
        <v>86</v>
      </c>
    </row>
    <row r="9" spans="1:19" ht="15.75" customHeight="1" x14ac:dyDescent="0.15">
      <c r="A9" s="6"/>
      <c r="B9" s="4"/>
      <c r="C9" s="4"/>
      <c r="D9" s="4"/>
      <c r="E9" s="4"/>
      <c r="F9" s="4"/>
      <c r="G9" s="4"/>
      <c r="H9" s="4"/>
      <c r="I9" s="44"/>
      <c r="J9" s="44"/>
      <c r="K9" s="93" t="s">
        <v>117</v>
      </c>
      <c r="L9" s="41" t="s">
        <v>7</v>
      </c>
      <c r="M9" s="51" t="s">
        <v>76</v>
      </c>
      <c r="N9" s="51"/>
      <c r="O9" s="48">
        <v>3061</v>
      </c>
      <c r="P9" s="49" t="s">
        <v>36</v>
      </c>
      <c r="Q9" s="50" t="s">
        <v>22</v>
      </c>
    </row>
    <row r="10" spans="1:19" ht="15.75" customHeight="1" x14ac:dyDescent="0.15">
      <c r="A10" s="4"/>
      <c r="B10" s="120" t="s">
        <v>83</v>
      </c>
      <c r="C10" s="121"/>
      <c r="D10" s="18"/>
      <c r="E10" s="34" t="str">
        <f>IF(ISBLANK(D10), "", IF(ISBLANK(B8),"Vergeet niet uw zorgkantoornummer in te vullen!",""))</f>
        <v/>
      </c>
      <c r="F10" s="4"/>
      <c r="G10" s="4"/>
      <c r="H10" s="4"/>
      <c r="I10" s="44"/>
      <c r="J10" s="44"/>
      <c r="K10" s="93" t="s">
        <v>118</v>
      </c>
      <c r="L10" s="41" t="s">
        <v>8</v>
      </c>
      <c r="M10" s="51" t="s">
        <v>77</v>
      </c>
      <c r="N10" s="51"/>
      <c r="O10" s="48">
        <v>3070</v>
      </c>
      <c r="P10" s="49" t="s">
        <v>37</v>
      </c>
      <c r="Q10" s="50" t="s">
        <v>59</v>
      </c>
    </row>
    <row r="11" spans="1:19" ht="15.75" customHeight="1" x14ac:dyDescent="0.15">
      <c r="A11" s="4"/>
      <c r="B11" s="120" t="s">
        <v>81</v>
      </c>
      <c r="C11" s="121"/>
      <c r="D11" s="20" t="str">
        <f>IFERROR(VLOOKUP(D10, K2:M15,2,FALSE), "")</f>
        <v/>
      </c>
      <c r="E11" s="4"/>
      <c r="F11" s="14"/>
      <c r="G11" s="14"/>
      <c r="H11" s="15"/>
      <c r="I11" s="44"/>
      <c r="J11" s="44"/>
      <c r="K11" s="93" t="s">
        <v>119</v>
      </c>
      <c r="L11" s="41" t="s">
        <v>9</v>
      </c>
      <c r="M11" s="51" t="s">
        <v>78</v>
      </c>
      <c r="N11" s="52"/>
      <c r="O11" s="48">
        <v>3080</v>
      </c>
      <c r="P11" s="49" t="s">
        <v>38</v>
      </c>
      <c r="Q11" s="50" t="s">
        <v>60</v>
      </c>
    </row>
    <row r="12" spans="1:19" ht="15.75" customHeight="1" x14ac:dyDescent="0.15">
      <c r="A12" s="4"/>
      <c r="B12" s="120" t="s">
        <v>29</v>
      </c>
      <c r="C12" s="121"/>
      <c r="D12" s="110" t="s">
        <v>66</v>
      </c>
      <c r="E12" s="4"/>
      <c r="F12" s="4"/>
      <c r="G12" s="4"/>
      <c r="H12" s="15"/>
      <c r="I12" s="44"/>
      <c r="J12" s="44"/>
      <c r="K12" s="93" t="s">
        <v>120</v>
      </c>
      <c r="L12" s="41" t="s">
        <v>10</v>
      </c>
      <c r="M12" s="51" t="s">
        <v>79</v>
      </c>
      <c r="N12" s="52"/>
      <c r="O12" s="48">
        <v>3090</v>
      </c>
      <c r="P12" s="49" t="s">
        <v>39</v>
      </c>
      <c r="Q12" s="50" t="s">
        <v>86</v>
      </c>
    </row>
    <row r="13" spans="1:19" ht="15.75" customHeight="1" x14ac:dyDescent="0.15">
      <c r="A13" s="4"/>
      <c r="B13" s="120" t="s">
        <v>124</v>
      </c>
      <c r="C13" s="121"/>
      <c r="D13" s="92" t="str">
        <f>IF(D10="","",IF(D11="Januari",  IF(Hulpmiddelen!V9=1,"Uiterlijk bij opgave 15 maart  (t/m februari)","JA"), IF(Hulpmiddelen!V9=1,"NEE","JA")))</f>
        <v/>
      </c>
      <c r="E13" s="13"/>
      <c r="F13" s="13"/>
      <c r="G13" s="16"/>
      <c r="H13" s="12"/>
      <c r="I13" s="44"/>
      <c r="J13" s="44"/>
      <c r="K13" s="93" t="s">
        <v>121</v>
      </c>
      <c r="L13" s="41" t="s">
        <v>11</v>
      </c>
      <c r="M13" s="51" t="s">
        <v>80</v>
      </c>
      <c r="N13" s="53"/>
      <c r="O13" s="48">
        <v>3100</v>
      </c>
      <c r="P13" s="49" t="s">
        <v>40</v>
      </c>
      <c r="Q13" s="50" t="s">
        <v>86</v>
      </c>
    </row>
    <row r="14" spans="1:19" ht="15.75" customHeight="1" x14ac:dyDescent="0.15">
      <c r="A14" s="4"/>
      <c r="B14" s="120" t="str">
        <f>"Informatie hulpmiddelen "&amp;IF(D10&lt;&gt;"","t/m ","")&amp; IFERROR(VLOOKUP(D11,L2:M15, 2, FALSE), "") &amp;" volledig ingevuld?"</f>
        <v>Informatie hulpmiddelen  volledig ingevuld?</v>
      </c>
      <c r="C14" s="121"/>
      <c r="D14" s="21" t="str">
        <f>IF(ISBLANK(D10), "", IF(HLOOKUP(D11,Hulpmiddelen!$C$14:$N$29,16,FALSE)=0, "NEE", "JA"))</f>
        <v/>
      </c>
      <c r="E14" s="13"/>
      <c r="F14" s="13"/>
      <c r="G14" s="16"/>
      <c r="H14" s="12"/>
      <c r="I14" s="44"/>
      <c r="J14" s="44"/>
      <c r="K14" s="93" t="s">
        <v>122</v>
      </c>
      <c r="L14" s="41" t="s">
        <v>11</v>
      </c>
      <c r="M14" s="51" t="s">
        <v>80</v>
      </c>
      <c r="N14" s="53"/>
      <c r="O14" s="48">
        <v>3110</v>
      </c>
      <c r="P14" s="49" t="s">
        <v>41</v>
      </c>
      <c r="Q14" s="50" t="s">
        <v>86</v>
      </c>
    </row>
    <row r="15" spans="1:19" ht="15.75" customHeight="1" x14ac:dyDescent="0.15">
      <c r="A15" s="4"/>
      <c r="B15" s="122" t="s">
        <v>82</v>
      </c>
      <c r="C15" s="123"/>
      <c r="D15" s="20" t="str">
        <f>IF(B8&lt;&gt;"", IF(OR(AND(D13="JA", D14="JA"), AND(D13="Uiterlijk bij opgave 15 maart  (t/m februari)", D14="JA")), "JA", "NEE"), "NEE")</f>
        <v>NEE</v>
      </c>
      <c r="E15" s="29" t="str">
        <f>IF(D13="Facultatief", "Deadline 15 juli 2015", "")</f>
        <v/>
      </c>
      <c r="F15" s="12"/>
      <c r="G15" s="12"/>
      <c r="H15" s="12"/>
      <c r="I15" s="51"/>
      <c r="J15" s="51"/>
      <c r="K15" s="93" t="s">
        <v>123</v>
      </c>
      <c r="L15" s="41" t="s">
        <v>11</v>
      </c>
      <c r="M15" s="51" t="s">
        <v>80</v>
      </c>
      <c r="N15" s="51"/>
      <c r="O15" s="48">
        <v>3120</v>
      </c>
      <c r="P15" s="49" t="s">
        <v>42</v>
      </c>
      <c r="Q15" s="50" t="s">
        <v>60</v>
      </c>
    </row>
    <row r="16" spans="1:19" ht="15.75" customHeight="1" x14ac:dyDescent="0.15">
      <c r="A16" s="4"/>
      <c r="B16" s="4"/>
      <c r="C16" s="4"/>
      <c r="D16" s="4"/>
      <c r="E16" s="19"/>
      <c r="F16" s="12"/>
      <c r="G16" s="12"/>
      <c r="H16" s="13"/>
      <c r="I16" s="54"/>
      <c r="J16" s="54"/>
      <c r="K16" s="54"/>
      <c r="L16" s="51"/>
      <c r="M16" s="51"/>
      <c r="N16" s="51"/>
      <c r="O16" s="48">
        <v>3130</v>
      </c>
      <c r="P16" s="49" t="s">
        <v>43</v>
      </c>
      <c r="Q16" s="50" t="s">
        <v>86</v>
      </c>
    </row>
    <row r="17" spans="1:17" ht="15.75" customHeight="1" x14ac:dyDescent="0.15">
      <c r="A17" s="4"/>
      <c r="B17" s="4"/>
      <c r="C17" s="4"/>
      <c r="D17" s="4"/>
      <c r="E17" s="19"/>
      <c r="F17" s="13"/>
      <c r="G17" s="13"/>
      <c r="H17" s="15"/>
      <c r="I17" s="51"/>
      <c r="J17" s="51"/>
      <c r="K17" s="51"/>
      <c r="L17" s="55"/>
      <c r="M17" s="51"/>
      <c r="N17" s="51"/>
      <c r="O17" s="48">
        <v>3140</v>
      </c>
      <c r="P17" s="49" t="s">
        <v>44</v>
      </c>
      <c r="Q17" s="50" t="s">
        <v>86</v>
      </c>
    </row>
    <row r="18" spans="1:17" ht="15.75" customHeight="1" x14ac:dyDescent="0.15">
      <c r="A18" s="4"/>
      <c r="B18" s="4"/>
      <c r="C18" s="4"/>
      <c r="D18" s="4"/>
      <c r="E18" s="29"/>
      <c r="F18" s="13"/>
      <c r="G18" s="13"/>
      <c r="H18" s="15"/>
      <c r="I18" s="51"/>
      <c r="J18" s="51"/>
      <c r="K18" s="94" t="s">
        <v>110</v>
      </c>
      <c r="L18" s="95"/>
      <c r="M18" s="51"/>
      <c r="N18" s="51"/>
      <c r="O18" s="48">
        <v>3150</v>
      </c>
      <c r="P18" s="49" t="s">
        <v>45</v>
      </c>
      <c r="Q18" s="50" t="s">
        <v>86</v>
      </c>
    </row>
    <row r="19" spans="1:17" ht="15.75" customHeight="1" x14ac:dyDescent="0.15">
      <c r="A19" s="4"/>
      <c r="B19" s="4"/>
      <c r="C19" s="4"/>
      <c r="D19" s="4"/>
      <c r="E19" s="15"/>
      <c r="F19" s="15"/>
      <c r="G19" s="15"/>
      <c r="H19" s="15"/>
      <c r="I19" s="51"/>
      <c r="J19" s="51"/>
      <c r="K19" s="94" t="s">
        <v>0</v>
      </c>
      <c r="L19" s="97">
        <f>IF($D$11=K19,1,0)</f>
        <v>0</v>
      </c>
      <c r="M19" s="51"/>
      <c r="N19" s="51"/>
      <c r="O19" s="48">
        <v>3160</v>
      </c>
      <c r="P19" s="49" t="s">
        <v>46</v>
      </c>
      <c r="Q19" s="50" t="s">
        <v>61</v>
      </c>
    </row>
    <row r="20" spans="1:17" ht="15.75" customHeight="1" x14ac:dyDescent="0.15">
      <c r="A20" s="4"/>
      <c r="B20" s="4"/>
      <c r="C20" s="4"/>
      <c r="D20" s="15"/>
      <c r="E20" s="15"/>
      <c r="F20" s="15"/>
      <c r="G20" s="15"/>
      <c r="H20" s="15"/>
      <c r="I20" s="51"/>
      <c r="J20" s="51"/>
      <c r="K20" s="94" t="s">
        <v>1</v>
      </c>
      <c r="L20" s="97">
        <f>IF($D$11=K20,2,0)</f>
        <v>0</v>
      </c>
      <c r="M20" s="51"/>
      <c r="N20" s="51"/>
      <c r="O20" s="48">
        <v>3170</v>
      </c>
      <c r="P20" s="49" t="s">
        <v>47</v>
      </c>
      <c r="Q20" s="50" t="s">
        <v>61</v>
      </c>
    </row>
    <row r="21" spans="1:17" ht="15.75" customHeight="1" x14ac:dyDescent="0.2">
      <c r="A21" s="4"/>
      <c r="B21" s="6" t="s">
        <v>27</v>
      </c>
      <c r="C21" s="1"/>
      <c r="D21" s="1"/>
      <c r="E21" s="4"/>
      <c r="F21" s="15"/>
      <c r="G21" s="23"/>
      <c r="H21" s="15"/>
      <c r="I21" s="51"/>
      <c r="J21" s="51"/>
      <c r="K21" s="94" t="s">
        <v>2</v>
      </c>
      <c r="L21" s="97">
        <f>IF($D$11=K21,3,0)</f>
        <v>0</v>
      </c>
      <c r="M21" s="51"/>
      <c r="N21" s="51"/>
      <c r="O21" s="48">
        <v>3180</v>
      </c>
      <c r="P21" s="49" t="s">
        <v>48</v>
      </c>
      <c r="Q21" s="50" t="s">
        <v>18</v>
      </c>
    </row>
    <row r="22" spans="1:17" ht="15.75" customHeight="1" x14ac:dyDescent="0.15">
      <c r="A22" s="4"/>
      <c r="B22" s="111"/>
      <c r="C22" s="112"/>
      <c r="D22" s="112"/>
      <c r="E22" s="112"/>
      <c r="F22" s="113"/>
      <c r="G22" s="4"/>
      <c r="H22" s="15"/>
      <c r="I22" s="51"/>
      <c r="J22" s="51"/>
      <c r="K22" s="94" t="s">
        <v>3</v>
      </c>
      <c r="L22" s="97">
        <f>IF($D$11=K22,4,0)</f>
        <v>0</v>
      </c>
      <c r="M22" s="51"/>
      <c r="N22" s="51"/>
      <c r="O22" s="48">
        <v>3190</v>
      </c>
      <c r="P22" s="49" t="s">
        <v>85</v>
      </c>
      <c r="Q22" s="50" t="s">
        <v>20</v>
      </c>
    </row>
    <row r="23" spans="1:17" ht="15.75" customHeight="1" x14ac:dyDescent="0.15">
      <c r="A23" s="4"/>
      <c r="B23" s="114"/>
      <c r="C23" s="115"/>
      <c r="D23" s="115"/>
      <c r="E23" s="115"/>
      <c r="F23" s="116"/>
      <c r="G23" s="4"/>
      <c r="H23" s="15"/>
      <c r="I23" s="51"/>
      <c r="J23" s="51"/>
      <c r="K23" s="94" t="s">
        <v>4</v>
      </c>
      <c r="L23" s="97">
        <f>IF($D$11=K23,5,0)</f>
        <v>0</v>
      </c>
      <c r="M23" s="51"/>
      <c r="N23" s="51"/>
      <c r="O23" s="48">
        <v>3200</v>
      </c>
      <c r="P23" s="49" t="s">
        <v>49</v>
      </c>
      <c r="Q23" s="50" t="s">
        <v>60</v>
      </c>
    </row>
    <row r="24" spans="1:17" ht="15.75" customHeight="1" x14ac:dyDescent="0.2">
      <c r="A24" s="4"/>
      <c r="B24" s="114"/>
      <c r="C24" s="115"/>
      <c r="D24" s="115"/>
      <c r="E24" s="115"/>
      <c r="F24" s="116"/>
      <c r="G24" s="37"/>
      <c r="H24" s="15"/>
      <c r="I24" s="51"/>
      <c r="J24" s="51"/>
      <c r="K24" s="94" t="s">
        <v>5</v>
      </c>
      <c r="L24" s="97">
        <f>IF($D$11=K24,6,0)</f>
        <v>0</v>
      </c>
      <c r="M24" s="51"/>
      <c r="N24" s="51"/>
      <c r="O24" s="48">
        <v>3210</v>
      </c>
      <c r="P24" s="49" t="s">
        <v>50</v>
      </c>
      <c r="Q24" s="50" t="s">
        <v>86</v>
      </c>
    </row>
    <row r="25" spans="1:17" ht="15.75" customHeight="1" x14ac:dyDescent="0.15">
      <c r="A25" s="4"/>
      <c r="B25" s="114"/>
      <c r="C25" s="115"/>
      <c r="D25" s="115"/>
      <c r="E25" s="115"/>
      <c r="F25" s="116"/>
      <c r="G25" s="15"/>
      <c r="H25" s="15"/>
      <c r="I25" s="51"/>
      <c r="J25" s="51"/>
      <c r="K25" s="94" t="s">
        <v>6</v>
      </c>
      <c r="L25" s="97">
        <f>IF($D$11=K25,7,0)</f>
        <v>0</v>
      </c>
      <c r="M25" s="51"/>
      <c r="N25" s="51"/>
      <c r="O25" s="48">
        <v>3230</v>
      </c>
      <c r="P25" s="49" t="s">
        <v>51</v>
      </c>
      <c r="Q25" s="50" t="s">
        <v>18</v>
      </c>
    </row>
    <row r="26" spans="1:17" ht="15.75" customHeight="1" x14ac:dyDescent="0.15">
      <c r="A26" s="4"/>
      <c r="B26" s="114"/>
      <c r="C26" s="115"/>
      <c r="D26" s="115"/>
      <c r="E26" s="115"/>
      <c r="F26" s="116"/>
      <c r="G26" s="15"/>
      <c r="H26" s="15"/>
      <c r="I26" s="51"/>
      <c r="J26" s="51"/>
      <c r="K26" s="94" t="s">
        <v>7</v>
      </c>
      <c r="L26" s="97">
        <f>IF($D$11=K26,8,0)</f>
        <v>0</v>
      </c>
      <c r="M26" s="51"/>
      <c r="N26" s="51"/>
      <c r="O26" s="48">
        <v>3240</v>
      </c>
      <c r="P26" s="49" t="s">
        <v>52</v>
      </c>
      <c r="Q26" s="50" t="s">
        <v>60</v>
      </c>
    </row>
    <row r="27" spans="1:17" ht="15.75" customHeight="1" x14ac:dyDescent="0.15">
      <c r="A27" s="4"/>
      <c r="B27" s="114"/>
      <c r="C27" s="115"/>
      <c r="D27" s="115"/>
      <c r="E27" s="115"/>
      <c r="F27" s="116"/>
      <c r="G27" s="15"/>
      <c r="H27" s="15"/>
      <c r="I27" s="51"/>
      <c r="J27" s="51"/>
      <c r="K27" s="94" t="s">
        <v>8</v>
      </c>
      <c r="L27" s="97">
        <f>IF($D$11=K27,9,0)</f>
        <v>0</v>
      </c>
      <c r="M27" s="51"/>
      <c r="N27" s="51"/>
      <c r="O27" s="48">
        <v>3250</v>
      </c>
      <c r="P27" s="49" t="s">
        <v>53</v>
      </c>
      <c r="Q27" s="50" t="s">
        <v>18</v>
      </c>
    </row>
    <row r="28" spans="1:17" ht="15.75" customHeight="1" x14ac:dyDescent="0.15">
      <c r="A28" s="4"/>
      <c r="B28" s="114"/>
      <c r="C28" s="115"/>
      <c r="D28" s="115"/>
      <c r="E28" s="115"/>
      <c r="F28" s="116"/>
      <c r="G28" s="15"/>
      <c r="H28" s="15"/>
      <c r="I28" s="51"/>
      <c r="J28" s="51"/>
      <c r="K28" s="94" t="s">
        <v>9</v>
      </c>
      <c r="L28" s="97">
        <f>IF($D$11=K28,10,0)</f>
        <v>0</v>
      </c>
      <c r="M28" s="51"/>
      <c r="N28" s="51"/>
      <c r="O28" s="48">
        <v>3260</v>
      </c>
      <c r="P28" s="49" t="s">
        <v>54</v>
      </c>
      <c r="Q28" s="50" t="s">
        <v>18</v>
      </c>
    </row>
    <row r="29" spans="1:17" ht="15.75" customHeight="1" x14ac:dyDescent="0.15">
      <c r="A29" s="4"/>
      <c r="B29" s="117"/>
      <c r="C29" s="118"/>
      <c r="D29" s="118"/>
      <c r="E29" s="118"/>
      <c r="F29" s="119"/>
      <c r="G29" s="4"/>
      <c r="H29" s="15"/>
      <c r="I29" s="51"/>
      <c r="J29" s="51"/>
      <c r="K29" s="94" t="s">
        <v>10</v>
      </c>
      <c r="L29" s="97">
        <f>IF($D$11=K29,11,0)</f>
        <v>0</v>
      </c>
      <c r="M29" s="51"/>
      <c r="N29" s="51"/>
      <c r="O29" s="48">
        <v>3270</v>
      </c>
      <c r="P29" s="49" t="s">
        <v>55</v>
      </c>
      <c r="Q29" s="50" t="s">
        <v>60</v>
      </c>
    </row>
    <row r="30" spans="1:17" ht="15.75" customHeight="1" x14ac:dyDescent="0.15">
      <c r="A30" s="4"/>
      <c r="B30" s="24"/>
      <c r="C30" s="24"/>
      <c r="D30" s="24"/>
      <c r="E30" s="24"/>
      <c r="F30" s="15"/>
      <c r="G30" s="4"/>
      <c r="H30" s="15"/>
      <c r="I30" s="51"/>
      <c r="J30" s="51"/>
      <c r="K30" s="94" t="s">
        <v>11</v>
      </c>
      <c r="L30" s="97">
        <f>IF($D$11=K30,12,0)</f>
        <v>0</v>
      </c>
      <c r="M30" s="51"/>
      <c r="N30" s="51"/>
      <c r="O30" s="48">
        <v>3280</v>
      </c>
      <c r="P30" s="49" t="s">
        <v>56</v>
      </c>
      <c r="Q30" s="50" t="s">
        <v>60</v>
      </c>
    </row>
    <row r="31" spans="1:17" ht="15.75" customHeight="1" x14ac:dyDescent="0.15">
      <c r="A31" s="4"/>
      <c r="B31" s="24"/>
      <c r="C31" s="24"/>
      <c r="D31" s="24"/>
      <c r="E31" s="24"/>
      <c r="F31" s="15"/>
      <c r="G31" s="4"/>
      <c r="H31" s="15"/>
      <c r="I31" s="51"/>
      <c r="J31" s="51"/>
      <c r="K31" s="94" t="s">
        <v>111</v>
      </c>
      <c r="L31" s="98">
        <f>SUM(L19:L30)</f>
        <v>0</v>
      </c>
      <c r="M31" s="51"/>
      <c r="N31" s="51"/>
      <c r="O31" s="48">
        <v>3290</v>
      </c>
      <c r="P31" s="49" t="s">
        <v>57</v>
      </c>
      <c r="Q31" s="50" t="s">
        <v>18</v>
      </c>
    </row>
    <row r="32" spans="1:17" ht="15.75" customHeight="1" x14ac:dyDescent="0.15">
      <c r="A32" s="4"/>
      <c r="B32" s="24"/>
      <c r="C32" s="24"/>
      <c r="D32" s="24"/>
      <c r="E32" s="24"/>
      <c r="F32" s="15"/>
      <c r="G32" s="4"/>
      <c r="H32" s="15"/>
      <c r="I32" s="51"/>
      <c r="J32" s="51"/>
      <c r="K32" s="51"/>
      <c r="L32" s="51"/>
      <c r="M32" s="51"/>
      <c r="N32" s="51"/>
      <c r="O32" s="56">
        <v>3300</v>
      </c>
      <c r="P32" s="57" t="s">
        <v>87</v>
      </c>
      <c r="Q32" s="58" t="s">
        <v>60</v>
      </c>
    </row>
    <row r="33" spans="1:17" ht="15.75" customHeight="1" x14ac:dyDescent="0.15">
      <c r="A33" s="4"/>
      <c r="B33" s="24"/>
      <c r="C33" s="24"/>
      <c r="D33" s="24"/>
      <c r="E33" s="24"/>
      <c r="F33" s="15"/>
      <c r="G33" s="4"/>
      <c r="H33" s="15"/>
      <c r="I33" s="51"/>
      <c r="J33" s="51"/>
      <c r="K33" s="51"/>
      <c r="L33" s="51"/>
      <c r="M33" s="51"/>
      <c r="N33" s="51"/>
      <c r="O33" s="66">
        <v>3310</v>
      </c>
      <c r="P33" s="67" t="s">
        <v>58</v>
      </c>
      <c r="Q33" s="68" t="s">
        <v>18</v>
      </c>
    </row>
    <row r="34" spans="1:17" ht="15.75" hidden="1" customHeight="1" x14ac:dyDescent="0.15">
      <c r="B34" s="59"/>
      <c r="C34" s="59"/>
      <c r="D34" s="59"/>
      <c r="E34" s="59"/>
      <c r="F34" s="51"/>
      <c r="H34" s="51"/>
      <c r="I34" s="51"/>
      <c r="J34" s="51"/>
      <c r="K34" s="51"/>
      <c r="L34" s="51"/>
      <c r="M34" s="51"/>
      <c r="N34" s="51"/>
    </row>
    <row r="35" spans="1:17" ht="15.75" hidden="1" customHeight="1" x14ac:dyDescent="0.15">
      <c r="C35" s="60"/>
      <c r="D35" s="61"/>
      <c r="E35" s="51"/>
      <c r="F35" s="51"/>
      <c r="G35" s="62"/>
      <c r="H35" s="51"/>
      <c r="I35" s="51"/>
      <c r="J35" s="51"/>
      <c r="K35" s="51"/>
      <c r="L35" s="51"/>
      <c r="M35" s="51"/>
      <c r="N35" s="51"/>
    </row>
    <row r="36" spans="1:17" hidden="1" x14ac:dyDescent="0.15">
      <c r="A36" s="63"/>
      <c r="B36" s="64"/>
      <c r="D36" s="51"/>
      <c r="E36" s="51"/>
      <c r="F36" s="51"/>
      <c r="G36" s="51"/>
      <c r="H36" s="51"/>
      <c r="I36" s="51"/>
      <c r="J36" s="51"/>
      <c r="K36" s="51"/>
      <c r="L36" s="51"/>
      <c r="M36" s="51"/>
      <c r="N36" s="51"/>
    </row>
    <row r="37" spans="1:17" ht="11.25" hidden="1" customHeight="1" x14ac:dyDescent="0.15"/>
  </sheetData>
  <sheetProtection password="C753" sheet="1" objects="1" scenarios="1"/>
  <mergeCells count="7">
    <mergeCell ref="B22:F29"/>
    <mergeCell ref="B10:C10"/>
    <mergeCell ref="B15:C15"/>
    <mergeCell ref="B11:C11"/>
    <mergeCell ref="B13:C13"/>
    <mergeCell ref="B14:C14"/>
    <mergeCell ref="B12:C12"/>
  </mergeCells>
  <conditionalFormatting sqref="D13:D14">
    <cfRule type="cellIs" dxfId="29" priority="15" stopIfTrue="1" operator="equal">
      <formula>"JA"</formula>
    </cfRule>
    <cfRule type="cellIs" dxfId="28" priority="16" stopIfTrue="1" operator="equal">
      <formula>"NEE"</formula>
    </cfRule>
  </conditionalFormatting>
  <conditionalFormatting sqref="P5">
    <cfRule type="cellIs" dxfId="27" priority="9" stopIfTrue="1" operator="equal">
      <formula>"Onbekend"</formula>
    </cfRule>
  </conditionalFormatting>
  <conditionalFormatting sqref="D11">
    <cfRule type="cellIs" dxfId="26" priority="3" stopIfTrue="1" operator="equal">
      <formula>"JA"</formula>
    </cfRule>
    <cfRule type="cellIs" dxfId="25" priority="4" stopIfTrue="1" operator="equal">
      <formula>"NEE"</formula>
    </cfRule>
  </conditionalFormatting>
  <conditionalFormatting sqref="D10">
    <cfRule type="expression" dxfId="24" priority="5" stopIfTrue="1">
      <formula>ISBLANK($C$8)=FALSE</formula>
    </cfRule>
  </conditionalFormatting>
  <conditionalFormatting sqref="D15">
    <cfRule type="cellIs" dxfId="23" priority="1" stopIfTrue="1" operator="equal">
      <formula>"JA"</formula>
    </cfRule>
    <cfRule type="cellIs" dxfId="22" priority="2" stopIfTrue="1" operator="equal">
      <formula>"NEE"</formula>
    </cfRule>
  </conditionalFormatting>
  <dataValidations count="4">
    <dataValidation type="whole" operator="greaterThanOrEqual" allowBlank="1" showInputMessage="1" showErrorMessage="1" sqref="N13:N14 E13:F14 H16:I16 F17:G18 F15:G15 H13:J14 J11 N11">
      <formula1>0</formula1>
    </dataValidation>
    <dataValidation operator="greaterThanOrEqual" allowBlank="1" showInputMessage="1" showErrorMessage="1" sqref="D14 E15 B22 M11 B30:E34 M13:M15"/>
    <dataValidation type="list" allowBlank="1" showInputMessage="1" showErrorMessage="1" sqref="D10">
      <formula1>$K$2:$K$15</formula1>
    </dataValidation>
    <dataValidation type="list" allowBlank="1" showInputMessage="1" showErrorMessage="1" sqref="B8">
      <formula1>$O$3:$O$33</formula1>
    </dataValidation>
  </dataValidations>
  <hyperlinks>
    <hyperlink ref="D12" location="Hulpmiddelen!A1" display="Klik hier"/>
  </hyperlink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workbookViewId="0">
      <selection activeCell="G33" sqref="G33"/>
    </sheetView>
  </sheetViews>
  <sheetFormatPr defaultColWidth="0" defaultRowHeight="0" customHeight="1" zeroHeight="1" x14ac:dyDescent="0.15"/>
  <cols>
    <col min="1" max="1" width="5.5703125" style="4" customWidth="1"/>
    <col min="2" max="2" width="48.42578125" style="4" customWidth="1"/>
    <col min="3" max="3" width="13.5703125" style="4" customWidth="1"/>
    <col min="4" max="15" width="14.140625" style="4" customWidth="1"/>
    <col min="16" max="16" width="2.5703125" style="4" customWidth="1"/>
    <col min="17" max="17" width="9.140625" style="4" hidden="1" customWidth="1"/>
    <col min="18" max="18" width="9.85546875" style="4" hidden="1" customWidth="1"/>
    <col min="19" max="19" width="11.42578125" style="4" hidden="1" customWidth="1"/>
    <col min="20" max="20" width="10.7109375" style="4" hidden="1" customWidth="1"/>
    <col min="21" max="21" width="10.5703125" style="4" hidden="1" customWidth="1"/>
    <col min="22" max="22" width="11.7109375" style="4" hidden="1" customWidth="1"/>
    <col min="23" max="16384" width="9.140625" style="4" hidden="1"/>
  </cols>
  <sheetData>
    <row r="1" spans="2:22" ht="23.25" customHeight="1" x14ac:dyDescent="0.25">
      <c r="B1" s="9" t="s">
        <v>100</v>
      </c>
    </row>
    <row r="2" spans="2:22" ht="15.75" customHeight="1" x14ac:dyDescent="0.15">
      <c r="B2" s="6" t="s">
        <v>25</v>
      </c>
    </row>
    <row r="3" spans="2:22" ht="15.75" customHeight="1" x14ac:dyDescent="0.15"/>
    <row r="4" spans="2:22" ht="15.75" customHeight="1" x14ac:dyDescent="0.15">
      <c r="B4" s="35" t="s">
        <v>28</v>
      </c>
      <c r="C4" s="3" t="s">
        <v>26</v>
      </c>
    </row>
    <row r="5" spans="2:22" ht="15.75" customHeight="1" x14ac:dyDescent="0.15">
      <c r="B5" s="33" t="str">
        <f>Begin!C8</f>
        <v/>
      </c>
      <c r="C5" s="3"/>
    </row>
    <row r="6" spans="2:22" ht="15.75" customHeight="1" x14ac:dyDescent="0.15">
      <c r="C6" s="3"/>
      <c r="D6" s="1"/>
      <c r="E6" s="1"/>
      <c r="F6" s="1"/>
    </row>
    <row r="7" spans="2:22" ht="15.75" customHeight="1" x14ac:dyDescent="0.15">
      <c r="C7" s="3"/>
      <c r="D7" s="1"/>
      <c r="E7" s="1"/>
      <c r="F7" s="1"/>
    </row>
    <row r="8" spans="2:22" ht="15.75" customHeight="1" x14ac:dyDescent="0.15">
      <c r="B8" s="71" t="s">
        <v>94</v>
      </c>
      <c r="C8" s="28" t="s">
        <v>13</v>
      </c>
      <c r="D8" s="28" t="s">
        <v>14</v>
      </c>
      <c r="E8" s="28" t="s">
        <v>15</v>
      </c>
      <c r="F8" s="28" t="s">
        <v>16</v>
      </c>
      <c r="G8" s="28" t="s">
        <v>12</v>
      </c>
      <c r="S8" s="4" t="s">
        <v>96</v>
      </c>
    </row>
    <row r="9" spans="2:22" ht="15.75" customHeight="1" x14ac:dyDescent="0.15">
      <c r="B9" s="5" t="s">
        <v>89</v>
      </c>
      <c r="C9" s="65"/>
      <c r="D9" s="65"/>
      <c r="E9" s="65"/>
      <c r="F9" s="65"/>
      <c r="G9" s="72">
        <f>SUM(C9:F9)</f>
        <v>0</v>
      </c>
      <c r="S9" s="4" t="s">
        <v>97</v>
      </c>
      <c r="V9" s="4">
        <f>IF(OR(C10="",D10="",E10="",F10="",C9="",D9="",E9="",F9=""),1,0)</f>
        <v>1</v>
      </c>
    </row>
    <row r="10" spans="2:22" ht="15.75" customHeight="1" x14ac:dyDescent="0.15">
      <c r="B10" s="73" t="s">
        <v>88</v>
      </c>
      <c r="C10" s="74"/>
      <c r="D10" s="74"/>
      <c r="E10" s="74"/>
      <c r="F10" s="74"/>
      <c r="G10" s="72">
        <f>SUM(C10:F10)</f>
        <v>0</v>
      </c>
    </row>
    <row r="11" spans="2:22" ht="15.75" customHeight="1" x14ac:dyDescent="0.15">
      <c r="B11" s="101" t="s">
        <v>95</v>
      </c>
      <c r="C11" s="102">
        <f>C9+C10</f>
        <v>0</v>
      </c>
      <c r="D11" s="103">
        <f t="shared" ref="D11:G11" si="0">D9+D10</f>
        <v>0</v>
      </c>
      <c r="E11" s="103">
        <f t="shared" si="0"/>
        <v>0</v>
      </c>
      <c r="F11" s="104">
        <f t="shared" si="0"/>
        <v>0</v>
      </c>
      <c r="G11" s="106">
        <f t="shared" si="0"/>
        <v>0</v>
      </c>
    </row>
    <row r="12" spans="2:22" ht="15.75" customHeight="1" x14ac:dyDescent="0.15">
      <c r="C12" s="84" t="s">
        <v>98</v>
      </c>
      <c r="D12" s="1"/>
      <c r="E12" s="1"/>
      <c r="F12" s="1"/>
    </row>
    <row r="13" spans="2:22" s="82" customFormat="1" ht="15.75" customHeight="1" x14ac:dyDescent="0.15">
      <c r="C13" s="81"/>
      <c r="D13" s="80"/>
      <c r="E13" s="80"/>
      <c r="F13" s="80"/>
    </row>
    <row r="14" spans="2:22" ht="15.75" customHeight="1" x14ac:dyDescent="0.15">
      <c r="B14" s="71" t="s">
        <v>99</v>
      </c>
      <c r="C14" s="28" t="s">
        <v>0</v>
      </c>
      <c r="D14" s="28" t="s">
        <v>1</v>
      </c>
      <c r="E14" s="28" t="s">
        <v>2</v>
      </c>
      <c r="F14" s="28" t="s">
        <v>3</v>
      </c>
      <c r="G14" s="28" t="s">
        <v>4</v>
      </c>
      <c r="H14" s="28" t="s">
        <v>5</v>
      </c>
      <c r="I14" s="28" t="s">
        <v>6</v>
      </c>
      <c r="J14" s="28" t="s">
        <v>7</v>
      </c>
      <c r="K14" s="28" t="s">
        <v>8</v>
      </c>
      <c r="L14" s="28" t="s">
        <v>9</v>
      </c>
      <c r="M14" s="28" t="s">
        <v>10</v>
      </c>
      <c r="N14" s="28" t="s">
        <v>11</v>
      </c>
      <c r="O14" s="8" t="s">
        <v>12</v>
      </c>
    </row>
    <row r="15" spans="2:22" ht="15.75" customHeight="1" x14ac:dyDescent="0.15">
      <c r="B15" s="5" t="s">
        <v>89</v>
      </c>
      <c r="C15" s="91"/>
      <c r="D15" s="91"/>
      <c r="E15" s="91"/>
      <c r="F15" s="91"/>
      <c r="G15" s="91"/>
      <c r="H15" s="91"/>
      <c r="I15" s="91"/>
      <c r="J15" s="91"/>
      <c r="K15" s="91"/>
      <c r="L15" s="91"/>
      <c r="M15" s="91"/>
      <c r="N15" s="91"/>
      <c r="O15" s="32">
        <f>SUM(C15:N15)</f>
        <v>0</v>
      </c>
    </row>
    <row r="16" spans="2:22" ht="15.75" customHeight="1" x14ac:dyDescent="0.15">
      <c r="B16" s="75"/>
      <c r="C16" s="76"/>
      <c r="D16" s="76"/>
      <c r="E16" s="76"/>
      <c r="F16" s="76"/>
      <c r="G16" s="76"/>
      <c r="H16" s="76"/>
      <c r="I16" s="76"/>
      <c r="J16" s="76"/>
      <c r="K16" s="76"/>
      <c r="L16" s="76"/>
      <c r="M16" s="76"/>
      <c r="N16" s="76"/>
      <c r="O16" s="77"/>
    </row>
    <row r="17" spans="2:16" ht="20.25" customHeight="1" x14ac:dyDescent="0.25">
      <c r="B17" s="107" t="s">
        <v>101</v>
      </c>
      <c r="C17" s="83"/>
      <c r="D17" s="87"/>
      <c r="E17" s="87"/>
      <c r="F17" s="96"/>
      <c r="G17" s="96"/>
      <c r="H17" s="96"/>
      <c r="I17" s="96"/>
      <c r="J17" s="96"/>
      <c r="K17" s="96"/>
      <c r="L17" s="96"/>
      <c r="M17" s="96"/>
      <c r="N17" s="96"/>
      <c r="O17" s="88"/>
      <c r="P17" s="79"/>
    </row>
    <row r="18" spans="2:16" ht="15.75" customHeight="1" x14ac:dyDescent="0.25">
      <c r="B18" s="108" t="s">
        <v>102</v>
      </c>
      <c r="C18" s="86"/>
      <c r="D18" s="86"/>
      <c r="E18" s="83"/>
      <c r="F18" s="91"/>
      <c r="G18" s="91"/>
      <c r="H18" s="91"/>
      <c r="I18" s="91"/>
      <c r="J18" s="91"/>
      <c r="K18" s="91"/>
      <c r="L18" s="91"/>
      <c r="M18" s="91"/>
      <c r="N18" s="91"/>
      <c r="O18" s="85">
        <f t="shared" ref="O18:O20" si="1">SUM(C18:N18)</f>
        <v>0</v>
      </c>
      <c r="P18" s="79"/>
    </row>
    <row r="19" spans="2:16" ht="15.75" customHeight="1" x14ac:dyDescent="0.15">
      <c r="B19" s="108" t="s">
        <v>103</v>
      </c>
      <c r="C19" s="86"/>
      <c r="D19" s="83"/>
      <c r="E19" s="83"/>
      <c r="F19" s="91"/>
      <c r="G19" s="91"/>
      <c r="H19" s="91"/>
      <c r="I19" s="91"/>
      <c r="J19" s="91"/>
      <c r="K19" s="91"/>
      <c r="L19" s="91"/>
      <c r="M19" s="91"/>
      <c r="N19" s="91"/>
      <c r="O19" s="85">
        <f t="shared" si="1"/>
        <v>0</v>
      </c>
    </row>
    <row r="20" spans="2:16" ht="15.75" customHeight="1" x14ac:dyDescent="0.15">
      <c r="B20" s="108" t="s">
        <v>105</v>
      </c>
      <c r="C20" s="86"/>
      <c r="D20" s="83"/>
      <c r="E20" s="83"/>
      <c r="F20" s="91"/>
      <c r="G20" s="91"/>
      <c r="H20" s="91"/>
      <c r="I20" s="91"/>
      <c r="J20" s="91"/>
      <c r="K20" s="91"/>
      <c r="L20" s="91"/>
      <c r="M20" s="91"/>
      <c r="N20" s="91"/>
      <c r="O20" s="85">
        <f t="shared" si="1"/>
        <v>0</v>
      </c>
    </row>
    <row r="21" spans="2:16" ht="15.75" customHeight="1" x14ac:dyDescent="0.15">
      <c r="B21" s="108" t="s">
        <v>104</v>
      </c>
      <c r="C21" s="89">
        <f>SUM(C18:C20)</f>
        <v>0</v>
      </c>
      <c r="D21" s="89">
        <f t="shared" ref="D21:O21" si="2">SUM(D18:D20)</f>
        <v>0</v>
      </c>
      <c r="E21" s="8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0">
        <f t="shared" si="2"/>
        <v>0</v>
      </c>
    </row>
    <row r="22" spans="2:16" s="82" customFormat="1" ht="21.75" customHeight="1" x14ac:dyDescent="0.25">
      <c r="B22" s="107" t="s">
        <v>106</v>
      </c>
      <c r="C22" s="83"/>
      <c r="D22" s="87"/>
      <c r="E22" s="87"/>
      <c r="F22" s="96"/>
      <c r="G22" s="96"/>
      <c r="H22" s="96"/>
      <c r="I22" s="96"/>
      <c r="J22" s="96"/>
      <c r="K22" s="96"/>
      <c r="L22" s="96"/>
      <c r="M22" s="96"/>
      <c r="N22" s="96"/>
      <c r="O22" s="88"/>
      <c r="P22" s="79"/>
    </row>
    <row r="23" spans="2:16" s="82" customFormat="1" ht="15.75" customHeight="1" x14ac:dyDescent="0.25">
      <c r="B23" s="108" t="s">
        <v>102</v>
      </c>
      <c r="C23" s="86"/>
      <c r="D23" s="86"/>
      <c r="E23" s="83"/>
      <c r="F23" s="91"/>
      <c r="G23" s="91"/>
      <c r="H23" s="91"/>
      <c r="I23" s="91"/>
      <c r="J23" s="91"/>
      <c r="K23" s="91"/>
      <c r="L23" s="91"/>
      <c r="M23" s="91"/>
      <c r="N23" s="91"/>
      <c r="O23" s="85">
        <f t="shared" ref="O23:O25" si="3">SUM(C23:N23)</f>
        <v>0</v>
      </c>
      <c r="P23" s="79"/>
    </row>
    <row r="24" spans="2:16" s="82" customFormat="1" ht="15.75" customHeight="1" x14ac:dyDescent="0.15">
      <c r="B24" s="108" t="s">
        <v>103</v>
      </c>
      <c r="C24" s="86"/>
      <c r="D24" s="83"/>
      <c r="E24" s="83"/>
      <c r="F24" s="91"/>
      <c r="G24" s="91"/>
      <c r="H24" s="91"/>
      <c r="I24" s="91"/>
      <c r="J24" s="91"/>
      <c r="K24" s="91"/>
      <c r="L24" s="91"/>
      <c r="M24" s="91"/>
      <c r="N24" s="91"/>
      <c r="O24" s="85">
        <f t="shared" si="3"/>
        <v>0</v>
      </c>
    </row>
    <row r="25" spans="2:16" s="82" customFormat="1" ht="15.75" customHeight="1" x14ac:dyDescent="0.15">
      <c r="B25" s="108" t="s">
        <v>105</v>
      </c>
      <c r="C25" s="86"/>
      <c r="D25" s="83"/>
      <c r="E25" s="83"/>
      <c r="F25" s="91"/>
      <c r="G25" s="91"/>
      <c r="H25" s="91"/>
      <c r="I25" s="91"/>
      <c r="J25" s="91"/>
      <c r="K25" s="91"/>
      <c r="L25" s="91"/>
      <c r="M25" s="91"/>
      <c r="N25" s="91"/>
      <c r="O25" s="85">
        <f t="shared" si="3"/>
        <v>0</v>
      </c>
    </row>
    <row r="26" spans="2:16" s="82" customFormat="1" ht="15.75" customHeight="1" x14ac:dyDescent="0.15">
      <c r="B26" s="108" t="s">
        <v>107</v>
      </c>
      <c r="C26" s="89">
        <f>SUM(C23:C25)</f>
        <v>0</v>
      </c>
      <c r="D26" s="89">
        <f t="shared" ref="D26" si="4">SUM(D23:D25)</f>
        <v>0</v>
      </c>
      <c r="E26" s="89">
        <f t="shared" ref="E26" si="5">SUM(E23:E25)</f>
        <v>0</v>
      </c>
      <c r="F26" s="89">
        <f t="shared" ref="F26" si="6">SUM(F23:F25)</f>
        <v>0</v>
      </c>
      <c r="G26" s="89">
        <f t="shared" ref="G26" si="7">SUM(G23:G25)</f>
        <v>0</v>
      </c>
      <c r="H26" s="89">
        <f t="shared" ref="H26" si="8">SUM(H23:H25)</f>
        <v>0</v>
      </c>
      <c r="I26" s="89">
        <f t="shared" ref="I26" si="9">SUM(I23:I25)</f>
        <v>0</v>
      </c>
      <c r="J26" s="89">
        <f t="shared" ref="J26" si="10">SUM(J23:J25)</f>
        <v>0</v>
      </c>
      <c r="K26" s="89">
        <f t="shared" ref="K26" si="11">SUM(K23:K25)</f>
        <v>0</v>
      </c>
      <c r="L26" s="89">
        <f t="shared" ref="L26" si="12">SUM(L23:L25)</f>
        <v>0</v>
      </c>
      <c r="M26" s="89">
        <f t="shared" ref="M26" si="13">SUM(M23:M25)</f>
        <v>0</v>
      </c>
      <c r="N26" s="89">
        <f t="shared" ref="N26" si="14">SUM(N23:N25)</f>
        <v>0</v>
      </c>
      <c r="O26" s="90">
        <f t="shared" ref="O26" si="15">SUM(O23:O25)</f>
        <v>0</v>
      </c>
    </row>
    <row r="27" spans="2:16" s="82" customFormat="1" ht="15.75" customHeight="1" x14ac:dyDescent="0.15">
      <c r="B27" s="108" t="s">
        <v>108</v>
      </c>
      <c r="C27" s="89">
        <f>C26+C21</f>
        <v>0</v>
      </c>
      <c r="D27" s="89">
        <f t="shared" ref="D27:O27" si="16">D26+D21</f>
        <v>0</v>
      </c>
      <c r="E27" s="89">
        <f t="shared" si="16"/>
        <v>0</v>
      </c>
      <c r="F27" s="89">
        <f t="shared" si="16"/>
        <v>0</v>
      </c>
      <c r="G27" s="89">
        <f t="shared" si="16"/>
        <v>0</v>
      </c>
      <c r="H27" s="89">
        <f t="shared" si="16"/>
        <v>0</v>
      </c>
      <c r="I27" s="89">
        <f t="shared" si="16"/>
        <v>0</v>
      </c>
      <c r="J27" s="89">
        <f t="shared" si="16"/>
        <v>0</v>
      </c>
      <c r="K27" s="89">
        <f t="shared" si="16"/>
        <v>0</v>
      </c>
      <c r="L27" s="89">
        <f t="shared" si="16"/>
        <v>0</v>
      </c>
      <c r="M27" s="89">
        <f t="shared" si="16"/>
        <v>0</v>
      </c>
      <c r="N27" s="89">
        <f t="shared" si="16"/>
        <v>0</v>
      </c>
      <c r="O27" s="90">
        <f t="shared" si="16"/>
        <v>0</v>
      </c>
    </row>
    <row r="28" spans="2:16" ht="15.75" customHeight="1" x14ac:dyDescent="0.15">
      <c r="B28" s="15"/>
      <c r="C28" s="12"/>
      <c r="D28" s="12"/>
      <c r="E28" s="12"/>
      <c r="F28" s="12"/>
      <c r="G28" s="12"/>
      <c r="H28" s="12"/>
      <c r="I28" s="12"/>
      <c r="J28" s="12"/>
      <c r="K28" s="12"/>
      <c r="L28" s="12"/>
      <c r="M28" s="12"/>
      <c r="N28" s="12"/>
      <c r="O28" s="78"/>
    </row>
    <row r="29" spans="2:16" ht="15.75" customHeight="1" x14ac:dyDescent="0.15">
      <c r="B29" s="101" t="s">
        <v>90</v>
      </c>
      <c r="C29" s="102">
        <f>C27+C15</f>
        <v>0</v>
      </c>
      <c r="D29" s="103">
        <f t="shared" ref="D29:N29" si="17">D27+D15</f>
        <v>0</v>
      </c>
      <c r="E29" s="103">
        <f t="shared" si="17"/>
        <v>0</v>
      </c>
      <c r="F29" s="103">
        <f t="shared" si="17"/>
        <v>0</v>
      </c>
      <c r="G29" s="103">
        <f t="shared" si="17"/>
        <v>0</v>
      </c>
      <c r="H29" s="103">
        <f t="shared" si="17"/>
        <v>0</v>
      </c>
      <c r="I29" s="103">
        <f t="shared" si="17"/>
        <v>0</v>
      </c>
      <c r="J29" s="103">
        <f t="shared" si="17"/>
        <v>0</v>
      </c>
      <c r="K29" s="103">
        <f t="shared" si="17"/>
        <v>0</v>
      </c>
      <c r="L29" s="103">
        <f t="shared" si="17"/>
        <v>0</v>
      </c>
      <c r="M29" s="103">
        <f t="shared" si="17"/>
        <v>0</v>
      </c>
      <c r="N29" s="104">
        <f t="shared" si="17"/>
        <v>0</v>
      </c>
      <c r="O29" s="105">
        <f>O27+O15</f>
        <v>0</v>
      </c>
    </row>
    <row r="30" spans="2:16" ht="15.75" customHeight="1" x14ac:dyDescent="0.15">
      <c r="B30" s="26"/>
      <c r="C30" s="31" t="s">
        <v>98</v>
      </c>
    </row>
    <row r="31" spans="2:16" ht="15.75" customHeight="1" x14ac:dyDescent="0.15">
      <c r="B31" s="10"/>
      <c r="C31" s="17">
        <v>1</v>
      </c>
      <c r="D31" s="17"/>
      <c r="E31" s="17"/>
      <c r="F31" s="17"/>
      <c r="G31" s="17"/>
      <c r="H31" s="17"/>
      <c r="I31" s="17"/>
      <c r="J31" s="17"/>
      <c r="K31" s="17"/>
      <c r="L31" s="17"/>
      <c r="M31" s="17"/>
      <c r="N31" s="17"/>
      <c r="O31" s="11"/>
    </row>
    <row r="32" spans="2:16" ht="15.75" customHeight="1" x14ac:dyDescent="0.15">
      <c r="B32" s="27" t="s">
        <v>68</v>
      </c>
      <c r="C32" s="1"/>
      <c r="D32" s="1"/>
    </row>
    <row r="33" spans="1:15" ht="15.75" customHeight="1" x14ac:dyDescent="0.15">
      <c r="B33" s="124"/>
      <c r="C33" s="125"/>
      <c r="D33" s="125"/>
      <c r="E33" s="126"/>
    </row>
    <row r="34" spans="1:15" ht="15.75" customHeight="1" x14ac:dyDescent="0.15">
      <c r="B34" s="127"/>
      <c r="C34" s="128"/>
      <c r="D34" s="128"/>
      <c r="E34" s="129"/>
    </row>
    <row r="35" spans="1:15" ht="15.75" customHeight="1" x14ac:dyDescent="0.15">
      <c r="A35" s="6"/>
      <c r="B35" s="127"/>
      <c r="C35" s="128"/>
      <c r="D35" s="128"/>
      <c r="E35" s="129"/>
      <c r="O35" s="7"/>
    </row>
    <row r="36" spans="1:15" ht="15.75" customHeight="1" x14ac:dyDescent="0.15">
      <c r="B36" s="127"/>
      <c r="C36" s="128"/>
      <c r="D36" s="128"/>
      <c r="E36" s="129"/>
    </row>
    <row r="37" spans="1:15" ht="15.75" customHeight="1" x14ac:dyDescent="0.15">
      <c r="B37" s="127"/>
      <c r="C37" s="128"/>
      <c r="D37" s="128"/>
      <c r="E37" s="129"/>
    </row>
    <row r="38" spans="1:15" ht="15.75" customHeight="1" x14ac:dyDescent="0.15">
      <c r="B38" s="127"/>
      <c r="C38" s="128"/>
      <c r="D38" s="128"/>
      <c r="E38" s="129"/>
      <c r="G38" s="38" t="s">
        <v>67</v>
      </c>
      <c r="H38" s="40"/>
      <c r="I38" s="39"/>
      <c r="J38" s="25" t="s">
        <v>66</v>
      </c>
    </row>
    <row r="39" spans="1:15" ht="15.75" customHeight="1" x14ac:dyDescent="0.15">
      <c r="B39" s="127"/>
      <c r="C39" s="128"/>
      <c r="D39" s="128"/>
      <c r="E39" s="129"/>
    </row>
    <row r="40" spans="1:15" ht="15.75" customHeight="1" x14ac:dyDescent="0.15">
      <c r="B40" s="130"/>
      <c r="C40" s="131"/>
      <c r="D40" s="131"/>
      <c r="E40" s="132"/>
    </row>
    <row r="41" spans="1:15" ht="15.75" customHeight="1" x14ac:dyDescent="0.15"/>
    <row r="42" spans="1:15" ht="11.25" customHeight="1" x14ac:dyDescent="0.15"/>
    <row r="43" spans="1:15" ht="11.25" customHeight="1" x14ac:dyDescent="0.15"/>
    <row r="44" spans="1:15" ht="11.25" hidden="1" customHeight="1" x14ac:dyDescent="0.15"/>
    <row r="45" spans="1:15" ht="11.25" hidden="1" customHeight="1" x14ac:dyDescent="0.15"/>
    <row r="46" spans="1:15" ht="11.25" hidden="1" customHeight="1" x14ac:dyDescent="0.15"/>
    <row r="47" spans="1:15" ht="11.25" hidden="1" customHeight="1" x14ac:dyDescent="0.15"/>
    <row r="48" spans="1:15" ht="11.25" hidden="1" customHeight="1" x14ac:dyDescent="0.15"/>
    <row r="49" ht="11.25" hidden="1" customHeight="1" x14ac:dyDescent="0.15"/>
    <row r="50" ht="11.25" hidden="1" customHeight="1" x14ac:dyDescent="0.15"/>
    <row r="51" ht="33.75" hidden="1" customHeight="1" x14ac:dyDescent="0.15"/>
  </sheetData>
  <sheetProtection password="C753" sheet="1" objects="1" scenarios="1"/>
  <mergeCells count="1">
    <mergeCell ref="B33:E40"/>
  </mergeCells>
  <dataValidations count="2">
    <dataValidation operator="greaterThanOrEqual" allowBlank="1" showInputMessage="1" showErrorMessage="1" sqref="B33:E40"/>
    <dataValidation type="whole" operator="greaterThanOrEqual" allowBlank="1" showInputMessage="1" showErrorMessage="1" sqref="C31:N31 C9:F11 E21:N21 E26:N26 E27:O27 C15:C28 D16:D28">
      <formula1>0</formula1>
    </dataValidation>
  </dataValidations>
  <hyperlinks>
    <hyperlink ref="J38" location="Begin!A1" display="Klik hier"/>
  </hyperlinks>
  <pageMargins left="0.7" right="0.7" top="0.75" bottom="0.75" header="0.3" footer="0.3"/>
  <pageSetup paperSize="9" scale="5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2" id="{F8F6AF27-4C4D-4719-81EC-ABA589FA9C1D}">
            <xm:f>Begin!$L$31&gt;=3</xm:f>
            <x14:dxf>
              <fill>
                <patternFill>
                  <bgColor theme="3" tint="0.79998168889431442"/>
                </patternFill>
              </fill>
            </x14:dxf>
          </x14:cfRule>
          <xm:sqref>E15 E18:E20 E23:E25</xm:sqref>
        </x14:conditionalFormatting>
        <x14:conditionalFormatting xmlns:xm="http://schemas.microsoft.com/office/excel/2006/main">
          <x14:cfRule type="expression" priority="21" id="{3B4BC240-823E-42B6-BCEB-71CB2814413C}">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D22:E25</xm:sqref>
        </x14:conditionalFormatting>
        <x14:conditionalFormatting xmlns:xm="http://schemas.microsoft.com/office/excel/2006/main">
          <x14:cfRule type="expression" priority="20" id="{3A4F6395-FA5E-45FE-AB54-84B6B32C3555}">
            <xm:f>Begin!$L$31&gt;=1</xm:f>
            <x14:dxf>
              <fill>
                <patternFill>
                  <bgColor theme="3" tint="0.79998168889431442"/>
                </patternFill>
              </fill>
            </x14:dxf>
          </x14:cfRule>
          <xm:sqref>C15 C18:C20 C23:C25</xm:sqref>
        </x14:conditionalFormatting>
        <x14:conditionalFormatting xmlns:xm="http://schemas.microsoft.com/office/excel/2006/main">
          <x14:cfRule type="expression" priority="19" id="{58E31239-64CC-4F16-9794-5FC20B00E865}">
            <xm:f>Begin!$L$31&gt;=2</xm:f>
            <x14:dxf>
              <fill>
                <patternFill>
                  <bgColor theme="3" tint="0.79998168889431442"/>
                </patternFill>
              </fill>
            </x14:dxf>
          </x14:cfRule>
          <xm:sqref>D15 D18:D20 D23:D25</xm:sqref>
        </x14:conditionalFormatting>
        <x14:conditionalFormatting xmlns:xm="http://schemas.microsoft.com/office/excel/2006/main">
          <x14:cfRule type="expression" priority="18" id="{3D38B9BF-938F-48AC-A6F7-8A838461C90E}">
            <xm:f>Begin!$L$31&gt;=4</xm:f>
            <x14:dxf>
              <fill>
                <patternFill>
                  <bgColor theme="3" tint="0.79998168889431442"/>
                </patternFill>
              </fill>
            </x14:dxf>
          </x14:cfRule>
          <xm:sqref>F15 F18:F20 F23:F25</xm:sqref>
        </x14:conditionalFormatting>
        <x14:conditionalFormatting xmlns:xm="http://schemas.microsoft.com/office/excel/2006/main">
          <x14:cfRule type="expression" priority="17" id="{489BDC8B-7112-43C2-89F9-724909FADFE0}">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F22:F25</xm:sqref>
        </x14:conditionalFormatting>
        <x14:conditionalFormatting xmlns:xm="http://schemas.microsoft.com/office/excel/2006/main">
          <x14:cfRule type="expression" priority="16" id="{D4FFC12D-798A-4711-96F3-D6E05342D299}">
            <xm:f>Begin!$L$31&gt;=5</xm:f>
            <x14:dxf>
              <fill>
                <patternFill>
                  <bgColor theme="3" tint="0.79998168889431442"/>
                </patternFill>
              </fill>
            </x14:dxf>
          </x14:cfRule>
          <xm:sqref>G15 G18:G20 G23:G25</xm:sqref>
        </x14:conditionalFormatting>
        <x14:conditionalFormatting xmlns:xm="http://schemas.microsoft.com/office/excel/2006/main">
          <x14:cfRule type="expression" priority="15" id="{2749C370-E473-4A92-81A8-1A993227B6C6}">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G22:G25</xm:sqref>
        </x14:conditionalFormatting>
        <x14:conditionalFormatting xmlns:xm="http://schemas.microsoft.com/office/excel/2006/main">
          <x14:cfRule type="expression" priority="14" id="{28B43070-F8EF-4D28-AE65-D7FEE5F11403}">
            <xm:f>Begin!$L$31&gt;=6</xm:f>
            <x14:dxf>
              <fill>
                <patternFill>
                  <bgColor theme="3" tint="0.79998168889431442"/>
                </patternFill>
              </fill>
            </x14:dxf>
          </x14:cfRule>
          <xm:sqref>H15 H18:H20 H23:H25</xm:sqref>
        </x14:conditionalFormatting>
        <x14:conditionalFormatting xmlns:xm="http://schemas.microsoft.com/office/excel/2006/main">
          <x14:cfRule type="expression" priority="13" id="{27310331-627E-41B2-8291-2826DB7239C5}">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H22:H25</xm:sqref>
        </x14:conditionalFormatting>
        <x14:conditionalFormatting xmlns:xm="http://schemas.microsoft.com/office/excel/2006/main">
          <x14:cfRule type="expression" priority="12" id="{0824EFC5-32CD-425F-9983-83F86D689423}">
            <xm:f>Begin!$L$31&gt;=7</xm:f>
            <x14:dxf>
              <fill>
                <patternFill>
                  <bgColor theme="3" tint="0.79998168889431442"/>
                </patternFill>
              </fill>
            </x14:dxf>
          </x14:cfRule>
          <xm:sqref>I15 I18:I20 I23:I25</xm:sqref>
        </x14:conditionalFormatting>
        <x14:conditionalFormatting xmlns:xm="http://schemas.microsoft.com/office/excel/2006/main">
          <x14:cfRule type="expression" priority="11" id="{996EB902-F70D-4882-9BAA-1FABA683B216}">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I22:I25</xm:sqref>
        </x14:conditionalFormatting>
        <x14:conditionalFormatting xmlns:xm="http://schemas.microsoft.com/office/excel/2006/main">
          <x14:cfRule type="expression" priority="10" id="{55939B3D-D685-490F-9770-0042B274F62A}">
            <xm:f>Begin!$L$31&gt;=8</xm:f>
            <x14:dxf>
              <fill>
                <patternFill>
                  <bgColor theme="3" tint="0.79998168889431442"/>
                </patternFill>
              </fill>
            </x14:dxf>
          </x14:cfRule>
          <xm:sqref>J15 J18:J20 J23:J25</xm:sqref>
        </x14:conditionalFormatting>
        <x14:conditionalFormatting xmlns:xm="http://schemas.microsoft.com/office/excel/2006/main">
          <x14:cfRule type="expression" priority="9" id="{4F431438-B46D-458E-BF98-7B011751BC85}">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J22:J25</xm:sqref>
        </x14:conditionalFormatting>
        <x14:conditionalFormatting xmlns:xm="http://schemas.microsoft.com/office/excel/2006/main">
          <x14:cfRule type="expression" priority="8" id="{E9164B88-3573-4701-8EC7-7408C01E8513}">
            <xm:f>Begin!$L$31&gt;=9</xm:f>
            <x14:dxf>
              <fill>
                <patternFill>
                  <bgColor theme="3" tint="0.79998168889431442"/>
                </patternFill>
              </fill>
            </x14:dxf>
          </x14:cfRule>
          <xm:sqref>K15 K18:K20 K23:K25</xm:sqref>
        </x14:conditionalFormatting>
        <x14:conditionalFormatting xmlns:xm="http://schemas.microsoft.com/office/excel/2006/main">
          <x14:cfRule type="expression" priority="7" id="{9801C3F3-F963-4FF7-AE9F-205D74E61AE0}">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K22:K25</xm:sqref>
        </x14:conditionalFormatting>
        <x14:conditionalFormatting xmlns:xm="http://schemas.microsoft.com/office/excel/2006/main">
          <x14:cfRule type="expression" priority="6" id="{FE83CB82-3FF0-49EB-903C-0F28D6927B5D}">
            <xm:f>Begin!$L$31&gt;=10</xm:f>
            <x14:dxf>
              <fill>
                <patternFill>
                  <bgColor theme="3" tint="0.79998168889431442"/>
                </patternFill>
              </fill>
            </x14:dxf>
          </x14:cfRule>
          <xm:sqref>L15 L18:L20 L23:L25</xm:sqref>
        </x14:conditionalFormatting>
        <x14:conditionalFormatting xmlns:xm="http://schemas.microsoft.com/office/excel/2006/main">
          <x14:cfRule type="expression" priority="5" id="{9C8C756C-6144-4E0E-B336-78E46BABF003}">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L22:L25</xm:sqref>
        </x14:conditionalFormatting>
        <x14:conditionalFormatting xmlns:xm="http://schemas.microsoft.com/office/excel/2006/main">
          <x14:cfRule type="expression" priority="4" id="{DFE733AE-02EB-4F8F-B72A-627E3683CEB2}">
            <xm:f>Begin!$L$31&gt;=11</xm:f>
            <x14:dxf>
              <fill>
                <patternFill>
                  <bgColor theme="3" tint="0.79998168889431442"/>
                </patternFill>
              </fill>
            </x14:dxf>
          </x14:cfRule>
          <xm:sqref>M15 M18:M20 M23:M25</xm:sqref>
        </x14:conditionalFormatting>
        <x14:conditionalFormatting xmlns:xm="http://schemas.microsoft.com/office/excel/2006/main">
          <x14:cfRule type="expression" priority="3" id="{A1137BA4-7F07-4EA9-A0B3-043CFDC05B34}">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M22:M25</xm:sqref>
        </x14:conditionalFormatting>
        <x14:conditionalFormatting xmlns:xm="http://schemas.microsoft.com/office/excel/2006/main">
          <x14:cfRule type="expression" priority="2" id="{BCFF544E-5B13-4176-B150-050E7C1BF580}">
            <xm:f>Begin!$L$31&gt;=12</xm:f>
            <x14:dxf>
              <fill>
                <patternFill>
                  <bgColor theme="3" tint="0.79998168889431442"/>
                </patternFill>
              </fill>
            </x14:dxf>
          </x14:cfRule>
          <xm:sqref>N15 N18:N20 N23:N25</xm:sqref>
        </x14:conditionalFormatting>
        <x14:conditionalFormatting xmlns:xm="http://schemas.microsoft.com/office/excel/2006/main">
          <x14:cfRule type="expression" priority="1" id="{4F97BB43-BA89-4F43-AB0E-82B41DFB16FA}">
            <xm:f>OR($D$14='Y:\Contracteerruimte\2018\Beleid\Definitieve regelgeving en formulieren\[Formulier 2018 Informatieuitvraag Individueel aangepaste hulpmiddelen en PGB.xlsx]Begin'!#REF!,$E$14='Y:\Contracteerruimte\2018\Beleid\Definitieve regelgeving en formulieren\[Formulier 2018 Informatieuitvraag Individueel aangepaste hulpmiddelen en PGB.xlsx]Begin'!#REF!,$F$14='Y:\Contracteerruimte\2018\Beleid\Definitieve regelgeving en formulieren\[Formulier 2018 Informatieuitvraag Individueel aangepaste hulpmiddelen en PGB.xlsx]Begin'!#REF!,$G$14='Y:\Contracteerruimte\2018\Beleid\Definitieve regelgeving en formulieren\[Formulier 2018 Informatieuitvraag Individueel aangepaste hulpmiddelen en PGB.xlsx]Begin'!#REF!,$H$14='Y:\Contracteerruimte\2018\Beleid\Definitieve regelgeving en formulieren\[Formulier 2018 Informatieuitvraag Individueel aangepaste hulpmiddelen en PGB.xlsx]Begin'!#REF!,$I$14='Y:\Contracteerruimte\2018\Beleid\Definitieve regelgeving en formulieren\[Formulier 2018 Informatieuitvraag Individueel aangepaste hulpmiddelen en PGB.xlsx]Begin'!#REF!,$J$14='Y:\Contracteerruimte\2018\Beleid\Definitieve regelgeving en formulieren\[Formulier 2018 Informatieuitvraag Individueel aangepaste hulpmiddelen en PGB.xlsx]Begin'!#REF!,$K$14='Y:\Contracteerruimte\2018\Beleid\Definitieve regelgeving en formulieren\[Formulier 2018 Informatieuitvraag Individueel aangepaste hulpmiddelen en PGB.xlsx]Begin'!#REF!,$L$14='Y:\Contracteerruimte\2018\Beleid\Definitieve regelgeving en formulieren\[Formulier 2018 Informatieuitvraag Individueel aangepaste hulpmiddelen en PGB.xlsx]Begin'!#REF!,$M$14='Y:\Contracteerruimte\2018\Beleid\Definitieve regelgeving en formulieren\[Formulier 2018 Informatieuitvraag Individueel aangepaste hulpmiddelen en PGB.xlsx]Begin'!#REF!,$N$14='Y:\Contracteerruimte\2018\Beleid\Definitieve regelgeving en formulieren\[Formulier 2018 Informatieuitvraag Individueel aangepaste hulpmiddelen en PGB.xlsx]Begin'!#REF!)</xm:f>
            <x14:dxf>
              <fill>
                <patternFill>
                  <bgColor theme="3" tint="0.79998168889431442"/>
                </patternFill>
              </fill>
            </x14:dxf>
          </x14:cfRule>
          <xm:sqref>N22:N25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P157"/>
  <sheetViews>
    <sheetView showGridLines="0" tabSelected="1" topLeftCell="A13" zoomScaleNormal="100" workbookViewId="0"/>
  </sheetViews>
  <sheetFormatPr defaultColWidth="0" defaultRowHeight="15" zeroHeight="1" x14ac:dyDescent="0.25"/>
  <cols>
    <col min="1" max="1" width="9.140625" style="4" customWidth="1"/>
    <col min="2" max="15" width="9.140625" customWidth="1"/>
    <col min="16" max="16" width="9.140625" hidden="1" customWidth="1"/>
  </cols>
  <sheetData>
    <row r="1" spans="1:1" ht="87.75" customHeight="1" x14ac:dyDescent="0.25">
      <c r="A1" s="109" t="s">
        <v>127</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t="32.25" hidden="1" customHeight="1" x14ac:dyDescent="0.25"/>
    <row r="69" ht="33" hidden="1" customHeight="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sheetProtection password="C753" sheet="1" objects="1" scenarios="1"/>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Begin</vt:lpstr>
      <vt:lpstr>Hulpmiddelen</vt:lpstr>
      <vt:lpstr>Toelichting</vt:lpstr>
      <vt:lpstr>Begin!Afdrukbereik</vt:lpstr>
      <vt:lpstr>Hulpmiddelen!Afdrukbereik</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2017 Informatieuitvraag Individueel aangepaste hulpmiddelen en PGB</dc:title>
  <dc:creator>Erp, Pieter van</dc:creator>
  <cp:lastModifiedBy>Verschoor, Gerhard</cp:lastModifiedBy>
  <cp:lastPrinted>2018-01-18T14:12:29Z</cp:lastPrinted>
  <dcterms:created xsi:type="dcterms:W3CDTF">2012-11-05T12:23:58Z</dcterms:created>
  <dcterms:modified xsi:type="dcterms:W3CDTF">2019-10-17T12:02:05Z</dcterms:modified>
</cp:coreProperties>
</file>